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pereze\Desktop\2022 GLOSAS\"/>
    </mc:Choice>
  </mc:AlternateContent>
  <xr:revisionPtr revIDLastSave="0" documentId="8_{1859080F-2AA4-4748-9843-03BDAB46591C}" xr6:coauthVersionLast="47" xr6:coauthVersionMax="47" xr10:uidLastSave="{00000000-0000-0000-0000-000000000000}"/>
  <bookViews>
    <workbookView xWindow="384" yWindow="384" windowWidth="22212" windowHeight="11988" tabRatio="947" firstSheet="32" activeTab="32" xr2:uid="{00000000-000D-0000-FFFF-FFFF00000000}"/>
  </bookViews>
  <sheets>
    <sheet name="24-01-025-001 Ind. Proy" sheetId="7" r:id="rId1"/>
    <sheet name="24-01-025-001 Res. Proy" sheetId="8" r:id="rId2"/>
    <sheet name="24-01-025-002 Ind. Proy " sheetId="96" r:id="rId3"/>
    <sheet name="24-01-025-002 Res. Proy " sheetId="97" r:id="rId4"/>
    <sheet name="24-02-010 Ind. Proy" sheetId="59" r:id="rId5"/>
    <sheet name="24-02-010 Res. Proy" sheetId="60" r:id="rId6"/>
    <sheet name="24-02-012 Ind. Proy" sheetId="61" r:id="rId7"/>
    <sheet name="24-02-012 Res. Proy" sheetId="62" r:id="rId8"/>
    <sheet name="24-02-014-002 Ind. Proy" sheetId="64" r:id="rId9"/>
    <sheet name="24-02-014-002 Res. Proy" sheetId="65" r:id="rId10"/>
    <sheet name="24-02-014-004 Ind. Proy" sheetId="66" r:id="rId11"/>
    <sheet name="24-02-014-004 Res. Proy" sheetId="67" r:id="rId12"/>
    <sheet name="24-02-015 Ind. Proy" sheetId="76" r:id="rId13"/>
    <sheet name="24-02-015 Res. Proy" sheetId="77" r:id="rId14"/>
    <sheet name="24-02-018 Ind. Proy" sheetId="82" state="hidden" r:id="rId15"/>
    <sheet name="24-02-018 Res. Proy" sheetId="83" state="hidden" r:id="rId16"/>
    <sheet name="24-02-020 Ind. Proy" sheetId="85" r:id="rId17"/>
    <sheet name="24-02-020 Res. Proy" sheetId="86" r:id="rId18"/>
    <sheet name="24-02-021 Ind. Proy" sheetId="87" state="hidden" r:id="rId19"/>
    <sheet name="24-02-021 Res. Proy" sheetId="88" state="hidden" r:id="rId20"/>
    <sheet name="24-03-010 Ind. Proy" sheetId="89" r:id="rId21"/>
    <sheet name="24-03-010 Res. Proy" sheetId="90" r:id="rId22"/>
    <sheet name="24-03-335 Ind. Proy" sheetId="91" r:id="rId23"/>
    <sheet name="24-03-335 Res. Proy" sheetId="92" r:id="rId24"/>
    <sheet name="24-03-336 Ind. Proy" sheetId="93" r:id="rId25"/>
    <sheet name="24-03-336 Res. Proy" sheetId="94" r:id="rId26"/>
    <sheet name="24-03-337 Ind. Proy" sheetId="45" r:id="rId27"/>
    <sheet name="24-03-337 Res. Proy" sheetId="46" r:id="rId28"/>
    <sheet name="24-03-340 Ind. Proy" sheetId="43" r:id="rId29"/>
    <sheet name="24-03-340 Res. Proy" sheetId="44" r:id="rId30"/>
    <sheet name="24-03-343 Ind. Proy" sheetId="40" r:id="rId31"/>
    <sheet name="24-03-343 Res. Proy" sheetId="41" r:id="rId32"/>
    <sheet name="24-03-344 Ind. Proy" sheetId="38" r:id="rId33"/>
    <sheet name="24-03-344 Res. Proy" sheetId="39" r:id="rId34"/>
    <sheet name="24-03-345 Ind. Proy" sheetId="3" r:id="rId35"/>
    <sheet name="24-03-345 Res. Pro" sheetId="4" r:id="rId36"/>
    <sheet name="24-03-986 Ind. Proy" sheetId="5" r:id="rId37"/>
    <sheet name="24-03-986 Res. Proy" sheetId="6" r:id="rId38"/>
    <sheet name="24-03-997 Ind. Proy" sheetId="11" r:id="rId39"/>
    <sheet name="24-03-997 Res. Proy" sheetId="12" r:id="rId40"/>
    <sheet name="24-03-999 Ind. Proy" sheetId="13" r:id="rId41"/>
    <sheet name="24-03-999 Res. Proy" sheetId="14" r:id="rId42"/>
    <sheet name="Hoja1" sheetId="95" r:id="rId43"/>
  </sheets>
  <definedNames>
    <definedName name="_xlnm.Print_Area" localSheetId="14">'24-02-018 Ind. Proy'!$A$1:$AJ$191</definedName>
    <definedName name="_xlnm.Print_Area" localSheetId="18">'24-02-021 Ind. Proy'!$A$1:$AJ$191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88" i="38" l="1"/>
  <c r="X88" i="38"/>
  <c r="V88" i="38"/>
  <c r="AB88" i="38"/>
  <c r="Q14" i="39" s="1"/>
  <c r="AB58" i="38"/>
  <c r="AB52" i="38"/>
  <c r="AB34" i="38"/>
  <c r="AB15" i="38"/>
  <c r="Q9" i="39" s="1"/>
  <c r="AB10" i="38"/>
  <c r="Q11" i="39"/>
  <c r="Q8" i="39"/>
  <c r="Q12" i="39"/>
  <c r="Q13" i="39"/>
  <c r="AB211" i="38"/>
  <c r="AB207" i="38"/>
  <c r="AB204" i="38"/>
  <c r="Q22" i="39" s="1"/>
  <c r="AB183" i="38"/>
  <c r="AB178" i="38"/>
  <c r="AB166" i="38"/>
  <c r="AB163" i="38"/>
  <c r="AB157" i="38"/>
  <c r="AB142" i="38"/>
  <c r="AB109" i="38"/>
  <c r="AB18" i="38"/>
  <c r="AC209" i="38"/>
  <c r="AC211" i="38" s="1"/>
  <c r="R24" i="39" s="1"/>
  <c r="O88" i="38"/>
  <c r="N88" i="38"/>
  <c r="M88" i="38"/>
  <c r="Y77" i="40"/>
  <c r="V106" i="40"/>
  <c r="W106" i="40"/>
  <c r="X106" i="40"/>
  <c r="AB40" i="40"/>
  <c r="AB110" i="40"/>
  <c r="AB106" i="40"/>
  <c r="AB91" i="40"/>
  <c r="AB87" i="40"/>
  <c r="AB83" i="40"/>
  <c r="AB80" i="40"/>
  <c r="AB77" i="40"/>
  <c r="AB73" i="40"/>
  <c r="AB65" i="40"/>
  <c r="AB60" i="40"/>
  <c r="AB48" i="40"/>
  <c r="AB44" i="40"/>
  <c r="AB25" i="40"/>
  <c r="AB21" i="40"/>
  <c r="AB16" i="40"/>
  <c r="AB11" i="40"/>
  <c r="Z110" i="40"/>
  <c r="Z106" i="40"/>
  <c r="Z91" i="40"/>
  <c r="Z87" i="40"/>
  <c r="Z83" i="40"/>
  <c r="Z80" i="40"/>
  <c r="Z77" i="40"/>
  <c r="AA73" i="40"/>
  <c r="Z73" i="40"/>
  <c r="AA65" i="40"/>
  <c r="AC65" i="40"/>
  <c r="Z65" i="40"/>
  <c r="AA60" i="40"/>
  <c r="Z60" i="40"/>
  <c r="AA44" i="40"/>
  <c r="AA48" i="40"/>
  <c r="Z48" i="40"/>
  <c r="O14" i="41"/>
  <c r="Z44" i="40"/>
  <c r="Z25" i="40"/>
  <c r="Z21" i="40"/>
  <c r="Z16" i="40"/>
  <c r="Z11" i="40"/>
  <c r="AA25" i="40"/>
  <c r="AA21" i="40"/>
  <c r="AA16" i="40"/>
  <c r="AA11" i="40"/>
  <c r="AA110" i="40"/>
  <c r="AC24" i="40"/>
  <c r="AG24" i="40"/>
  <c r="AH24" i="40"/>
  <c r="AI24" i="40"/>
  <c r="U24" i="40"/>
  <c r="Y24" i="40"/>
  <c r="AB66" i="3"/>
  <c r="K67" i="3"/>
  <c r="K66" i="3"/>
  <c r="K58" i="3"/>
  <c r="AB43" i="3"/>
  <c r="K43" i="3"/>
  <c r="AB31" i="3"/>
  <c r="K31" i="3"/>
  <c r="AF28" i="3"/>
  <c r="AE28" i="3"/>
  <c r="AD28" i="3"/>
  <c r="AB28" i="3"/>
  <c r="AA28" i="3"/>
  <c r="Z28" i="3"/>
  <c r="O13" i="4" s="1"/>
  <c r="K26" i="3"/>
  <c r="AB14" i="3"/>
  <c r="Z14" i="3"/>
  <c r="K13" i="3"/>
  <c r="K12" i="3"/>
  <c r="J211" i="38"/>
  <c r="J207" i="38"/>
  <c r="U186" i="38"/>
  <c r="Y186" i="38"/>
  <c r="AC186" i="38"/>
  <c r="AG186" i="38"/>
  <c r="U187" i="38"/>
  <c r="Y187" i="38"/>
  <c r="AC187" i="38"/>
  <c r="AG187" i="38"/>
  <c r="U188" i="38"/>
  <c r="AH188" i="38" s="1"/>
  <c r="AI188" i="38" s="1"/>
  <c r="Y188" i="38"/>
  <c r="AC188" i="38"/>
  <c r="AG188" i="38"/>
  <c r="U189" i="38"/>
  <c r="Y189" i="38"/>
  <c r="AH189" i="38" s="1"/>
  <c r="AI189" i="38" s="1"/>
  <c r="AC189" i="38"/>
  <c r="AG189" i="38"/>
  <c r="U190" i="38"/>
  <c r="Y190" i="38"/>
  <c r="AC190" i="38"/>
  <c r="AG190" i="38"/>
  <c r="U191" i="38"/>
  <c r="Y191" i="38"/>
  <c r="AC191" i="38"/>
  <c r="AG191" i="38"/>
  <c r="U192" i="38"/>
  <c r="Y192" i="38"/>
  <c r="AC192" i="38"/>
  <c r="AH192" i="38" s="1"/>
  <c r="AI192" i="38" s="1"/>
  <c r="AG192" i="38"/>
  <c r="U193" i="38"/>
  <c r="Y193" i="38"/>
  <c r="AC193" i="38"/>
  <c r="AG193" i="38"/>
  <c r="U194" i="38"/>
  <c r="Y194" i="38"/>
  <c r="AC194" i="38"/>
  <c r="AG194" i="38"/>
  <c r="U195" i="38"/>
  <c r="Y195" i="38"/>
  <c r="AC195" i="38"/>
  <c r="AG195" i="38"/>
  <c r="U196" i="38"/>
  <c r="AH196" i="38"/>
  <c r="AI196" i="38" s="1"/>
  <c r="Y196" i="38"/>
  <c r="AC196" i="38"/>
  <c r="AG196" i="38"/>
  <c r="U197" i="38"/>
  <c r="Y197" i="38"/>
  <c r="AC197" i="38"/>
  <c r="AG197" i="38"/>
  <c r="U198" i="38"/>
  <c r="Y198" i="38"/>
  <c r="AC198" i="38"/>
  <c r="AG198" i="38"/>
  <c r="U199" i="38"/>
  <c r="Y199" i="38"/>
  <c r="AC199" i="38"/>
  <c r="AG199" i="38"/>
  <c r="U200" i="38"/>
  <c r="AH200" i="38" s="1"/>
  <c r="AI200" i="38" s="1"/>
  <c r="Y200" i="38"/>
  <c r="AC200" i="38"/>
  <c r="AG200" i="38"/>
  <c r="U201" i="38"/>
  <c r="AH201" i="38" s="1"/>
  <c r="AI201" i="38" s="1"/>
  <c r="Y201" i="38"/>
  <c r="AC201" i="38"/>
  <c r="AG201" i="38"/>
  <c r="U202" i="38"/>
  <c r="Y202" i="38"/>
  <c r="AC202" i="38"/>
  <c r="AG202" i="38"/>
  <c r="U203" i="38"/>
  <c r="Y203" i="38"/>
  <c r="AC203" i="38"/>
  <c r="AG203" i="38"/>
  <c r="U185" i="38"/>
  <c r="Y185" i="38"/>
  <c r="AC185" i="38"/>
  <c r="AG185" i="38"/>
  <c r="U9" i="38"/>
  <c r="AH9" i="38" s="1"/>
  <c r="AH10" i="38" s="1"/>
  <c r="Y9" i="38"/>
  <c r="AC9" i="38"/>
  <c r="AG9" i="38"/>
  <c r="U12" i="38"/>
  <c r="AH12" i="38" s="1"/>
  <c r="Y12" i="38"/>
  <c r="AC12" i="38"/>
  <c r="AG12" i="38"/>
  <c r="U13" i="38"/>
  <c r="Y13" i="38"/>
  <c r="AC13" i="38"/>
  <c r="AG13" i="38"/>
  <c r="U14" i="38"/>
  <c r="AH14" i="38" s="1"/>
  <c r="AI14" i="38" s="1"/>
  <c r="Y14" i="38"/>
  <c r="AC14" i="38"/>
  <c r="AG14" i="38"/>
  <c r="U17" i="38"/>
  <c r="Y17" i="38"/>
  <c r="AC17" i="38"/>
  <c r="AC18" i="38" s="1"/>
  <c r="R10" i="39" s="1"/>
  <c r="AG17" i="38"/>
  <c r="U20" i="38"/>
  <c r="Y20" i="38"/>
  <c r="AC20" i="38"/>
  <c r="AC34" i="38" s="1"/>
  <c r="R11" i="39" s="1"/>
  <c r="AG20" i="38"/>
  <c r="U21" i="38"/>
  <c r="AH21" i="38" s="1"/>
  <c r="AI21" i="38" s="1"/>
  <c r="Y21" i="38"/>
  <c r="AC21" i="38"/>
  <c r="AG21" i="38"/>
  <c r="U22" i="38"/>
  <c r="Y22" i="38"/>
  <c r="AC22" i="38"/>
  <c r="AG22" i="38"/>
  <c r="U23" i="38"/>
  <c r="Y23" i="38"/>
  <c r="AC23" i="38"/>
  <c r="AG23" i="38"/>
  <c r="U24" i="38"/>
  <c r="AH24" i="38" s="1"/>
  <c r="AI24" i="38" s="1"/>
  <c r="Y24" i="38"/>
  <c r="AC24" i="38"/>
  <c r="AG24" i="38"/>
  <c r="U25" i="38"/>
  <c r="AH25" i="38"/>
  <c r="AI25" i="38" s="1"/>
  <c r="Y25" i="38"/>
  <c r="AC25" i="38"/>
  <c r="AG25" i="38"/>
  <c r="U26" i="38"/>
  <c r="Y26" i="38"/>
  <c r="AC26" i="38"/>
  <c r="AG26" i="38"/>
  <c r="U27" i="38"/>
  <c r="AH27" i="38" s="1"/>
  <c r="AI27" i="38" s="1"/>
  <c r="Y27" i="38"/>
  <c r="AC27" i="38"/>
  <c r="AG27" i="38"/>
  <c r="U28" i="38"/>
  <c r="Y28" i="38"/>
  <c r="AC28" i="38"/>
  <c r="AG28" i="38"/>
  <c r="U29" i="38"/>
  <c r="Y29" i="38"/>
  <c r="AC29" i="38"/>
  <c r="AG29" i="38"/>
  <c r="U30" i="38"/>
  <c r="Y30" i="38"/>
  <c r="AC30" i="38"/>
  <c r="AG30" i="38"/>
  <c r="U31" i="38"/>
  <c r="Y31" i="38"/>
  <c r="AC31" i="38"/>
  <c r="AG31" i="38"/>
  <c r="U32" i="38"/>
  <c r="Y32" i="38"/>
  <c r="AC32" i="38"/>
  <c r="AG32" i="38"/>
  <c r="U33" i="38"/>
  <c r="Y33" i="38"/>
  <c r="AC33" i="38"/>
  <c r="AG33" i="38"/>
  <c r="U36" i="38"/>
  <c r="Y36" i="38"/>
  <c r="AC36" i="38"/>
  <c r="AG36" i="38"/>
  <c r="U37" i="38"/>
  <c r="Y37" i="38"/>
  <c r="AC37" i="38"/>
  <c r="AG37" i="38"/>
  <c r="AH37" i="38"/>
  <c r="U38" i="38"/>
  <c r="Y38" i="38"/>
  <c r="AC38" i="38"/>
  <c r="AG38" i="38"/>
  <c r="U39" i="38"/>
  <c r="Y39" i="38"/>
  <c r="AC39" i="38"/>
  <c r="AG39" i="38"/>
  <c r="U40" i="38"/>
  <c r="Y40" i="38"/>
  <c r="AC40" i="38"/>
  <c r="AG40" i="38"/>
  <c r="U41" i="38"/>
  <c r="Y41" i="38"/>
  <c r="AC41" i="38"/>
  <c r="AG41" i="38"/>
  <c r="U42" i="38"/>
  <c r="AH42" i="38" s="1"/>
  <c r="AI42" i="38" s="1"/>
  <c r="Y42" i="38"/>
  <c r="AC42" i="38"/>
  <c r="AG42" i="38"/>
  <c r="U43" i="38"/>
  <c r="Y43" i="38"/>
  <c r="AC43" i="38"/>
  <c r="AG43" i="38"/>
  <c r="U44" i="38"/>
  <c r="Y44" i="38"/>
  <c r="AC44" i="38"/>
  <c r="AG44" i="38"/>
  <c r="U45" i="38"/>
  <c r="AH45" i="38" s="1"/>
  <c r="AI45" i="38" s="1"/>
  <c r="Y45" i="38"/>
  <c r="AC45" i="38"/>
  <c r="AG45" i="38"/>
  <c r="U46" i="38"/>
  <c r="Y46" i="38"/>
  <c r="AC46" i="38"/>
  <c r="AG46" i="38"/>
  <c r="U47" i="38"/>
  <c r="Y47" i="38"/>
  <c r="AC47" i="38"/>
  <c r="AG47" i="38"/>
  <c r="U48" i="38"/>
  <c r="AC48" i="38"/>
  <c r="AG48" i="38"/>
  <c r="U49" i="38"/>
  <c r="Y49" i="38"/>
  <c r="AC49" i="38"/>
  <c r="AG49" i="38"/>
  <c r="U50" i="38"/>
  <c r="Y50" i="38"/>
  <c r="AC50" i="38"/>
  <c r="AC52" i="38" s="1"/>
  <c r="R12" i="39" s="1"/>
  <c r="AG50" i="38"/>
  <c r="U51" i="38"/>
  <c r="AH51" i="38" s="1"/>
  <c r="Y51" i="38"/>
  <c r="AC51" i="38"/>
  <c r="AG51" i="38"/>
  <c r="U54" i="38"/>
  <c r="Y54" i="38"/>
  <c r="AC54" i="38"/>
  <c r="AG54" i="38"/>
  <c r="U55" i="38"/>
  <c r="Y55" i="38"/>
  <c r="AC55" i="38"/>
  <c r="AG55" i="38"/>
  <c r="U56" i="38"/>
  <c r="Y56" i="38"/>
  <c r="AC56" i="38"/>
  <c r="AC58" i="38" s="1"/>
  <c r="R13" i="39" s="1"/>
  <c r="AH56" i="38"/>
  <c r="AI56" i="38" s="1"/>
  <c r="AG56" i="38"/>
  <c r="U57" i="38"/>
  <c r="Y57" i="38"/>
  <c r="AC57" i="38"/>
  <c r="AG57" i="38"/>
  <c r="AG58" i="38" s="1"/>
  <c r="V13" i="39" s="1"/>
  <c r="U60" i="38"/>
  <c r="U88" i="38" s="1"/>
  <c r="Y60" i="38"/>
  <c r="AC60" i="38"/>
  <c r="AG60" i="38"/>
  <c r="U61" i="38"/>
  <c r="Y61" i="38"/>
  <c r="AC61" i="38"/>
  <c r="AG61" i="38"/>
  <c r="U62" i="38"/>
  <c r="Y62" i="38"/>
  <c r="AC62" i="38"/>
  <c r="AG62" i="38"/>
  <c r="U63" i="38"/>
  <c r="Y63" i="38"/>
  <c r="AH63" i="38" s="1"/>
  <c r="AC63" i="38"/>
  <c r="AG63" i="38"/>
  <c r="U64" i="38"/>
  <c r="Y64" i="38"/>
  <c r="AC64" i="38"/>
  <c r="AG64" i="38"/>
  <c r="U65" i="38"/>
  <c r="Y65" i="38"/>
  <c r="AH65" i="38"/>
  <c r="AC65" i="38"/>
  <c r="AG65" i="38"/>
  <c r="U66" i="38"/>
  <c r="AH66" i="38"/>
  <c r="AI66" i="38" s="1"/>
  <c r="Y66" i="38"/>
  <c r="AC66" i="38"/>
  <c r="AG66" i="38"/>
  <c r="U67" i="38"/>
  <c r="Y67" i="38"/>
  <c r="AC67" i="38"/>
  <c r="AG67" i="38"/>
  <c r="U68" i="38"/>
  <c r="Y68" i="38"/>
  <c r="AC68" i="38"/>
  <c r="AG68" i="38"/>
  <c r="U69" i="38"/>
  <c r="Y69" i="38"/>
  <c r="AH69" i="38" s="1"/>
  <c r="AC69" i="38"/>
  <c r="AG69" i="38"/>
  <c r="U70" i="38"/>
  <c r="Y70" i="38"/>
  <c r="AC70" i="38"/>
  <c r="AG70" i="38"/>
  <c r="U71" i="38"/>
  <c r="AH71" i="38"/>
  <c r="Y71" i="38"/>
  <c r="AC71" i="38"/>
  <c r="AG71" i="38"/>
  <c r="U72" i="38"/>
  <c r="Y72" i="38"/>
  <c r="AC72" i="38"/>
  <c r="AG72" i="38"/>
  <c r="U73" i="38"/>
  <c r="AH73" i="38" s="1"/>
  <c r="Y73" i="38"/>
  <c r="AC73" i="38"/>
  <c r="AG73" i="38"/>
  <c r="U74" i="38"/>
  <c r="Y74" i="38"/>
  <c r="AH74" i="38"/>
  <c r="AI74" i="38"/>
  <c r="AC74" i="38"/>
  <c r="AG74" i="38"/>
  <c r="U75" i="38"/>
  <c r="Y75" i="38"/>
  <c r="AC75" i="38"/>
  <c r="AG75" i="38"/>
  <c r="AH75" i="38" s="1"/>
  <c r="U76" i="38"/>
  <c r="AH76" i="38" s="1"/>
  <c r="Y76" i="38"/>
  <c r="AC76" i="38"/>
  <c r="AG76" i="38"/>
  <c r="U77" i="38"/>
  <c r="Y77" i="38"/>
  <c r="AH77" i="38" s="1"/>
  <c r="AC77" i="38"/>
  <c r="AG77" i="38"/>
  <c r="U78" i="38"/>
  <c r="Y78" i="38"/>
  <c r="AC78" i="38"/>
  <c r="AG78" i="38"/>
  <c r="U79" i="38"/>
  <c r="Y79" i="38"/>
  <c r="AH79" i="38" s="1"/>
  <c r="AC79" i="38"/>
  <c r="AG79" i="38"/>
  <c r="U80" i="38"/>
  <c r="Y80" i="38"/>
  <c r="AC80" i="38"/>
  <c r="AG80" i="38"/>
  <c r="U81" i="38"/>
  <c r="Y81" i="38"/>
  <c r="AC81" i="38"/>
  <c r="AG81" i="38"/>
  <c r="U82" i="38"/>
  <c r="Y82" i="38"/>
  <c r="AC82" i="38"/>
  <c r="AG82" i="38"/>
  <c r="U83" i="38"/>
  <c r="Y83" i="38"/>
  <c r="AC83" i="38"/>
  <c r="AG83" i="38"/>
  <c r="U84" i="38"/>
  <c r="Y84" i="38"/>
  <c r="AC84" i="38"/>
  <c r="AG84" i="38"/>
  <c r="U85" i="38"/>
  <c r="Y85" i="38"/>
  <c r="AC85" i="38"/>
  <c r="AG85" i="38"/>
  <c r="U86" i="38"/>
  <c r="Y86" i="38"/>
  <c r="AH86" i="38" s="1"/>
  <c r="AI86" i="38" s="1"/>
  <c r="AC86" i="38"/>
  <c r="AG86" i="38"/>
  <c r="U87" i="38"/>
  <c r="Y87" i="38"/>
  <c r="AC87" i="38"/>
  <c r="AG87" i="38"/>
  <c r="AH87" i="38"/>
  <c r="U90" i="38"/>
  <c r="Y90" i="38"/>
  <c r="AC90" i="38"/>
  <c r="AG90" i="38"/>
  <c r="U91" i="38"/>
  <c r="Y91" i="38"/>
  <c r="AC91" i="38"/>
  <c r="AG91" i="38"/>
  <c r="U92" i="38"/>
  <c r="Y92" i="38"/>
  <c r="AC92" i="38"/>
  <c r="AG92" i="38"/>
  <c r="AH92" i="38" s="1"/>
  <c r="AI92" i="38" s="1"/>
  <c r="U93" i="38"/>
  <c r="AH93" i="38" s="1"/>
  <c r="AI93" i="38" s="1"/>
  <c r="Y93" i="38"/>
  <c r="AC93" i="38"/>
  <c r="AG93" i="38"/>
  <c r="U94" i="38"/>
  <c r="Y94" i="38"/>
  <c r="AC94" i="38"/>
  <c r="AG94" i="38"/>
  <c r="U95" i="38"/>
  <c r="AH95" i="38" s="1"/>
  <c r="AI95" i="38" s="1"/>
  <c r="Y95" i="38"/>
  <c r="AC95" i="38"/>
  <c r="AG95" i="38"/>
  <c r="U96" i="38"/>
  <c r="Y96" i="38"/>
  <c r="AC96" i="38"/>
  <c r="AG96" i="38"/>
  <c r="U97" i="38"/>
  <c r="Y97" i="38"/>
  <c r="AC97" i="38"/>
  <c r="AG97" i="38"/>
  <c r="U98" i="38"/>
  <c r="Y98" i="38"/>
  <c r="AC98" i="38"/>
  <c r="AG98" i="38"/>
  <c r="U99" i="38"/>
  <c r="AH99" i="38" s="1"/>
  <c r="AI99" i="38" s="1"/>
  <c r="Y99" i="38"/>
  <c r="AC99" i="38"/>
  <c r="AG99" i="38"/>
  <c r="U100" i="38"/>
  <c r="AH100" i="38" s="1"/>
  <c r="AI100" i="38" s="1"/>
  <c r="Y100" i="38"/>
  <c r="AC100" i="38"/>
  <c r="AG100" i="38"/>
  <c r="U101" i="38"/>
  <c r="Y101" i="38"/>
  <c r="AC101" i="38"/>
  <c r="AG101" i="38"/>
  <c r="U102" i="38"/>
  <c r="Y102" i="38"/>
  <c r="AC102" i="38"/>
  <c r="AG102" i="38"/>
  <c r="U103" i="38"/>
  <c r="AH103" i="38" s="1"/>
  <c r="AI103" i="38" s="1"/>
  <c r="Y103" i="38"/>
  <c r="AC103" i="38"/>
  <c r="AG103" i="38"/>
  <c r="U104" i="38"/>
  <c r="Y104" i="38"/>
  <c r="AC104" i="38"/>
  <c r="AG104" i="38"/>
  <c r="U105" i="38"/>
  <c r="Y105" i="38"/>
  <c r="AC105" i="38"/>
  <c r="AG105" i="38"/>
  <c r="U106" i="38"/>
  <c r="Y106" i="38"/>
  <c r="AC106" i="38"/>
  <c r="AG106" i="38"/>
  <c r="U107" i="38"/>
  <c r="Y107" i="38"/>
  <c r="AH107" i="38" s="1"/>
  <c r="AC107" i="38"/>
  <c r="AG107" i="38"/>
  <c r="U108" i="38"/>
  <c r="Y108" i="38"/>
  <c r="AC108" i="38"/>
  <c r="AH108" i="38" s="1"/>
  <c r="AI108" i="38" s="1"/>
  <c r="AG108" i="38"/>
  <c r="AG109" i="38" s="1"/>
  <c r="V15" i="39" s="1"/>
  <c r="U111" i="38"/>
  <c r="Y111" i="38"/>
  <c r="AC111" i="38"/>
  <c r="AG111" i="38"/>
  <c r="U112" i="38"/>
  <c r="Y112" i="38"/>
  <c r="AC112" i="38"/>
  <c r="AG112" i="38"/>
  <c r="U113" i="38"/>
  <c r="Y113" i="38"/>
  <c r="AC113" i="38"/>
  <c r="AH113" i="38" s="1"/>
  <c r="AI113" i="38" s="1"/>
  <c r="AG113" i="38"/>
  <c r="U114" i="38"/>
  <c r="AH114" i="38"/>
  <c r="AI114" i="38" s="1"/>
  <c r="Y114" i="38"/>
  <c r="AC114" i="38"/>
  <c r="AG114" i="38"/>
  <c r="U115" i="38"/>
  <c r="Y115" i="38"/>
  <c r="AC115" i="38"/>
  <c r="AG115" i="38"/>
  <c r="U116" i="38"/>
  <c r="Y116" i="38"/>
  <c r="AH116" i="38" s="1"/>
  <c r="AI116" i="38" s="1"/>
  <c r="AC116" i="38"/>
  <c r="AG116" i="38"/>
  <c r="U117" i="38"/>
  <c r="Y117" i="38"/>
  <c r="AC117" i="38"/>
  <c r="AG117" i="38"/>
  <c r="U118" i="38"/>
  <c r="Y118" i="38"/>
  <c r="AC118" i="38"/>
  <c r="AG118" i="38"/>
  <c r="U119" i="38"/>
  <c r="Y119" i="38"/>
  <c r="AC119" i="38"/>
  <c r="AG119" i="38"/>
  <c r="U120" i="38"/>
  <c r="Y120" i="38"/>
  <c r="AC120" i="38"/>
  <c r="AG120" i="38"/>
  <c r="U121" i="38"/>
  <c r="Y121" i="38"/>
  <c r="AH121" i="38" s="1"/>
  <c r="AI121" i="38" s="1"/>
  <c r="AC121" i="38"/>
  <c r="AG121" i="38"/>
  <c r="U122" i="38"/>
  <c r="Y122" i="38"/>
  <c r="AC122" i="38"/>
  <c r="AG122" i="38"/>
  <c r="U123" i="38"/>
  <c r="Y123" i="38"/>
  <c r="AC123" i="38"/>
  <c r="AG123" i="38"/>
  <c r="U124" i="38"/>
  <c r="Y124" i="38"/>
  <c r="AC124" i="38"/>
  <c r="AG124" i="38"/>
  <c r="U125" i="38"/>
  <c r="Y125" i="38"/>
  <c r="AC125" i="38"/>
  <c r="AG125" i="38"/>
  <c r="U126" i="38"/>
  <c r="Y126" i="38"/>
  <c r="AC126" i="38"/>
  <c r="AG126" i="38"/>
  <c r="U127" i="38"/>
  <c r="Y127" i="38"/>
  <c r="AC127" i="38"/>
  <c r="AG127" i="38"/>
  <c r="U128" i="38"/>
  <c r="Y128" i="38"/>
  <c r="AC128" i="38"/>
  <c r="AG128" i="38"/>
  <c r="U129" i="38"/>
  <c r="Y129" i="38"/>
  <c r="AH129" i="38" s="1"/>
  <c r="AI129" i="38" s="1"/>
  <c r="AC129" i="38"/>
  <c r="AG129" i="38"/>
  <c r="U130" i="38"/>
  <c r="Y130" i="38"/>
  <c r="AC130" i="38"/>
  <c r="AG130" i="38"/>
  <c r="U131" i="38"/>
  <c r="Y131" i="38"/>
  <c r="AC131" i="38"/>
  <c r="AG131" i="38"/>
  <c r="U132" i="38"/>
  <c r="Y132" i="38"/>
  <c r="AC132" i="38"/>
  <c r="AG132" i="38"/>
  <c r="AH132" i="38"/>
  <c r="AI132" i="38"/>
  <c r="U133" i="38"/>
  <c r="Y133" i="38"/>
  <c r="AH133" i="38" s="1"/>
  <c r="AI133" i="38" s="1"/>
  <c r="AC133" i="38"/>
  <c r="AG133" i="38"/>
  <c r="U134" i="38"/>
  <c r="Y134" i="38"/>
  <c r="AC134" i="38"/>
  <c r="AG134" i="38"/>
  <c r="U135" i="38"/>
  <c r="Y135" i="38"/>
  <c r="AH135" i="38" s="1"/>
  <c r="AI135" i="38" s="1"/>
  <c r="AC135" i="38"/>
  <c r="AG135" i="38"/>
  <c r="U136" i="38"/>
  <c r="Y136" i="38"/>
  <c r="AC136" i="38"/>
  <c r="AG136" i="38"/>
  <c r="U137" i="38"/>
  <c r="Y137" i="38"/>
  <c r="AC137" i="38"/>
  <c r="AG137" i="38"/>
  <c r="AH137" i="38"/>
  <c r="U138" i="38"/>
  <c r="Y138" i="38"/>
  <c r="AC138" i="38"/>
  <c r="AG138" i="38"/>
  <c r="U139" i="38"/>
  <c r="AH139" i="38" s="1"/>
  <c r="AI139" i="38" s="1"/>
  <c r="Y139" i="38"/>
  <c r="AC139" i="38"/>
  <c r="AG139" i="38"/>
  <c r="U140" i="38"/>
  <c r="Y140" i="38"/>
  <c r="AH140" i="38" s="1"/>
  <c r="AI140" i="38" s="1"/>
  <c r="AC140" i="38"/>
  <c r="AG140" i="38"/>
  <c r="U141" i="38"/>
  <c r="Y141" i="38"/>
  <c r="AC141" i="38"/>
  <c r="AG141" i="38"/>
  <c r="U144" i="38"/>
  <c r="Y144" i="38"/>
  <c r="Y157" i="38" s="1"/>
  <c r="N17" i="39" s="1"/>
  <c r="AC144" i="38"/>
  <c r="AG144" i="38"/>
  <c r="U145" i="38"/>
  <c r="Y145" i="38"/>
  <c r="AH145" i="38" s="1"/>
  <c r="AI145" i="38" s="1"/>
  <c r="AC145" i="38"/>
  <c r="AG145" i="38"/>
  <c r="U146" i="38"/>
  <c r="AH146" i="38"/>
  <c r="AI146" i="38" s="1"/>
  <c r="Y146" i="38"/>
  <c r="AC146" i="38"/>
  <c r="AG146" i="38"/>
  <c r="U147" i="38"/>
  <c r="Y147" i="38"/>
  <c r="AC147" i="38"/>
  <c r="AG147" i="38"/>
  <c r="U148" i="38"/>
  <c r="Y148" i="38"/>
  <c r="AC148" i="38"/>
  <c r="AH148" i="38" s="1"/>
  <c r="AI148" i="38" s="1"/>
  <c r="AG148" i="38"/>
  <c r="U149" i="38"/>
  <c r="Y149" i="38"/>
  <c r="AC149" i="38"/>
  <c r="AG149" i="38"/>
  <c r="U150" i="38"/>
  <c r="AH150" i="38" s="1"/>
  <c r="AI150" i="38" s="1"/>
  <c r="Y150" i="38"/>
  <c r="AC150" i="38"/>
  <c r="AG150" i="38"/>
  <c r="U151" i="38"/>
  <c r="Y151" i="38"/>
  <c r="AC151" i="38"/>
  <c r="AG151" i="38"/>
  <c r="U152" i="38"/>
  <c r="Y152" i="38"/>
  <c r="AC152" i="38"/>
  <c r="AG152" i="38"/>
  <c r="U153" i="38"/>
  <c r="Y153" i="38"/>
  <c r="AC153" i="38"/>
  <c r="AG153" i="38"/>
  <c r="AH153" i="38" s="1"/>
  <c r="AI153" i="38" s="1"/>
  <c r="U154" i="38"/>
  <c r="Y154" i="38"/>
  <c r="AC154" i="38"/>
  <c r="AG154" i="38"/>
  <c r="U155" i="38"/>
  <c r="Y155" i="38"/>
  <c r="AC155" i="38"/>
  <c r="AH155" i="38"/>
  <c r="AI155" i="38"/>
  <c r="AG155" i="38"/>
  <c r="U156" i="38"/>
  <c r="Y156" i="38"/>
  <c r="AH156" i="38" s="1"/>
  <c r="AI156" i="38" s="1"/>
  <c r="AC156" i="38"/>
  <c r="AG156" i="38"/>
  <c r="U159" i="38"/>
  <c r="Y159" i="38"/>
  <c r="AC159" i="38"/>
  <c r="AG159" i="38"/>
  <c r="U160" i="38"/>
  <c r="Y160" i="38"/>
  <c r="AC160" i="38"/>
  <c r="AC163" i="38" s="1"/>
  <c r="R18" i="39" s="1"/>
  <c r="AG160" i="38"/>
  <c r="U161" i="38"/>
  <c r="Y161" i="38"/>
  <c r="AC161" i="38"/>
  <c r="AG161" i="38"/>
  <c r="U162" i="38"/>
  <c r="Y162" i="38"/>
  <c r="AH162" i="38" s="1"/>
  <c r="AI162" i="38" s="1"/>
  <c r="AC162" i="38"/>
  <c r="AG162" i="38"/>
  <c r="AH166" i="38"/>
  <c r="U168" i="38"/>
  <c r="Y168" i="38"/>
  <c r="AC168" i="38"/>
  <c r="AG168" i="38"/>
  <c r="U169" i="38"/>
  <c r="Y169" i="38"/>
  <c r="AC169" i="38"/>
  <c r="AG169" i="38"/>
  <c r="U170" i="38"/>
  <c r="Y170" i="38"/>
  <c r="AC170" i="38"/>
  <c r="AG170" i="38"/>
  <c r="U171" i="38"/>
  <c r="Y171" i="38"/>
  <c r="AC171" i="38"/>
  <c r="AG171" i="38"/>
  <c r="U172" i="38"/>
  <c r="Y172" i="38"/>
  <c r="AC172" i="38"/>
  <c r="AG172" i="38"/>
  <c r="U173" i="38"/>
  <c r="Y173" i="38"/>
  <c r="AC173" i="38"/>
  <c r="AG173" i="38"/>
  <c r="U174" i="38"/>
  <c r="Y174" i="38"/>
  <c r="AH174" i="38"/>
  <c r="AI174" i="38" s="1"/>
  <c r="AC174" i="38"/>
  <c r="AG174" i="38"/>
  <c r="U175" i="38"/>
  <c r="Y175" i="38"/>
  <c r="AC175" i="38"/>
  <c r="AG175" i="38"/>
  <c r="AH175" i="38"/>
  <c r="AI175" i="38" s="1"/>
  <c r="U176" i="38"/>
  <c r="AH176" i="38" s="1"/>
  <c r="AI176" i="38" s="1"/>
  <c r="Y176" i="38"/>
  <c r="AC176" i="38"/>
  <c r="AG176" i="38"/>
  <c r="U177" i="38"/>
  <c r="Y177" i="38"/>
  <c r="AC177" i="38"/>
  <c r="AG177" i="38"/>
  <c r="U180" i="38"/>
  <c r="Y180" i="38"/>
  <c r="AH180" i="38" s="1"/>
  <c r="AC180" i="38"/>
  <c r="AG180" i="38"/>
  <c r="U181" i="38"/>
  <c r="AH181" i="38" s="1"/>
  <c r="Y181" i="38"/>
  <c r="AC181" i="38"/>
  <c r="AG181" i="38"/>
  <c r="U182" i="38"/>
  <c r="Y182" i="38"/>
  <c r="AC182" i="38"/>
  <c r="AG182" i="38"/>
  <c r="U206" i="38"/>
  <c r="Y206" i="38"/>
  <c r="AC206" i="38"/>
  <c r="AH206" i="38" s="1"/>
  <c r="AG206" i="38"/>
  <c r="U209" i="38"/>
  <c r="Y209" i="38"/>
  <c r="AG209" i="38"/>
  <c r="AG211" i="38" s="1"/>
  <c r="Q20" i="39"/>
  <c r="K178" i="38"/>
  <c r="AG166" i="38"/>
  <c r="AF166" i="38"/>
  <c r="AE166" i="38"/>
  <c r="AD166" i="38"/>
  <c r="AC166" i="38"/>
  <c r="R19" i="39" s="1"/>
  <c r="AA166" i="38"/>
  <c r="Z166" i="38"/>
  <c r="Y166" i="38"/>
  <c r="X166" i="38"/>
  <c r="W166" i="38"/>
  <c r="V166" i="38"/>
  <c r="U166" i="38"/>
  <c r="J19" i="39" s="1"/>
  <c r="N166" i="38"/>
  <c r="O166" i="38"/>
  <c r="M166" i="38"/>
  <c r="K166" i="38"/>
  <c r="J166" i="38"/>
  <c r="K109" i="38"/>
  <c r="J109" i="38"/>
  <c r="AA88" i="38"/>
  <c r="Z88" i="38"/>
  <c r="J88" i="38"/>
  <c r="K88" i="38"/>
  <c r="AI37" i="38"/>
  <c r="K34" i="38"/>
  <c r="J91" i="40"/>
  <c r="K109" i="40"/>
  <c r="AA106" i="40"/>
  <c r="AC94" i="40"/>
  <c r="AG94" i="40"/>
  <c r="AH94" i="40"/>
  <c r="AC108" i="40"/>
  <c r="AC109" i="40"/>
  <c r="AC95" i="40"/>
  <c r="AG95" i="40"/>
  <c r="AC96" i="40"/>
  <c r="AG96" i="40"/>
  <c r="AC97" i="40"/>
  <c r="AG97" i="40"/>
  <c r="AH97" i="40" s="1"/>
  <c r="AC98" i="40"/>
  <c r="AH98" i="40" s="1"/>
  <c r="AG98" i="40"/>
  <c r="AC99" i="40"/>
  <c r="AG99" i="40"/>
  <c r="AC100" i="40"/>
  <c r="AG100" i="40"/>
  <c r="AC101" i="40"/>
  <c r="AG101" i="40"/>
  <c r="AC102" i="40"/>
  <c r="AG102" i="40"/>
  <c r="AC103" i="40"/>
  <c r="AG103" i="40"/>
  <c r="AC104" i="40"/>
  <c r="AG104" i="40"/>
  <c r="AC105" i="40"/>
  <c r="AG105" i="40"/>
  <c r="AH105" i="40"/>
  <c r="Y94" i="40"/>
  <c r="Y95" i="40"/>
  <c r="Y96" i="40"/>
  <c r="Y97" i="40"/>
  <c r="Y98" i="40"/>
  <c r="Y99" i="40"/>
  <c r="Y100" i="40"/>
  <c r="Y101" i="40"/>
  <c r="AH101" i="40" s="1"/>
  <c r="Y102" i="40"/>
  <c r="Y103" i="40"/>
  <c r="Y104" i="40"/>
  <c r="Y105" i="40"/>
  <c r="U94" i="40"/>
  <c r="U95" i="40"/>
  <c r="AH95" i="40"/>
  <c r="U96" i="40"/>
  <c r="U97" i="40"/>
  <c r="U98" i="40"/>
  <c r="U99" i="40"/>
  <c r="AH99" i="40"/>
  <c r="U100" i="40"/>
  <c r="AH100" i="40" s="1"/>
  <c r="U101" i="40"/>
  <c r="U102" i="40"/>
  <c r="U103" i="40"/>
  <c r="AH103" i="40"/>
  <c r="U104" i="40"/>
  <c r="AH104" i="40" s="1"/>
  <c r="AI104" i="40" s="1"/>
  <c r="U105" i="40"/>
  <c r="U93" i="40"/>
  <c r="K106" i="40"/>
  <c r="AC90" i="40"/>
  <c r="AG90" i="40"/>
  <c r="U108" i="40"/>
  <c r="Y108" i="40"/>
  <c r="Y110" i="40" s="1"/>
  <c r="N24" i="41" s="1"/>
  <c r="AG108" i="40"/>
  <c r="AG110" i="40" s="1"/>
  <c r="U109" i="40"/>
  <c r="Y109" i="40"/>
  <c r="AG109" i="40"/>
  <c r="Y90" i="40"/>
  <c r="U90" i="40"/>
  <c r="AH90" i="40" s="1"/>
  <c r="K91" i="40"/>
  <c r="AC86" i="40"/>
  <c r="AG86" i="40"/>
  <c r="U86" i="40"/>
  <c r="AH86" i="40" s="1"/>
  <c r="Y86" i="40"/>
  <c r="U79" i="40"/>
  <c r="V79" i="40" s="1"/>
  <c r="V80" i="40" s="1"/>
  <c r="AC79" i="40"/>
  <c r="AG79" i="40"/>
  <c r="U89" i="40"/>
  <c r="AH89" i="40" s="1"/>
  <c r="AH91" i="40" s="1"/>
  <c r="Y89" i="40"/>
  <c r="Y91" i="40" s="1"/>
  <c r="AC89" i="40"/>
  <c r="AG89" i="40"/>
  <c r="Y93" i="40"/>
  <c r="Y106" i="40" s="1"/>
  <c r="AC93" i="40"/>
  <c r="AH93" i="40" s="1"/>
  <c r="AC106" i="40"/>
  <c r="AG93" i="40"/>
  <c r="AG106" i="40" s="1"/>
  <c r="U9" i="40"/>
  <c r="Y9" i="40"/>
  <c r="AC9" i="40"/>
  <c r="AG9" i="40"/>
  <c r="AH9" i="40" s="1"/>
  <c r="U13" i="40"/>
  <c r="Y13" i="40"/>
  <c r="Y16" i="40" s="1"/>
  <c r="AC13" i="40"/>
  <c r="AC16" i="40" s="1"/>
  <c r="AG13" i="40"/>
  <c r="U18" i="40"/>
  <c r="Y18" i="40"/>
  <c r="AC18" i="40"/>
  <c r="AG18" i="40"/>
  <c r="U23" i="40"/>
  <c r="Y23" i="40"/>
  <c r="Y25" i="40" s="1"/>
  <c r="AC23" i="40"/>
  <c r="AG23" i="40"/>
  <c r="AH23" i="40"/>
  <c r="AH25" i="40" s="1"/>
  <c r="U27" i="40"/>
  <c r="Y27" i="40"/>
  <c r="Y40" i="40" s="1"/>
  <c r="AC27" i="40"/>
  <c r="AG27" i="40"/>
  <c r="AH27" i="40" s="1"/>
  <c r="AH40" i="40" s="1"/>
  <c r="U42" i="40"/>
  <c r="V42" i="40" s="1"/>
  <c r="V44" i="40" s="1"/>
  <c r="AC42" i="40"/>
  <c r="AG42" i="40"/>
  <c r="U46" i="40"/>
  <c r="AC46" i="40"/>
  <c r="AG46" i="40"/>
  <c r="U50" i="40"/>
  <c r="AH50" i="40" s="1"/>
  <c r="Y50" i="40"/>
  <c r="Y60" i="40" s="1"/>
  <c r="AC50" i="40"/>
  <c r="AC60" i="40" s="1"/>
  <c r="AG50" i="40"/>
  <c r="U51" i="40"/>
  <c r="Y51" i="40"/>
  <c r="AC51" i="40"/>
  <c r="AG51" i="40"/>
  <c r="AG60" i="40" s="1"/>
  <c r="AH51" i="40"/>
  <c r="AI51" i="40" s="1"/>
  <c r="U52" i="40"/>
  <c r="Y52" i="40"/>
  <c r="AC52" i="40"/>
  <c r="AH52" i="40" s="1"/>
  <c r="AG52" i="40"/>
  <c r="U53" i="40"/>
  <c r="Y53" i="40"/>
  <c r="AC53" i="40"/>
  <c r="AG53" i="40"/>
  <c r="U54" i="40"/>
  <c r="Y54" i="40"/>
  <c r="AH54" i="40" s="1"/>
  <c r="AC54" i="40"/>
  <c r="AG54" i="40"/>
  <c r="U55" i="40"/>
  <c r="AH55" i="40" s="1"/>
  <c r="Y55" i="40"/>
  <c r="AC55" i="40"/>
  <c r="AG55" i="40"/>
  <c r="U56" i="40"/>
  <c r="AH56" i="40" s="1"/>
  <c r="Y56" i="40"/>
  <c r="AC56" i="40"/>
  <c r="AG56" i="40"/>
  <c r="U62" i="40"/>
  <c r="V62" i="40"/>
  <c r="W62" i="40" s="1"/>
  <c r="W65" i="40" s="1"/>
  <c r="AC62" i="40"/>
  <c r="AG62" i="40"/>
  <c r="U67" i="40"/>
  <c r="AH67" i="40" s="1"/>
  <c r="AI67" i="40" s="1"/>
  <c r="Y67" i="40"/>
  <c r="Y73" i="40" s="1"/>
  <c r="AC67" i="40"/>
  <c r="AG67" i="40"/>
  <c r="U68" i="40"/>
  <c r="Y68" i="40"/>
  <c r="AC68" i="40"/>
  <c r="AG68" i="40"/>
  <c r="U69" i="40"/>
  <c r="Y69" i="40"/>
  <c r="AC69" i="40"/>
  <c r="AG69" i="40"/>
  <c r="U70" i="40"/>
  <c r="AH70" i="40" s="1"/>
  <c r="Y70" i="40"/>
  <c r="AC70" i="40"/>
  <c r="AG70" i="40"/>
  <c r="U75" i="40"/>
  <c r="Y75" i="40"/>
  <c r="AC75" i="40"/>
  <c r="AG75" i="40"/>
  <c r="AH75" i="40"/>
  <c r="U76" i="40"/>
  <c r="Y76" i="40"/>
  <c r="AC76" i="40"/>
  <c r="AG76" i="40"/>
  <c r="U82" i="40"/>
  <c r="Y82" i="40"/>
  <c r="Y83" i="40" s="1"/>
  <c r="AC82" i="40"/>
  <c r="AH82" i="40" s="1"/>
  <c r="AH83" i="40" s="1"/>
  <c r="AG82" i="40"/>
  <c r="U85" i="40"/>
  <c r="AC85" i="40"/>
  <c r="AG85" i="40"/>
  <c r="K87" i="40"/>
  <c r="AG77" i="40"/>
  <c r="AA77" i="40"/>
  <c r="K77" i="40"/>
  <c r="AG73" i="40"/>
  <c r="K73" i="40"/>
  <c r="AC63" i="40"/>
  <c r="AG63" i="40"/>
  <c r="U63" i="40"/>
  <c r="AH63" i="40"/>
  <c r="AI63" i="40"/>
  <c r="Y63" i="40"/>
  <c r="AC64" i="40"/>
  <c r="AG64" i="40"/>
  <c r="U64" i="40"/>
  <c r="AH64" i="40" s="1"/>
  <c r="Y64" i="40"/>
  <c r="K65" i="40"/>
  <c r="K60" i="40"/>
  <c r="AC47" i="40"/>
  <c r="AG47" i="40"/>
  <c r="U47" i="40"/>
  <c r="V47" i="40"/>
  <c r="K48" i="40"/>
  <c r="AC43" i="40"/>
  <c r="AG43" i="40"/>
  <c r="U43" i="40"/>
  <c r="AH43" i="40" s="1"/>
  <c r="Y43" i="40"/>
  <c r="K44" i="40"/>
  <c r="U37" i="40"/>
  <c r="Y37" i="40"/>
  <c r="AC37" i="40"/>
  <c r="AG37" i="40"/>
  <c r="AH37" i="40" s="1"/>
  <c r="U36" i="40"/>
  <c r="Y36" i="40"/>
  <c r="AC36" i="40"/>
  <c r="AG36" i="40"/>
  <c r="U35" i="40"/>
  <c r="Y35" i="40"/>
  <c r="AC35" i="40"/>
  <c r="AH35" i="40" s="1"/>
  <c r="AG35" i="40"/>
  <c r="U34" i="40"/>
  <c r="Y34" i="40"/>
  <c r="AC34" i="40"/>
  <c r="AH34" i="40" s="1"/>
  <c r="AI34" i="40" s="1"/>
  <c r="AG34" i="40"/>
  <c r="U33" i="40"/>
  <c r="AH33" i="40" s="1"/>
  <c r="AI33" i="40" s="1"/>
  <c r="Y33" i="40"/>
  <c r="AC33" i="40"/>
  <c r="AG33" i="40"/>
  <c r="U32" i="40"/>
  <c r="Y32" i="40"/>
  <c r="AH32" i="40"/>
  <c r="AC32" i="40"/>
  <c r="AG32" i="40"/>
  <c r="U31" i="40"/>
  <c r="Y31" i="40"/>
  <c r="AC31" i="40"/>
  <c r="AG31" i="40"/>
  <c r="AH31" i="40" s="1"/>
  <c r="U30" i="40"/>
  <c r="Y30" i="40"/>
  <c r="AC30" i="40"/>
  <c r="AG30" i="40"/>
  <c r="U29" i="40"/>
  <c r="Y29" i="40"/>
  <c r="AC29" i="40"/>
  <c r="AG29" i="40"/>
  <c r="AH29" i="40" s="1"/>
  <c r="U28" i="40"/>
  <c r="Y28" i="40"/>
  <c r="AC28" i="40"/>
  <c r="AH28" i="40"/>
  <c r="AG28" i="40"/>
  <c r="K40" i="40"/>
  <c r="U19" i="40"/>
  <c r="AH19" i="40" s="1"/>
  <c r="Y19" i="40"/>
  <c r="AC19" i="40"/>
  <c r="AG19" i="40"/>
  <c r="U20" i="40"/>
  <c r="Y20" i="40"/>
  <c r="AC20" i="40"/>
  <c r="AG20" i="40"/>
  <c r="AH20" i="40"/>
  <c r="K21" i="40"/>
  <c r="AC187" i="43"/>
  <c r="AG187" i="43"/>
  <c r="AC188" i="43"/>
  <c r="AG188" i="43"/>
  <c r="AC189" i="43"/>
  <c r="AG189" i="43"/>
  <c r="AH189" i="43"/>
  <c r="AB190" i="43"/>
  <c r="AA190" i="43"/>
  <c r="Z190" i="43"/>
  <c r="U187" i="43"/>
  <c r="AH187" i="43" s="1"/>
  <c r="Y187" i="43"/>
  <c r="U188" i="43"/>
  <c r="Y188" i="43"/>
  <c r="U189" i="43"/>
  <c r="Y189" i="43"/>
  <c r="K190" i="43"/>
  <c r="K193" i="43"/>
  <c r="K197" i="43"/>
  <c r="J197" i="43"/>
  <c r="J193" i="43"/>
  <c r="J190" i="43"/>
  <c r="B22" i="44" s="1"/>
  <c r="J175" i="43"/>
  <c r="J163" i="43"/>
  <c r="J151" i="43"/>
  <c r="J139" i="43"/>
  <c r="J127" i="43"/>
  <c r="J115" i="43"/>
  <c r="J103" i="43"/>
  <c r="J91" i="43"/>
  <c r="J198" i="43" s="1"/>
  <c r="J79" i="43"/>
  <c r="J67" i="43"/>
  <c r="J55" i="43"/>
  <c r="J43" i="43"/>
  <c r="J31" i="43"/>
  <c r="J19" i="43"/>
  <c r="K190" i="89"/>
  <c r="K192" i="89" s="1"/>
  <c r="K59" i="5"/>
  <c r="Z67" i="3"/>
  <c r="AG68" i="3"/>
  <c r="AC9" i="3"/>
  <c r="AC17" i="3"/>
  <c r="AC20" i="3"/>
  <c r="AC23" i="3"/>
  <c r="AC27" i="3"/>
  <c r="AC28" i="3" s="1"/>
  <c r="R13" i="4" s="1"/>
  <c r="AC30" i="3"/>
  <c r="AC35" i="3"/>
  <c r="AC39" i="3"/>
  <c r="AC42" i="3"/>
  <c r="AC46" i="3"/>
  <c r="AC49" i="3"/>
  <c r="AC52" i="3"/>
  <c r="AC55" i="3"/>
  <c r="AC58" i="3"/>
  <c r="AC59" i="3"/>
  <c r="AC63" i="3"/>
  <c r="AC68" i="3"/>
  <c r="Y68" i="3"/>
  <c r="U68" i="3"/>
  <c r="K69" i="3"/>
  <c r="AA67" i="3"/>
  <c r="AC67" i="3"/>
  <c r="AA66" i="3"/>
  <c r="AC66" i="3" s="1"/>
  <c r="Z66" i="3"/>
  <c r="S64" i="3"/>
  <c r="T64" i="3"/>
  <c r="I23" i="4" s="1"/>
  <c r="V64" i="3"/>
  <c r="W64" i="3"/>
  <c r="L23" i="4"/>
  <c r="X64" i="3"/>
  <c r="Z64" i="3"/>
  <c r="AA64" i="3"/>
  <c r="AB64" i="3"/>
  <c r="AC64" i="3"/>
  <c r="R23" i="4" s="1"/>
  <c r="AD64" i="3"/>
  <c r="AE64" i="3"/>
  <c r="T23" i="4"/>
  <c r="AF64" i="3"/>
  <c r="R64" i="3"/>
  <c r="G23" i="4"/>
  <c r="AG63" i="3"/>
  <c r="Y63" i="3"/>
  <c r="U63" i="3"/>
  <c r="K64" i="3"/>
  <c r="AA43" i="3"/>
  <c r="AC43" i="3" s="1"/>
  <c r="Z31" i="3"/>
  <c r="AA31" i="3"/>
  <c r="AC31" i="3" s="1"/>
  <c r="AA13" i="3"/>
  <c r="AC13" i="3" s="1"/>
  <c r="AA12" i="3"/>
  <c r="J204" i="38"/>
  <c r="B22" i="39" s="1"/>
  <c r="J183" i="38"/>
  <c r="B21" i="39"/>
  <c r="J178" i="38"/>
  <c r="J157" i="38"/>
  <c r="J142" i="38"/>
  <c r="J58" i="38"/>
  <c r="J52" i="38"/>
  <c r="J34" i="38"/>
  <c r="J15" i="38"/>
  <c r="J48" i="40"/>
  <c r="J25" i="40"/>
  <c r="J40" i="40"/>
  <c r="J44" i="40"/>
  <c r="J60" i="40"/>
  <c r="J65" i="40"/>
  <c r="J73" i="40"/>
  <c r="J77" i="40"/>
  <c r="J80" i="40"/>
  <c r="J83" i="40"/>
  <c r="J87" i="40"/>
  <c r="J106" i="40"/>
  <c r="J110" i="40"/>
  <c r="J11" i="40"/>
  <c r="J111" i="40" s="1"/>
  <c r="J16" i="40"/>
  <c r="J21" i="40"/>
  <c r="K25" i="40"/>
  <c r="AC14" i="40"/>
  <c r="AC15" i="40"/>
  <c r="Y14" i="40"/>
  <c r="Y15" i="40"/>
  <c r="W16" i="40"/>
  <c r="X16" i="40"/>
  <c r="V16" i="40"/>
  <c r="U14" i="40"/>
  <c r="U15" i="40"/>
  <c r="AG14" i="40"/>
  <c r="AG15" i="40"/>
  <c r="AC10" i="40"/>
  <c r="AC11" i="40"/>
  <c r="AG10" i="40"/>
  <c r="U10" i="40"/>
  <c r="Y10" i="40"/>
  <c r="K16" i="40"/>
  <c r="K11" i="40"/>
  <c r="Z358" i="91"/>
  <c r="AH357" i="91"/>
  <c r="AI357" i="91"/>
  <c r="AC357" i="91"/>
  <c r="Y357" i="91"/>
  <c r="U357" i="91"/>
  <c r="K358" i="91"/>
  <c r="AA192" i="89"/>
  <c r="AB192" i="89"/>
  <c r="AC189" i="89"/>
  <c r="AC190" i="89"/>
  <c r="AC191" i="89"/>
  <c r="Z192" i="89"/>
  <c r="AG30" i="3"/>
  <c r="AG32" i="3"/>
  <c r="V14" i="4" s="1"/>
  <c r="AG31" i="3"/>
  <c r="Y46" i="3"/>
  <c r="Y47" i="3"/>
  <c r="N18" i="4" s="1"/>
  <c r="Y9" i="3"/>
  <c r="Y10" i="3"/>
  <c r="N8" i="4"/>
  <c r="V12" i="3"/>
  <c r="W12" i="3"/>
  <c r="Y12" i="3"/>
  <c r="Y14" i="3"/>
  <c r="N9" i="4" s="1"/>
  <c r="X12" i="3"/>
  <c r="W13" i="3"/>
  <c r="Y13" i="3"/>
  <c r="Y16" i="3"/>
  <c r="Y17" i="3"/>
  <c r="Y18" i="3"/>
  <c r="Y20" i="3"/>
  <c r="Y21" i="3" s="1"/>
  <c r="N11" i="4" s="1"/>
  <c r="Y23" i="3"/>
  <c r="Y24" i="3"/>
  <c r="N12" i="4" s="1"/>
  <c r="Y26" i="3"/>
  <c r="Y27" i="3"/>
  <c r="Y30" i="3"/>
  <c r="X31" i="3"/>
  <c r="Y31" i="3"/>
  <c r="Y34" i="3"/>
  <c r="Y35" i="3"/>
  <c r="Y39" i="3"/>
  <c r="N16" i="4" s="1"/>
  <c r="Y42" i="3"/>
  <c r="Y44" i="3" s="1"/>
  <c r="N17" i="4" s="1"/>
  <c r="Y43" i="3"/>
  <c r="Y49" i="3"/>
  <c r="Y50" i="3"/>
  <c r="N19" i="4" s="1"/>
  <c r="Y52" i="3"/>
  <c r="Y53" i="3"/>
  <c r="N20" i="4"/>
  <c r="Y55" i="3"/>
  <c r="Y56" i="3" s="1"/>
  <c r="N21" i="4" s="1"/>
  <c r="Y58" i="3"/>
  <c r="Y60" i="3" s="1"/>
  <c r="N22" i="4" s="1"/>
  <c r="Y59" i="3"/>
  <c r="Y62" i="3"/>
  <c r="Y64" i="3" s="1"/>
  <c r="N23" i="4" s="1"/>
  <c r="V66" i="3"/>
  <c r="Y66" i="3"/>
  <c r="W66" i="3"/>
  <c r="X66" i="3"/>
  <c r="V67" i="3"/>
  <c r="W67" i="3"/>
  <c r="W69" i="3" s="1"/>
  <c r="L24" i="4" s="1"/>
  <c r="V10" i="3"/>
  <c r="K8" i="4"/>
  <c r="V14" i="3"/>
  <c r="K9" i="4" s="1"/>
  <c r="V18" i="3"/>
  <c r="K10" i="4"/>
  <c r="V21" i="3"/>
  <c r="K11" i="4" s="1"/>
  <c r="V24" i="3"/>
  <c r="K12" i="4"/>
  <c r="V28" i="3"/>
  <c r="K13" i="4" s="1"/>
  <c r="V32" i="3"/>
  <c r="V36" i="3"/>
  <c r="K15" i="4"/>
  <c r="K16" i="4"/>
  <c r="V44" i="3"/>
  <c r="K17" i="4"/>
  <c r="V47" i="3"/>
  <c r="K18" i="4" s="1"/>
  <c r="V50" i="3"/>
  <c r="K19" i="4"/>
  <c r="V53" i="3"/>
  <c r="K20" i="4" s="1"/>
  <c r="V56" i="3"/>
  <c r="K21" i="4"/>
  <c r="V60" i="3"/>
  <c r="K22" i="4" s="1"/>
  <c r="K23" i="4"/>
  <c r="V69" i="3"/>
  <c r="K24" i="4"/>
  <c r="X10" i="3"/>
  <c r="M8" i="4" s="1"/>
  <c r="X14" i="3"/>
  <c r="M9" i="4"/>
  <c r="X18" i="3"/>
  <c r="M10" i="4"/>
  <c r="X21" i="3"/>
  <c r="M11" i="4"/>
  <c r="X24" i="3"/>
  <c r="M12" i="4" s="1"/>
  <c r="X28" i="3"/>
  <c r="M13" i="4"/>
  <c r="X36" i="3"/>
  <c r="M15" i="4"/>
  <c r="M16" i="4"/>
  <c r="X44" i="3"/>
  <c r="M17" i="4" s="1"/>
  <c r="X47" i="3"/>
  <c r="M18" i="4"/>
  <c r="X50" i="3"/>
  <c r="M19" i="4" s="1"/>
  <c r="X53" i="3"/>
  <c r="M20" i="4"/>
  <c r="X56" i="3"/>
  <c r="M21" i="4" s="1"/>
  <c r="X60" i="3"/>
  <c r="M22" i="4" s="1"/>
  <c r="M23" i="4"/>
  <c r="X69" i="3"/>
  <c r="M24" i="4"/>
  <c r="W10" i="3"/>
  <c r="L8" i="4"/>
  <c r="W14" i="3"/>
  <c r="L9" i="4"/>
  <c r="W18" i="3"/>
  <c r="L10" i="4"/>
  <c r="W21" i="3"/>
  <c r="L11" i="4"/>
  <c r="W24" i="3"/>
  <c r="L12" i="4"/>
  <c r="W28" i="3"/>
  <c r="L13" i="4"/>
  <c r="W32" i="3"/>
  <c r="L14" i="4"/>
  <c r="W36" i="3"/>
  <c r="L15" i="4"/>
  <c r="L16" i="4"/>
  <c r="W44" i="3"/>
  <c r="L17" i="4" s="1"/>
  <c r="W47" i="3"/>
  <c r="L18" i="4"/>
  <c r="W50" i="3"/>
  <c r="L19" i="4" s="1"/>
  <c r="W53" i="3"/>
  <c r="L20" i="4"/>
  <c r="W56" i="3"/>
  <c r="L21" i="4" s="1"/>
  <c r="W60" i="3"/>
  <c r="L22" i="4"/>
  <c r="V40" i="3"/>
  <c r="V110" i="40"/>
  <c r="V11" i="40"/>
  <c r="V21" i="40"/>
  <c r="V25" i="40"/>
  <c r="V40" i="40"/>
  <c r="V60" i="40"/>
  <c r="V65" i="40"/>
  <c r="V73" i="40"/>
  <c r="V77" i="40"/>
  <c r="V83" i="40"/>
  <c r="V91" i="40"/>
  <c r="W11" i="40"/>
  <c r="W21" i="40"/>
  <c r="W25" i="40"/>
  <c r="W40" i="40"/>
  <c r="W60" i="40"/>
  <c r="W73" i="40"/>
  <c r="W77" i="40"/>
  <c r="W83" i="40"/>
  <c r="W91" i="40"/>
  <c r="W110" i="40"/>
  <c r="X11" i="40"/>
  <c r="X21" i="40"/>
  <c r="X25" i="40"/>
  <c r="X40" i="40"/>
  <c r="X60" i="40"/>
  <c r="X73" i="40"/>
  <c r="X77" i="40"/>
  <c r="X83" i="40"/>
  <c r="X91" i="40"/>
  <c r="X110" i="40"/>
  <c r="U17" i="3"/>
  <c r="AG17" i="3"/>
  <c r="K14" i="3"/>
  <c r="AG195" i="43"/>
  <c r="AC195" i="43"/>
  <c r="Y195" i="43"/>
  <c r="U195" i="43"/>
  <c r="Y189" i="45"/>
  <c r="W192" i="89"/>
  <c r="X192" i="89"/>
  <c r="V192" i="89"/>
  <c r="Y58" i="5"/>
  <c r="X60" i="5"/>
  <c r="W60" i="5"/>
  <c r="V60" i="5"/>
  <c r="Y12" i="5"/>
  <c r="AC12" i="5"/>
  <c r="AF14" i="5"/>
  <c r="AE14" i="5"/>
  <c r="AD14" i="5"/>
  <c r="AC13" i="5"/>
  <c r="AC14" i="5" s="1"/>
  <c r="AG13" i="5"/>
  <c r="Y13" i="5"/>
  <c r="AH13" i="5" s="1"/>
  <c r="AI13" i="5" s="1"/>
  <c r="W14" i="5"/>
  <c r="X14" i="5"/>
  <c r="V14" i="5"/>
  <c r="K14" i="5"/>
  <c r="C23" i="97"/>
  <c r="J138" i="11"/>
  <c r="AG59" i="5"/>
  <c r="AC59" i="5"/>
  <c r="Y59" i="5"/>
  <c r="U59" i="5"/>
  <c r="T53" i="5"/>
  <c r="S53" i="5"/>
  <c r="R53" i="5"/>
  <c r="K60" i="5"/>
  <c r="J14" i="5"/>
  <c r="O23" i="4"/>
  <c r="P23" i="4"/>
  <c r="Q23" i="4"/>
  <c r="S23" i="4"/>
  <c r="U23" i="4"/>
  <c r="D22" i="4"/>
  <c r="V19" i="4"/>
  <c r="T19" i="4"/>
  <c r="U19" i="4"/>
  <c r="O19" i="4"/>
  <c r="P19" i="4"/>
  <c r="Q19" i="4"/>
  <c r="R19" i="4"/>
  <c r="S19" i="4"/>
  <c r="D19" i="4"/>
  <c r="D18" i="4"/>
  <c r="D17" i="4"/>
  <c r="E17" i="4"/>
  <c r="D14" i="4"/>
  <c r="D13" i="4"/>
  <c r="S13" i="4"/>
  <c r="T13" i="4"/>
  <c r="U13" i="4"/>
  <c r="AD24" i="3"/>
  <c r="S12" i="4" s="1"/>
  <c r="AE24" i="3"/>
  <c r="T12" i="4"/>
  <c r="AF24" i="3"/>
  <c r="U12" i="4" s="1"/>
  <c r="P13" i="4"/>
  <c r="Q13" i="4"/>
  <c r="Z24" i="3"/>
  <c r="O12" i="4"/>
  <c r="AA24" i="3"/>
  <c r="P12" i="4" s="1"/>
  <c r="AB24" i="3"/>
  <c r="Q12" i="4"/>
  <c r="D12" i="4"/>
  <c r="D11" i="4"/>
  <c r="D9" i="4"/>
  <c r="K24" i="3"/>
  <c r="C12" i="4"/>
  <c r="K18" i="3"/>
  <c r="Q70" i="3"/>
  <c r="P70" i="3"/>
  <c r="T66" i="3"/>
  <c r="S66" i="3"/>
  <c r="R66" i="3"/>
  <c r="J69" i="3"/>
  <c r="H23" i="4"/>
  <c r="C23" i="4"/>
  <c r="J64" i="3"/>
  <c r="B23" i="4"/>
  <c r="AG62" i="3"/>
  <c r="AC62" i="3"/>
  <c r="U62" i="3"/>
  <c r="U64" i="3" s="1"/>
  <c r="Z60" i="3"/>
  <c r="O22" i="4" s="1"/>
  <c r="AA60" i="3"/>
  <c r="P22" i="4"/>
  <c r="AB60" i="3"/>
  <c r="Q22" i="4" s="1"/>
  <c r="AD60" i="3"/>
  <c r="S22" i="4"/>
  <c r="AE60" i="3"/>
  <c r="T22" i="4" s="1"/>
  <c r="AF60" i="3"/>
  <c r="U22" i="4"/>
  <c r="AG59" i="3"/>
  <c r="U59" i="3"/>
  <c r="S60" i="3"/>
  <c r="H22" i="4" s="1"/>
  <c r="T60" i="3"/>
  <c r="I22" i="4" s="1"/>
  <c r="R60" i="3"/>
  <c r="G22" i="4"/>
  <c r="O60" i="3"/>
  <c r="N60" i="3"/>
  <c r="F22" i="4"/>
  <c r="M60" i="3"/>
  <c r="E22" i="4"/>
  <c r="K60" i="3"/>
  <c r="C22" i="4"/>
  <c r="J60" i="3"/>
  <c r="B22" i="4"/>
  <c r="O53" i="3"/>
  <c r="N53" i="3"/>
  <c r="M53" i="3"/>
  <c r="S32" i="3"/>
  <c r="H14" i="4" s="1"/>
  <c r="J32" i="3"/>
  <c r="B14" i="4"/>
  <c r="AG27" i="3"/>
  <c r="S28" i="3"/>
  <c r="H13" i="4"/>
  <c r="R28" i="3"/>
  <c r="G13" i="4"/>
  <c r="U27" i="3"/>
  <c r="T26" i="3"/>
  <c r="J28" i="3"/>
  <c r="B13" i="4"/>
  <c r="K28" i="3"/>
  <c r="C13" i="4" s="1"/>
  <c r="O28" i="3"/>
  <c r="N28" i="3"/>
  <c r="F13" i="4" s="1"/>
  <c r="M28" i="3"/>
  <c r="E13" i="4"/>
  <c r="AG26" i="3"/>
  <c r="AG28" i="3" s="1"/>
  <c r="V13" i="4" s="1"/>
  <c r="AC26" i="3"/>
  <c r="S24" i="3"/>
  <c r="H12" i="4"/>
  <c r="T24" i="3"/>
  <c r="I12" i="4" s="1"/>
  <c r="R24" i="3"/>
  <c r="G12" i="4"/>
  <c r="O24" i="3"/>
  <c r="N24" i="3"/>
  <c r="F12" i="4"/>
  <c r="M24" i="3"/>
  <c r="E12" i="4" s="1"/>
  <c r="J24" i="3"/>
  <c r="B12" i="4"/>
  <c r="AG13" i="3"/>
  <c r="U13" i="3"/>
  <c r="S14" i="3"/>
  <c r="H9" i="4"/>
  <c r="R14" i="3"/>
  <c r="G9" i="4" s="1"/>
  <c r="T12" i="3"/>
  <c r="T14" i="3"/>
  <c r="I9" i="4"/>
  <c r="AG210" i="38"/>
  <c r="AC210" i="38"/>
  <c r="Y210" i="38"/>
  <c r="U210" i="38"/>
  <c r="K211" i="38"/>
  <c r="T110" i="40"/>
  <c r="S110" i="40"/>
  <c r="R110" i="40"/>
  <c r="M109" i="40"/>
  <c r="K110" i="40"/>
  <c r="T87" i="40"/>
  <c r="AA87" i="40"/>
  <c r="S87" i="40"/>
  <c r="R87" i="40"/>
  <c r="N87" i="40"/>
  <c r="O87" i="40"/>
  <c r="M87" i="40"/>
  <c r="AG190" i="89"/>
  <c r="AG191" i="89"/>
  <c r="Y190" i="89"/>
  <c r="Y191" i="89"/>
  <c r="U190" i="89"/>
  <c r="U191" i="89"/>
  <c r="T192" i="89"/>
  <c r="S192" i="89"/>
  <c r="R192" i="89"/>
  <c r="AD190" i="7"/>
  <c r="AE190" i="7"/>
  <c r="AF190" i="7"/>
  <c r="Z190" i="7"/>
  <c r="AA190" i="7"/>
  <c r="AB190" i="7"/>
  <c r="V190" i="7"/>
  <c r="N23" i="8"/>
  <c r="W190" i="7"/>
  <c r="O23" i="8" s="1"/>
  <c r="X190" i="7"/>
  <c r="P23" i="8"/>
  <c r="Y190" i="7"/>
  <c r="Q23" i="8" s="1"/>
  <c r="T190" i="7"/>
  <c r="L23" i="8"/>
  <c r="S190" i="7"/>
  <c r="K23" i="8" s="1"/>
  <c r="R190" i="7"/>
  <c r="J23" i="8"/>
  <c r="O190" i="7"/>
  <c r="G23" i="8" s="1"/>
  <c r="N190" i="7"/>
  <c r="F23" i="8"/>
  <c r="M190" i="7"/>
  <c r="E23" i="8" s="1"/>
  <c r="H23" i="8"/>
  <c r="I23" i="8"/>
  <c r="D23" i="8"/>
  <c r="C18" i="97"/>
  <c r="B18" i="97"/>
  <c r="Y17" i="97"/>
  <c r="X17" i="97"/>
  <c r="A3" i="97"/>
  <c r="AF190" i="96"/>
  <c r="AE190" i="96"/>
  <c r="AD190" i="96"/>
  <c r="AB190" i="96"/>
  <c r="AA190" i="96"/>
  <c r="Z190" i="96"/>
  <c r="X190" i="96"/>
  <c r="W190" i="96"/>
  <c r="V190" i="96"/>
  <c r="T190" i="96"/>
  <c r="S190" i="96"/>
  <c r="R190" i="96"/>
  <c r="U189" i="96" s="1"/>
  <c r="O190" i="96"/>
  <c r="N190" i="96"/>
  <c r="M190" i="96"/>
  <c r="K190" i="96"/>
  <c r="J190" i="96"/>
  <c r="B23" i="97"/>
  <c r="AG189" i="96"/>
  <c r="AG190" i="96" s="1"/>
  <c r="AC189" i="96"/>
  <c r="AC190" i="96"/>
  <c r="Y189" i="96"/>
  <c r="Y190" i="96" s="1"/>
  <c r="AF187" i="96"/>
  <c r="AE187" i="96"/>
  <c r="AD187" i="96"/>
  <c r="AB187" i="96"/>
  <c r="AA187" i="96"/>
  <c r="Z187" i="96"/>
  <c r="X187" i="96"/>
  <c r="W187" i="96"/>
  <c r="V187" i="96"/>
  <c r="T187" i="96"/>
  <c r="S187" i="96"/>
  <c r="R187" i="96"/>
  <c r="O187" i="96"/>
  <c r="N187" i="96"/>
  <c r="M187" i="96"/>
  <c r="K187" i="96"/>
  <c r="J187" i="96"/>
  <c r="AG186" i="96"/>
  <c r="AC186" i="96"/>
  <c r="Y186" i="96"/>
  <c r="U186" i="96"/>
  <c r="AH186" i="96"/>
  <c r="AI186" i="96" s="1"/>
  <c r="AG185" i="96"/>
  <c r="AC185" i="96"/>
  <c r="Y185" i="96"/>
  <c r="U185" i="96"/>
  <c r="AG184" i="96"/>
  <c r="AC184" i="96"/>
  <c r="Y184" i="96"/>
  <c r="U184" i="96"/>
  <c r="AH184" i="96" s="1"/>
  <c r="AI184" i="96" s="1"/>
  <c r="AG183" i="96"/>
  <c r="AC183" i="96"/>
  <c r="Y183" i="96"/>
  <c r="U183" i="96"/>
  <c r="AH183" i="96" s="1"/>
  <c r="AG182" i="96"/>
  <c r="AC182" i="96"/>
  <c r="AH182" i="96" s="1"/>
  <c r="AI182" i="96" s="1"/>
  <c r="Y182" i="96"/>
  <c r="U182" i="96"/>
  <c r="AG181" i="96"/>
  <c r="AC181" i="96"/>
  <c r="AI181" i="96"/>
  <c r="Y181" i="96"/>
  <c r="AH181" i="96" s="1"/>
  <c r="U181" i="96"/>
  <c r="AG180" i="96"/>
  <c r="AC180" i="96"/>
  <c r="Y180" i="96"/>
  <c r="U180" i="96"/>
  <c r="AH180" i="96"/>
  <c r="AI180" i="96"/>
  <c r="AG179" i="96"/>
  <c r="AC179" i="96"/>
  <c r="Y179" i="96"/>
  <c r="U179" i="96"/>
  <c r="AG178" i="96"/>
  <c r="AC178" i="96"/>
  <c r="Y178" i="96"/>
  <c r="U178" i="96"/>
  <c r="AH178" i="96" s="1"/>
  <c r="AI178" i="96" s="1"/>
  <c r="AG177" i="96"/>
  <c r="AC177" i="96"/>
  <c r="Y177" i="96"/>
  <c r="Y187" i="96" s="1"/>
  <c r="U177" i="96"/>
  <c r="AF175" i="96"/>
  <c r="AE175" i="96"/>
  <c r="AD175" i="96"/>
  <c r="AB175" i="96"/>
  <c r="AA175" i="96"/>
  <c r="Z175" i="96"/>
  <c r="X175" i="96"/>
  <c r="W175" i="96"/>
  <c r="V175" i="96"/>
  <c r="T175" i="96"/>
  <c r="S175" i="96"/>
  <c r="R175" i="96"/>
  <c r="O175" i="96"/>
  <c r="N175" i="96"/>
  <c r="M175" i="96"/>
  <c r="K175" i="96"/>
  <c r="J175" i="96"/>
  <c r="AG174" i="96"/>
  <c r="AC174" i="96"/>
  <c r="Y174" i="96"/>
  <c r="U174" i="96"/>
  <c r="AG173" i="96"/>
  <c r="AC173" i="96"/>
  <c r="Y173" i="96"/>
  <c r="U173" i="96"/>
  <c r="AG172" i="96"/>
  <c r="AC172" i="96"/>
  <c r="Y172" i="96"/>
  <c r="U172" i="96"/>
  <c r="AG171" i="96"/>
  <c r="AC171" i="96"/>
  <c r="Y171" i="96"/>
  <c r="U171" i="96"/>
  <c r="AG170" i="96"/>
  <c r="AC170" i="96"/>
  <c r="Y170" i="96"/>
  <c r="U170" i="96"/>
  <c r="AG169" i="96"/>
  <c r="AC169" i="96"/>
  <c r="Y169" i="96"/>
  <c r="U169" i="96"/>
  <c r="AG168" i="96"/>
  <c r="AC168" i="96"/>
  <c r="Y168" i="96"/>
  <c r="U168" i="96"/>
  <c r="AG167" i="96"/>
  <c r="AC167" i="96"/>
  <c r="Y167" i="96"/>
  <c r="Y175" i="96" s="1"/>
  <c r="U167" i="96"/>
  <c r="AG166" i="96"/>
  <c r="AC166" i="96"/>
  <c r="Y166" i="96"/>
  <c r="U166" i="96"/>
  <c r="AG165" i="96"/>
  <c r="AC165" i="96"/>
  <c r="Y165" i="96"/>
  <c r="U165" i="96"/>
  <c r="AF163" i="96"/>
  <c r="AE163" i="96"/>
  <c r="AD163" i="96"/>
  <c r="AB163" i="96"/>
  <c r="AA163" i="96"/>
  <c r="Z163" i="96"/>
  <c r="X163" i="96"/>
  <c r="W163" i="96"/>
  <c r="V163" i="96"/>
  <c r="T163" i="96"/>
  <c r="S163" i="96"/>
  <c r="R163" i="96"/>
  <c r="O163" i="96"/>
  <c r="N163" i="96"/>
  <c r="M163" i="96"/>
  <c r="K163" i="96"/>
  <c r="J163" i="96"/>
  <c r="AG162" i="96"/>
  <c r="AC162" i="96"/>
  <c r="Y162" i="96"/>
  <c r="AH162" i="96"/>
  <c r="AI162" i="96" s="1"/>
  <c r="U162" i="96"/>
  <c r="AG161" i="96"/>
  <c r="AC161" i="96"/>
  <c r="Y161" i="96"/>
  <c r="U161" i="96"/>
  <c r="AG160" i="96"/>
  <c r="AC160" i="96"/>
  <c r="Y160" i="96"/>
  <c r="U160" i="96"/>
  <c r="AG159" i="96"/>
  <c r="AC159" i="96"/>
  <c r="Y159" i="96"/>
  <c r="U159" i="96"/>
  <c r="AG158" i="96"/>
  <c r="AC158" i="96"/>
  <c r="Y158" i="96"/>
  <c r="U158" i="96"/>
  <c r="AG157" i="96"/>
  <c r="AC157" i="96"/>
  <c r="Y157" i="96"/>
  <c r="U157" i="96"/>
  <c r="AG156" i="96"/>
  <c r="AH156" i="96" s="1"/>
  <c r="AI156" i="96" s="1"/>
  <c r="AC156" i="96"/>
  <c r="Y156" i="96"/>
  <c r="U156" i="96"/>
  <c r="AG155" i="96"/>
  <c r="AC155" i="96"/>
  <c r="Y155" i="96"/>
  <c r="U155" i="96"/>
  <c r="AG154" i="96"/>
  <c r="AC154" i="96"/>
  <c r="Y154" i="96"/>
  <c r="U154" i="96"/>
  <c r="AG153" i="96"/>
  <c r="AC153" i="96"/>
  <c r="Y153" i="96"/>
  <c r="U153" i="96"/>
  <c r="AF151" i="96"/>
  <c r="AE151" i="96"/>
  <c r="AD151" i="96"/>
  <c r="AB151" i="96"/>
  <c r="AA151" i="96"/>
  <c r="Z151" i="96"/>
  <c r="X151" i="96"/>
  <c r="W151" i="96"/>
  <c r="V151" i="96"/>
  <c r="T151" i="96"/>
  <c r="S151" i="96"/>
  <c r="R151" i="96"/>
  <c r="O151" i="96"/>
  <c r="N151" i="96"/>
  <c r="M151" i="96"/>
  <c r="K151" i="96"/>
  <c r="J151" i="96"/>
  <c r="AG150" i="96"/>
  <c r="AC150" i="96"/>
  <c r="Y150" i="96"/>
  <c r="AH150" i="96"/>
  <c r="U150" i="96"/>
  <c r="AG149" i="96"/>
  <c r="AC149" i="96"/>
  <c r="Y149" i="96"/>
  <c r="U149" i="96"/>
  <c r="AG148" i="96"/>
  <c r="AC148" i="96"/>
  <c r="Y148" i="96"/>
  <c r="U148" i="96"/>
  <c r="AG147" i="96"/>
  <c r="AC147" i="96"/>
  <c r="Y147" i="96"/>
  <c r="U147" i="96"/>
  <c r="AH147" i="96" s="1"/>
  <c r="AI147" i="96" s="1"/>
  <c r="AG146" i="96"/>
  <c r="AC146" i="96"/>
  <c r="Y146" i="96"/>
  <c r="U146" i="96"/>
  <c r="AG145" i="96"/>
  <c r="AC145" i="96"/>
  <c r="Y145" i="96"/>
  <c r="AH145" i="96" s="1"/>
  <c r="AI145" i="96" s="1"/>
  <c r="U145" i="96"/>
  <c r="AG144" i="96"/>
  <c r="AC144" i="96"/>
  <c r="Y144" i="96"/>
  <c r="U144" i="96"/>
  <c r="AG143" i="96"/>
  <c r="AC143" i="96"/>
  <c r="Y143" i="96"/>
  <c r="U143" i="96"/>
  <c r="AG142" i="96"/>
  <c r="AC142" i="96"/>
  <c r="Y142" i="96"/>
  <c r="U142" i="96"/>
  <c r="AG141" i="96"/>
  <c r="AG151" i="96"/>
  <c r="AC141" i="96"/>
  <c r="Y141" i="96"/>
  <c r="U141" i="96"/>
  <c r="AF139" i="96"/>
  <c r="AE139" i="96"/>
  <c r="AD139" i="96"/>
  <c r="AB139" i="96"/>
  <c r="AA139" i="96"/>
  <c r="Z139" i="96"/>
  <c r="Z191" i="96" s="1"/>
  <c r="X139" i="96"/>
  <c r="W139" i="96"/>
  <c r="V139" i="96"/>
  <c r="T139" i="96"/>
  <c r="S139" i="96"/>
  <c r="R139" i="96"/>
  <c r="O139" i="96"/>
  <c r="N139" i="96"/>
  <c r="M139" i="96"/>
  <c r="AG138" i="96"/>
  <c r="AC138" i="96"/>
  <c r="Y138" i="96"/>
  <c r="U138" i="96"/>
  <c r="AG137" i="96"/>
  <c r="AC137" i="96"/>
  <c r="Y137" i="96"/>
  <c r="U137" i="96"/>
  <c r="AG136" i="96"/>
  <c r="AC136" i="96"/>
  <c r="Y136" i="96"/>
  <c r="U136" i="96"/>
  <c r="AG135" i="96"/>
  <c r="AC135" i="96"/>
  <c r="Y135" i="96"/>
  <c r="U135" i="96"/>
  <c r="AG134" i="96"/>
  <c r="AC134" i="96"/>
  <c r="AH134" i="96"/>
  <c r="AI134" i="96"/>
  <c r="Y134" i="96"/>
  <c r="U134" i="96"/>
  <c r="AG133" i="96"/>
  <c r="AC133" i="96"/>
  <c r="Y133" i="96"/>
  <c r="U133" i="96"/>
  <c r="AH133" i="96"/>
  <c r="AI133" i="96"/>
  <c r="AG132" i="96"/>
  <c r="AC132" i="96"/>
  <c r="Y132" i="96"/>
  <c r="U132" i="96"/>
  <c r="AG131" i="96"/>
  <c r="AC131" i="96"/>
  <c r="AH131" i="96"/>
  <c r="AI131" i="96"/>
  <c r="Y131" i="96"/>
  <c r="U131" i="96"/>
  <c r="AG130" i="96"/>
  <c r="AC130" i="96"/>
  <c r="Y130" i="96"/>
  <c r="AI130" i="96"/>
  <c r="U130" i="96"/>
  <c r="AH130" i="96" s="1"/>
  <c r="AG129" i="96"/>
  <c r="AC129" i="96"/>
  <c r="Y129" i="96"/>
  <c r="U129" i="96"/>
  <c r="AF127" i="96"/>
  <c r="AE127" i="96"/>
  <c r="AD127" i="96"/>
  <c r="AB127" i="96"/>
  <c r="AA127" i="96"/>
  <c r="Z127" i="96"/>
  <c r="X127" i="96"/>
  <c r="W127" i="96"/>
  <c r="V127" i="96"/>
  <c r="T127" i="96"/>
  <c r="S127" i="96"/>
  <c r="R127" i="96"/>
  <c r="O127" i="96"/>
  <c r="N127" i="96"/>
  <c r="M127" i="96"/>
  <c r="K127" i="96"/>
  <c r="J127" i="96"/>
  <c r="AG126" i="96"/>
  <c r="AC126" i="96"/>
  <c r="Y126" i="96"/>
  <c r="U126" i="96"/>
  <c r="AG125" i="96"/>
  <c r="AC125" i="96"/>
  <c r="Y125" i="96"/>
  <c r="U125" i="96"/>
  <c r="AH125" i="96" s="1"/>
  <c r="AG124" i="96"/>
  <c r="AC124" i="96"/>
  <c r="Y124" i="96"/>
  <c r="U124" i="96"/>
  <c r="AG123" i="96"/>
  <c r="AC123" i="96"/>
  <c r="Y123" i="96"/>
  <c r="U123" i="96"/>
  <c r="AG122" i="96"/>
  <c r="AC122" i="96"/>
  <c r="Y122" i="96"/>
  <c r="U122" i="96"/>
  <c r="AG121" i="96"/>
  <c r="AC121" i="96"/>
  <c r="Y121" i="96"/>
  <c r="U121" i="96"/>
  <c r="AG120" i="96"/>
  <c r="AC120" i="96"/>
  <c r="Y120" i="96"/>
  <c r="U120" i="96"/>
  <c r="AG119" i="96"/>
  <c r="AC119" i="96"/>
  <c r="Y119" i="96"/>
  <c r="U119" i="96"/>
  <c r="AG118" i="96"/>
  <c r="AC118" i="96"/>
  <c r="Y118" i="96"/>
  <c r="U118" i="96"/>
  <c r="AG117" i="96"/>
  <c r="AC117" i="96"/>
  <c r="Y117" i="96"/>
  <c r="U117" i="96"/>
  <c r="U127" i="96"/>
  <c r="AF115" i="96"/>
  <c r="AE115" i="96"/>
  <c r="AD115" i="96"/>
  <c r="AB115" i="96"/>
  <c r="AA115" i="96"/>
  <c r="Z115" i="96"/>
  <c r="X115" i="96"/>
  <c r="W115" i="96"/>
  <c r="V115" i="96"/>
  <c r="T115" i="96"/>
  <c r="S115" i="96"/>
  <c r="R115" i="96"/>
  <c r="O115" i="96"/>
  <c r="N115" i="96"/>
  <c r="M115" i="96"/>
  <c r="K115" i="96"/>
  <c r="J115" i="96"/>
  <c r="AG114" i="96"/>
  <c r="AC114" i="96"/>
  <c r="Y114" i="96"/>
  <c r="U114" i="96"/>
  <c r="AG113" i="96"/>
  <c r="AC113" i="96"/>
  <c r="Y113" i="96"/>
  <c r="U113" i="96"/>
  <c r="AG112" i="96"/>
  <c r="AC112" i="96"/>
  <c r="Y112" i="96"/>
  <c r="U112" i="96"/>
  <c r="AH112" i="96" s="1"/>
  <c r="AG111" i="96"/>
  <c r="AC111" i="96"/>
  <c r="Y111" i="96"/>
  <c r="U111" i="96"/>
  <c r="AG110" i="96"/>
  <c r="AC110" i="96"/>
  <c r="Y110" i="96"/>
  <c r="U110" i="96"/>
  <c r="AH110" i="96" s="1"/>
  <c r="AI110" i="96" s="1"/>
  <c r="AG109" i="96"/>
  <c r="AC109" i="96"/>
  <c r="Y109" i="96"/>
  <c r="U109" i="96"/>
  <c r="AG108" i="96"/>
  <c r="AC108" i="96"/>
  <c r="Y108" i="96"/>
  <c r="U108" i="96"/>
  <c r="AG107" i="96"/>
  <c r="AC107" i="96"/>
  <c r="AH107" i="96"/>
  <c r="AI107" i="96" s="1"/>
  <c r="Y107" i="96"/>
  <c r="U107" i="96"/>
  <c r="AG106" i="96"/>
  <c r="AC106" i="96"/>
  <c r="Y106" i="96"/>
  <c r="U106" i="96"/>
  <c r="AG105" i="96"/>
  <c r="AC105" i="96"/>
  <c r="AC115" i="96" s="1"/>
  <c r="Y105" i="96"/>
  <c r="U105" i="96"/>
  <c r="AF103" i="96"/>
  <c r="AE103" i="96"/>
  <c r="AD103" i="96"/>
  <c r="AB103" i="96"/>
  <c r="AA103" i="96"/>
  <c r="Z103" i="96"/>
  <c r="X103" i="96"/>
  <c r="W103" i="96"/>
  <c r="V103" i="96"/>
  <c r="T103" i="96"/>
  <c r="S103" i="96"/>
  <c r="R103" i="96"/>
  <c r="O103" i="96"/>
  <c r="N103" i="96"/>
  <c r="M103" i="96"/>
  <c r="K103" i="96"/>
  <c r="J103" i="96"/>
  <c r="AG102" i="96"/>
  <c r="AC102" i="96"/>
  <c r="Y102" i="96"/>
  <c r="U102" i="96"/>
  <c r="AG101" i="96"/>
  <c r="AH101" i="96" s="1"/>
  <c r="AI101" i="96" s="1"/>
  <c r="AC101" i="96"/>
  <c r="Y101" i="96"/>
  <c r="U101" i="96"/>
  <c r="AG100" i="96"/>
  <c r="AC100" i="96"/>
  <c r="Y100" i="96"/>
  <c r="AH100" i="96" s="1"/>
  <c r="AI100" i="96" s="1"/>
  <c r="U100" i="96"/>
  <c r="AG99" i="96"/>
  <c r="AC99" i="96"/>
  <c r="Y99" i="96"/>
  <c r="U99" i="96"/>
  <c r="AG98" i="96"/>
  <c r="AH98" i="96" s="1"/>
  <c r="AI98" i="96" s="1"/>
  <c r="AC98" i="96"/>
  <c r="Y98" i="96"/>
  <c r="U98" i="96"/>
  <c r="AG97" i="96"/>
  <c r="AC97" i="96"/>
  <c r="AH97" i="96" s="1"/>
  <c r="AI97" i="96" s="1"/>
  <c r="Y97" i="96"/>
  <c r="U97" i="96"/>
  <c r="AG96" i="96"/>
  <c r="AC96" i="96"/>
  <c r="Y96" i="96"/>
  <c r="U96" i="96"/>
  <c r="AG95" i="96"/>
  <c r="AC95" i="96"/>
  <c r="Y95" i="96"/>
  <c r="U95" i="96"/>
  <c r="AG94" i="96"/>
  <c r="AC94" i="96"/>
  <c r="Y94" i="96"/>
  <c r="U94" i="96"/>
  <c r="AG93" i="96"/>
  <c r="AC93" i="96"/>
  <c r="Y93" i="96"/>
  <c r="U93" i="96"/>
  <c r="AH93" i="96" s="1"/>
  <c r="AI93" i="96" s="1"/>
  <c r="AF91" i="96"/>
  <c r="AE91" i="96"/>
  <c r="AD91" i="96"/>
  <c r="AB91" i="96"/>
  <c r="AA91" i="96"/>
  <c r="Z91" i="96"/>
  <c r="X91" i="96"/>
  <c r="W91" i="96"/>
  <c r="V91" i="96"/>
  <c r="T91" i="96"/>
  <c r="S91" i="96"/>
  <c r="R91" i="96"/>
  <c r="O91" i="96"/>
  <c r="N91" i="96"/>
  <c r="M91" i="96"/>
  <c r="K91" i="96"/>
  <c r="J91" i="96"/>
  <c r="AG90" i="96"/>
  <c r="AC90" i="96"/>
  <c r="Y90" i="96"/>
  <c r="U90" i="96"/>
  <c r="AG89" i="96"/>
  <c r="AC89" i="96"/>
  <c r="Y89" i="96"/>
  <c r="U89" i="96"/>
  <c r="AG88" i="96"/>
  <c r="AH88" i="96" s="1"/>
  <c r="AI88" i="96" s="1"/>
  <c r="AC88" i="96"/>
  <c r="Y88" i="96"/>
  <c r="U88" i="96"/>
  <c r="AG87" i="96"/>
  <c r="AC87" i="96"/>
  <c r="Y87" i="96"/>
  <c r="U87" i="96"/>
  <c r="AG86" i="96"/>
  <c r="AH86" i="96" s="1"/>
  <c r="AI86" i="96" s="1"/>
  <c r="AC86" i="96"/>
  <c r="Y86" i="96"/>
  <c r="U86" i="96"/>
  <c r="AG85" i="96"/>
  <c r="AC85" i="96"/>
  <c r="Y85" i="96"/>
  <c r="U85" i="96"/>
  <c r="AG84" i="96"/>
  <c r="AH84" i="96" s="1"/>
  <c r="AI84" i="96" s="1"/>
  <c r="AC84" i="96"/>
  <c r="Y84" i="96"/>
  <c r="U84" i="96"/>
  <c r="AG83" i="96"/>
  <c r="AC83" i="96"/>
  <c r="Y83" i="96"/>
  <c r="U83" i="96"/>
  <c r="AG82" i="96"/>
  <c r="AC82" i="96"/>
  <c r="Y82" i="96"/>
  <c r="U82" i="96"/>
  <c r="AG81" i="96"/>
  <c r="AH81" i="96" s="1"/>
  <c r="AI81" i="96" s="1"/>
  <c r="AC81" i="96"/>
  <c r="Y81" i="96"/>
  <c r="U81" i="96"/>
  <c r="U91" i="96" s="1"/>
  <c r="AF79" i="96"/>
  <c r="AE79" i="96"/>
  <c r="AD79" i="96"/>
  <c r="AB79" i="96"/>
  <c r="AA79" i="96"/>
  <c r="Z79" i="96"/>
  <c r="X79" i="96"/>
  <c r="W79" i="96"/>
  <c r="V79" i="96"/>
  <c r="T79" i="96"/>
  <c r="S79" i="96"/>
  <c r="R79" i="96"/>
  <c r="O79" i="96"/>
  <c r="N79" i="96"/>
  <c r="M79" i="96"/>
  <c r="K79" i="96"/>
  <c r="J79" i="96"/>
  <c r="AG78" i="96"/>
  <c r="AC78" i="96"/>
  <c r="Y78" i="96"/>
  <c r="U78" i="96"/>
  <c r="AG77" i="96"/>
  <c r="AC77" i="96"/>
  <c r="Y77" i="96"/>
  <c r="U77" i="96"/>
  <c r="AG76" i="96"/>
  <c r="AC76" i="96"/>
  <c r="Y76" i="96"/>
  <c r="U76" i="96"/>
  <c r="AH76" i="96"/>
  <c r="AI76" i="96" s="1"/>
  <c r="AG75" i="96"/>
  <c r="AC75" i="96"/>
  <c r="Y75" i="96"/>
  <c r="AH75" i="96" s="1"/>
  <c r="U75" i="96"/>
  <c r="AG74" i="96"/>
  <c r="AC74" i="96"/>
  <c r="Y74" i="96"/>
  <c r="U74" i="96"/>
  <c r="AG73" i="96"/>
  <c r="AC73" i="96"/>
  <c r="AI73" i="96"/>
  <c r="Y73" i="96"/>
  <c r="AH73" i="96" s="1"/>
  <c r="U73" i="96"/>
  <c r="AG72" i="96"/>
  <c r="AC72" i="96"/>
  <c r="Y72" i="96"/>
  <c r="U72" i="96"/>
  <c r="AG71" i="96"/>
  <c r="AC71" i="96"/>
  <c r="Y71" i="96"/>
  <c r="U71" i="96"/>
  <c r="AG70" i="96"/>
  <c r="AC70" i="96"/>
  <c r="Y70" i="96"/>
  <c r="U70" i="96"/>
  <c r="AH70" i="96" s="1"/>
  <c r="AI70" i="96" s="1"/>
  <c r="AG69" i="96"/>
  <c r="AC69" i="96"/>
  <c r="Y69" i="96"/>
  <c r="U69" i="96"/>
  <c r="AF67" i="96"/>
  <c r="AE67" i="96"/>
  <c r="AD67" i="96"/>
  <c r="AB67" i="96"/>
  <c r="AA67" i="96"/>
  <c r="Z67" i="96"/>
  <c r="X67" i="96"/>
  <c r="W67" i="96"/>
  <c r="V67" i="96"/>
  <c r="T67" i="96"/>
  <c r="S67" i="96"/>
  <c r="R67" i="96"/>
  <c r="O67" i="96"/>
  <c r="N67" i="96"/>
  <c r="M67" i="96"/>
  <c r="K67" i="96"/>
  <c r="J67" i="96"/>
  <c r="AG66" i="96"/>
  <c r="AG67" i="96" s="1"/>
  <c r="AC66" i="96"/>
  <c r="Y66" i="96"/>
  <c r="U66" i="96"/>
  <c r="AG65" i="96"/>
  <c r="AC65" i="96"/>
  <c r="Y65" i="96"/>
  <c r="U65" i="96"/>
  <c r="AH65" i="96" s="1"/>
  <c r="AI65" i="96" s="1"/>
  <c r="AG64" i="96"/>
  <c r="AC64" i="96"/>
  <c r="Y64" i="96"/>
  <c r="U64" i="96"/>
  <c r="AH64" i="96"/>
  <c r="AG63" i="96"/>
  <c r="AC63" i="96"/>
  <c r="Y63" i="96"/>
  <c r="U63" i="96"/>
  <c r="AG62" i="96"/>
  <c r="AC62" i="96"/>
  <c r="Y62" i="96"/>
  <c r="AH62" i="96" s="1"/>
  <c r="U62" i="96"/>
  <c r="AG61" i="96"/>
  <c r="AC61" i="96"/>
  <c r="Y61" i="96"/>
  <c r="U61" i="96"/>
  <c r="AH61" i="96" s="1"/>
  <c r="AI61" i="96" s="1"/>
  <c r="AG60" i="96"/>
  <c r="AC60" i="96"/>
  <c r="Y60" i="96"/>
  <c r="U60" i="96"/>
  <c r="AG59" i="96"/>
  <c r="AC59" i="96"/>
  <c r="AC67" i="96"/>
  <c r="Y59" i="96"/>
  <c r="Y67" i="96" s="1"/>
  <c r="U59" i="96"/>
  <c r="AG58" i="96"/>
  <c r="AC58" i="96"/>
  <c r="Y58" i="96"/>
  <c r="U58" i="96"/>
  <c r="AG57" i="96"/>
  <c r="AC57" i="96"/>
  <c r="Y57" i="96"/>
  <c r="U57" i="96"/>
  <c r="AF55" i="96"/>
  <c r="AE55" i="96"/>
  <c r="AD55" i="96"/>
  <c r="AB55" i="96"/>
  <c r="AA55" i="96"/>
  <c r="Z55" i="96"/>
  <c r="X55" i="96"/>
  <c r="W55" i="96"/>
  <c r="V55" i="96"/>
  <c r="T55" i="96"/>
  <c r="S55" i="96"/>
  <c r="R55" i="96"/>
  <c r="O55" i="96"/>
  <c r="N55" i="96"/>
  <c r="M55" i="96"/>
  <c r="K55" i="96"/>
  <c r="J55" i="96"/>
  <c r="AG54" i="96"/>
  <c r="AC54" i="96"/>
  <c r="Y54" i="96"/>
  <c r="U54" i="96"/>
  <c r="AG53" i="96"/>
  <c r="AC53" i="96"/>
  <c r="Y53" i="96"/>
  <c r="U53" i="96"/>
  <c r="AG52" i="96"/>
  <c r="AC52" i="96"/>
  <c r="Y52" i="96"/>
  <c r="AH52" i="96" s="1"/>
  <c r="AI52" i="96" s="1"/>
  <c r="U52" i="96"/>
  <c r="AG51" i="96"/>
  <c r="AC51" i="96"/>
  <c r="Y51" i="96"/>
  <c r="U51" i="96"/>
  <c r="AG50" i="96"/>
  <c r="AC50" i="96"/>
  <c r="Y50" i="96"/>
  <c r="AH50" i="96" s="1"/>
  <c r="U50" i="96"/>
  <c r="AG49" i="96"/>
  <c r="AC49" i="96"/>
  <c r="Y49" i="96"/>
  <c r="U49" i="96"/>
  <c r="AG48" i="96"/>
  <c r="AC48" i="96"/>
  <c r="Y48" i="96"/>
  <c r="AH48" i="96" s="1"/>
  <c r="AI48" i="96" s="1"/>
  <c r="U48" i="96"/>
  <c r="AG47" i="96"/>
  <c r="AC47" i="96"/>
  <c r="Y47" i="96"/>
  <c r="U47" i="96"/>
  <c r="AH47" i="96" s="1"/>
  <c r="AI47" i="96" s="1"/>
  <c r="AG46" i="96"/>
  <c r="AC46" i="96"/>
  <c r="Y46" i="96"/>
  <c r="U46" i="96"/>
  <c r="AG45" i="96"/>
  <c r="AC45" i="96"/>
  <c r="AC55" i="96" s="1"/>
  <c r="Y45" i="96"/>
  <c r="U45" i="96"/>
  <c r="AF43" i="96"/>
  <c r="AE43" i="96"/>
  <c r="AD43" i="96"/>
  <c r="AB43" i="96"/>
  <c r="AA43" i="96"/>
  <c r="Z43" i="96"/>
  <c r="X43" i="96"/>
  <c r="W43" i="96"/>
  <c r="V43" i="96"/>
  <c r="T43" i="96"/>
  <c r="S43" i="96"/>
  <c r="R43" i="96"/>
  <c r="O43" i="96"/>
  <c r="N43" i="96"/>
  <c r="M43" i="96"/>
  <c r="K43" i="96"/>
  <c r="J43" i="96"/>
  <c r="AG42" i="96"/>
  <c r="AC42" i="96"/>
  <c r="Y42" i="96"/>
  <c r="U42" i="96"/>
  <c r="AH42" i="96" s="1"/>
  <c r="AI42" i="96" s="1"/>
  <c r="AG41" i="96"/>
  <c r="AH41" i="96" s="1"/>
  <c r="AC41" i="96"/>
  <c r="Y41" i="96"/>
  <c r="U41" i="96"/>
  <c r="AG40" i="96"/>
  <c r="AC40" i="96"/>
  <c r="Y40" i="96"/>
  <c r="U40" i="96"/>
  <c r="AG39" i="96"/>
  <c r="AC39" i="96"/>
  <c r="Y39" i="96"/>
  <c r="U39" i="96"/>
  <c r="AH39" i="96"/>
  <c r="AI39" i="96"/>
  <c r="AG38" i="96"/>
  <c r="AC38" i="96"/>
  <c r="Y38" i="96"/>
  <c r="U38" i="96"/>
  <c r="AG37" i="96"/>
  <c r="AC37" i="96"/>
  <c r="Y37" i="96"/>
  <c r="U37" i="96"/>
  <c r="AH37" i="96"/>
  <c r="AI37" i="96"/>
  <c r="AG36" i="96"/>
  <c r="AC36" i="96"/>
  <c r="Y36" i="96"/>
  <c r="U36" i="96"/>
  <c r="AH36" i="96" s="1"/>
  <c r="AG35" i="96"/>
  <c r="AC35" i="96"/>
  <c r="AC43" i="96" s="1"/>
  <c r="Y35" i="96"/>
  <c r="U35" i="96"/>
  <c r="AG34" i="96"/>
  <c r="AC34" i="96"/>
  <c r="Y34" i="96"/>
  <c r="U34" i="96"/>
  <c r="AH34" i="96" s="1"/>
  <c r="AI34" i="96" s="1"/>
  <c r="AG33" i="96"/>
  <c r="AC33" i="96"/>
  <c r="Y33" i="96"/>
  <c r="U33" i="96"/>
  <c r="AF31" i="96"/>
  <c r="AE31" i="96"/>
  <c r="AD31" i="96"/>
  <c r="AB31" i="96"/>
  <c r="AA31" i="96"/>
  <c r="Z31" i="96"/>
  <c r="X31" i="96"/>
  <c r="W31" i="96"/>
  <c r="V31" i="96"/>
  <c r="T31" i="96"/>
  <c r="S31" i="96"/>
  <c r="R31" i="96"/>
  <c r="O31" i="96"/>
  <c r="N31" i="96"/>
  <c r="M31" i="96"/>
  <c r="K31" i="96"/>
  <c r="J31" i="96"/>
  <c r="AG30" i="96"/>
  <c r="AH30" i="96" s="1"/>
  <c r="AI30" i="96" s="1"/>
  <c r="AC30" i="96"/>
  <c r="Y30" i="96"/>
  <c r="U30" i="96"/>
  <c r="AG29" i="96"/>
  <c r="AC29" i="96"/>
  <c r="Y29" i="96"/>
  <c r="U29" i="96"/>
  <c r="AG28" i="96"/>
  <c r="AC28" i="96"/>
  <c r="Y28" i="96"/>
  <c r="U28" i="96"/>
  <c r="AH28" i="96" s="1"/>
  <c r="AI28" i="96" s="1"/>
  <c r="AG27" i="96"/>
  <c r="AC27" i="96"/>
  <c r="Y27" i="96"/>
  <c r="U27" i="96"/>
  <c r="AG26" i="96"/>
  <c r="AC26" i="96"/>
  <c r="Y26" i="96"/>
  <c r="U26" i="96"/>
  <c r="AH26" i="96" s="1"/>
  <c r="AI26" i="96" s="1"/>
  <c r="AG25" i="96"/>
  <c r="AC25" i="96"/>
  <c r="Y25" i="96"/>
  <c r="U25" i="96"/>
  <c r="AH25" i="96" s="1"/>
  <c r="AI25" i="96" s="1"/>
  <c r="AG24" i="96"/>
  <c r="AC24" i="96"/>
  <c r="Y24" i="96"/>
  <c r="U24" i="96"/>
  <c r="AH24" i="96" s="1"/>
  <c r="AG23" i="96"/>
  <c r="AC23" i="96"/>
  <c r="Y23" i="96"/>
  <c r="U23" i="96"/>
  <c r="AG22" i="96"/>
  <c r="AC22" i="96"/>
  <c r="Y22" i="96"/>
  <c r="U22" i="96"/>
  <c r="AG21" i="96"/>
  <c r="AC21" i="96"/>
  <c r="Y21" i="96"/>
  <c r="U21" i="96"/>
  <c r="AF19" i="96"/>
  <c r="AE19" i="96"/>
  <c r="AD19" i="96"/>
  <c r="AB19" i="96"/>
  <c r="AA19" i="96"/>
  <c r="Z19" i="96"/>
  <c r="X19" i="96"/>
  <c r="W19" i="96"/>
  <c r="V19" i="96"/>
  <c r="T19" i="96"/>
  <c r="S19" i="96"/>
  <c r="R19" i="96"/>
  <c r="O19" i="96"/>
  <c r="N19" i="96"/>
  <c r="M19" i="96"/>
  <c r="K19" i="96"/>
  <c r="J19" i="96"/>
  <c r="AG18" i="96"/>
  <c r="AC18" i="96"/>
  <c r="Y18" i="96"/>
  <c r="U18" i="96"/>
  <c r="AG17" i="96"/>
  <c r="AC17" i="96"/>
  <c r="AH17" i="96" s="1"/>
  <c r="AI17" i="96" s="1"/>
  <c r="Y17" i="96"/>
  <c r="U17" i="96"/>
  <c r="AG16" i="96"/>
  <c r="AC16" i="96"/>
  <c r="Y16" i="96"/>
  <c r="U16" i="96"/>
  <c r="AG15" i="96"/>
  <c r="AC15" i="96"/>
  <c r="Y15" i="96"/>
  <c r="U15" i="96"/>
  <c r="AG14" i="96"/>
  <c r="AC14" i="96"/>
  <c r="Y14" i="96"/>
  <c r="U14" i="96"/>
  <c r="AG13" i="96"/>
  <c r="AC13" i="96"/>
  <c r="Y13" i="96"/>
  <c r="U13" i="96"/>
  <c r="AG12" i="96"/>
  <c r="AC12" i="96"/>
  <c r="Y12" i="96"/>
  <c r="U12" i="96"/>
  <c r="AG11" i="96"/>
  <c r="AC11" i="96"/>
  <c r="AC19" i="96" s="1"/>
  <c r="Y11" i="96"/>
  <c r="U11" i="96"/>
  <c r="AG10" i="96"/>
  <c r="AC10" i="96"/>
  <c r="Y10" i="96"/>
  <c r="Y19" i="96"/>
  <c r="U10" i="96"/>
  <c r="AG9" i="96"/>
  <c r="AG19" i="96" s="1"/>
  <c r="AC9" i="96"/>
  <c r="Y9" i="96"/>
  <c r="U9" i="96"/>
  <c r="AG189" i="7"/>
  <c r="AG190" i="7"/>
  <c r="AC189" i="7"/>
  <c r="AH189" i="7" s="1"/>
  <c r="AI189" i="7" s="1"/>
  <c r="AC190" i="7"/>
  <c r="K190" i="7"/>
  <c r="AH191" i="89"/>
  <c r="AI191" i="89"/>
  <c r="U175" i="96"/>
  <c r="AH166" i="96"/>
  <c r="AI166" i="96" s="1"/>
  <c r="AH14" i="96"/>
  <c r="AI14" i="96"/>
  <c r="AH132" i="96"/>
  <c r="AH154" i="96"/>
  <c r="AI154" i="96" s="1"/>
  <c r="AH161" i="96"/>
  <c r="AI161" i="96"/>
  <c r="F23" i="41"/>
  <c r="E23" i="41"/>
  <c r="D23" i="41"/>
  <c r="K175" i="43"/>
  <c r="AG173" i="43"/>
  <c r="AC173" i="43"/>
  <c r="Y173" i="43"/>
  <c r="U173" i="43"/>
  <c r="AG170" i="43"/>
  <c r="AC170" i="43"/>
  <c r="Y170" i="43"/>
  <c r="U170" i="43"/>
  <c r="AG169" i="43"/>
  <c r="AC169" i="43"/>
  <c r="Y169" i="43"/>
  <c r="U169" i="43"/>
  <c r="AH169" i="43" s="1"/>
  <c r="AI169" i="43" s="1"/>
  <c r="AG168" i="43"/>
  <c r="AC168" i="43"/>
  <c r="Y168" i="43"/>
  <c r="U168" i="43"/>
  <c r="K151" i="43"/>
  <c r="AG149" i="43"/>
  <c r="AC149" i="43"/>
  <c r="Y149" i="43"/>
  <c r="U149" i="43"/>
  <c r="AG148" i="43"/>
  <c r="AC148" i="43"/>
  <c r="Y148" i="43"/>
  <c r="U148" i="43"/>
  <c r="AG147" i="43"/>
  <c r="AC147" i="43"/>
  <c r="AH147" i="43" s="1"/>
  <c r="AI147" i="43" s="1"/>
  <c r="Y147" i="43"/>
  <c r="U147" i="43"/>
  <c r="AG146" i="43"/>
  <c r="AC146" i="43"/>
  <c r="Y146" i="43"/>
  <c r="U146" i="43"/>
  <c r="AG145" i="43"/>
  <c r="AC145" i="43"/>
  <c r="Y145" i="43"/>
  <c r="U145" i="43"/>
  <c r="AH145" i="43"/>
  <c r="AI145" i="43" s="1"/>
  <c r="U78" i="43"/>
  <c r="Y78" i="43"/>
  <c r="AC78" i="43"/>
  <c r="AG78" i="43"/>
  <c r="U77" i="43"/>
  <c r="Y77" i="43"/>
  <c r="AC77" i="43"/>
  <c r="AG77" i="43"/>
  <c r="U65" i="43"/>
  <c r="Y65" i="43"/>
  <c r="AC65" i="43"/>
  <c r="AG65" i="43"/>
  <c r="U66" i="43"/>
  <c r="Y66" i="43"/>
  <c r="AC66" i="43"/>
  <c r="AG66" i="43"/>
  <c r="AF127" i="89"/>
  <c r="AE127" i="89"/>
  <c r="AD127" i="89"/>
  <c r="AB127" i="89"/>
  <c r="AA127" i="89"/>
  <c r="Z127" i="89"/>
  <c r="X127" i="89"/>
  <c r="W127" i="89"/>
  <c r="V127" i="89"/>
  <c r="T127" i="89"/>
  <c r="S127" i="89"/>
  <c r="R127" i="89"/>
  <c r="Q127" i="89"/>
  <c r="P127" i="89"/>
  <c r="O127" i="89"/>
  <c r="N127" i="89"/>
  <c r="M127" i="89"/>
  <c r="L127" i="89"/>
  <c r="K127" i="89"/>
  <c r="J127" i="89"/>
  <c r="AG123" i="89"/>
  <c r="AC123" i="89"/>
  <c r="Y123" i="89"/>
  <c r="AH123" i="89" s="1"/>
  <c r="AI123" i="89" s="1"/>
  <c r="U123" i="89"/>
  <c r="AG122" i="89"/>
  <c r="AC122" i="89"/>
  <c r="Y122" i="89"/>
  <c r="U122" i="89"/>
  <c r="AH122" i="89" s="1"/>
  <c r="AI122" i="89" s="1"/>
  <c r="AG120" i="89"/>
  <c r="AC120" i="89"/>
  <c r="Y120" i="89"/>
  <c r="U120" i="89"/>
  <c r="AH120" i="89" s="1"/>
  <c r="AI120" i="89" s="1"/>
  <c r="AG119" i="89"/>
  <c r="AC119" i="89"/>
  <c r="Y119" i="89"/>
  <c r="AH119" i="89" s="1"/>
  <c r="AI119" i="89" s="1"/>
  <c r="U119" i="89"/>
  <c r="AG118" i="89"/>
  <c r="AC118" i="89"/>
  <c r="Y118" i="89"/>
  <c r="AH118" i="89" s="1"/>
  <c r="AI118" i="89" s="1"/>
  <c r="U118" i="89"/>
  <c r="AG117" i="89"/>
  <c r="AC117" i="89"/>
  <c r="Y117" i="89"/>
  <c r="U117" i="89"/>
  <c r="AG124" i="89"/>
  <c r="AC124" i="89"/>
  <c r="Y124" i="89"/>
  <c r="U124" i="89"/>
  <c r="AG121" i="89"/>
  <c r="AC121" i="89"/>
  <c r="Y121" i="89"/>
  <c r="U121" i="89"/>
  <c r="AH121" i="89" s="1"/>
  <c r="AI121" i="89" s="1"/>
  <c r="AG125" i="89"/>
  <c r="AC125" i="89"/>
  <c r="Y125" i="89"/>
  <c r="U125" i="89"/>
  <c r="AH168" i="43"/>
  <c r="AI168" i="43"/>
  <c r="AH148" i="43"/>
  <c r="AI148" i="43" s="1"/>
  <c r="J187" i="61"/>
  <c r="K56" i="5"/>
  <c r="K10" i="3"/>
  <c r="T106" i="40"/>
  <c r="S106" i="40"/>
  <c r="R106" i="40"/>
  <c r="AE77" i="40"/>
  <c r="P212" i="38"/>
  <c r="Q212" i="38"/>
  <c r="P198" i="43"/>
  <c r="Q198" i="43"/>
  <c r="L359" i="91"/>
  <c r="P359" i="91"/>
  <c r="Q359" i="91"/>
  <c r="AG41" i="43"/>
  <c r="AG40" i="43"/>
  <c r="AG37" i="43"/>
  <c r="AG36" i="43"/>
  <c r="AG33" i="43"/>
  <c r="AG34" i="43"/>
  <c r="AG35" i="43"/>
  <c r="AG38" i="43"/>
  <c r="AG39" i="43"/>
  <c r="AH39" i="43"/>
  <c r="AI39" i="43" s="1"/>
  <c r="AG42" i="43"/>
  <c r="AC42" i="43"/>
  <c r="Y42" i="43"/>
  <c r="U42" i="43"/>
  <c r="AC41" i="43"/>
  <c r="Y41" i="43"/>
  <c r="U41" i="43"/>
  <c r="AC40" i="43"/>
  <c r="Y40" i="43"/>
  <c r="U40" i="43"/>
  <c r="AC39" i="43"/>
  <c r="Y39" i="43"/>
  <c r="U39" i="43"/>
  <c r="AC38" i="43"/>
  <c r="U38" i="43"/>
  <c r="Y38" i="43"/>
  <c r="AC37" i="43"/>
  <c r="Y37" i="43"/>
  <c r="U37" i="43"/>
  <c r="AH37" i="43"/>
  <c r="AI37" i="43"/>
  <c r="AC36" i="43"/>
  <c r="Y36" i="43"/>
  <c r="U36" i="43"/>
  <c r="AH36" i="43"/>
  <c r="AI36" i="43" s="1"/>
  <c r="AC35" i="43"/>
  <c r="Y35" i="43"/>
  <c r="U35" i="43"/>
  <c r="K109" i="11"/>
  <c r="J109" i="11"/>
  <c r="AF38" i="5"/>
  <c r="AE38" i="5"/>
  <c r="C22" i="41"/>
  <c r="AF73" i="40"/>
  <c r="AE73" i="40"/>
  <c r="K91" i="43"/>
  <c r="AG90" i="43"/>
  <c r="U90" i="43"/>
  <c r="AH90" i="43" s="1"/>
  <c r="AI90" i="43" s="1"/>
  <c r="Y90" i="43"/>
  <c r="AC90" i="43"/>
  <c r="AG89" i="43"/>
  <c r="AC89" i="43"/>
  <c r="Y89" i="43"/>
  <c r="U89" i="43"/>
  <c r="AG88" i="43"/>
  <c r="AC88" i="43"/>
  <c r="Y88" i="43"/>
  <c r="U88" i="43"/>
  <c r="AG87" i="43"/>
  <c r="AC87" i="43"/>
  <c r="Y87" i="43"/>
  <c r="U87" i="43"/>
  <c r="AG86" i="43"/>
  <c r="AC86" i="43"/>
  <c r="Y86" i="43"/>
  <c r="U86" i="43"/>
  <c r="AG85" i="43"/>
  <c r="AC85" i="43"/>
  <c r="Y85" i="43"/>
  <c r="U85" i="43"/>
  <c r="AH85" i="43" s="1"/>
  <c r="AI85" i="43" s="1"/>
  <c r="AG84" i="43"/>
  <c r="AC84" i="43"/>
  <c r="Y84" i="43"/>
  <c r="U84" i="43"/>
  <c r="AG83" i="43"/>
  <c r="AC83" i="43"/>
  <c r="Y83" i="43"/>
  <c r="U83" i="43"/>
  <c r="AG82" i="43"/>
  <c r="AC82" i="43"/>
  <c r="Y82" i="43"/>
  <c r="U82" i="43"/>
  <c r="AG162" i="43"/>
  <c r="AC162" i="43"/>
  <c r="Y162" i="43"/>
  <c r="U162" i="43"/>
  <c r="AG161" i="43"/>
  <c r="U161" i="43"/>
  <c r="AH161" i="43" s="1"/>
  <c r="AI161" i="43" s="1"/>
  <c r="Y161" i="43"/>
  <c r="AC161" i="43"/>
  <c r="AG160" i="43"/>
  <c r="AC160" i="43"/>
  <c r="Y160" i="43"/>
  <c r="U160" i="43"/>
  <c r="AG159" i="43"/>
  <c r="AC159" i="43"/>
  <c r="Y159" i="43"/>
  <c r="U159" i="43"/>
  <c r="AG158" i="43"/>
  <c r="AC158" i="43"/>
  <c r="Y158" i="43"/>
  <c r="U158" i="43"/>
  <c r="AG157" i="43"/>
  <c r="AC157" i="43"/>
  <c r="Y157" i="43"/>
  <c r="U157" i="43"/>
  <c r="AG156" i="43"/>
  <c r="AC156" i="43"/>
  <c r="Y156" i="43"/>
  <c r="U156" i="43"/>
  <c r="AG155" i="43"/>
  <c r="AC155" i="43"/>
  <c r="Y155" i="43"/>
  <c r="U155" i="43"/>
  <c r="AG154" i="43"/>
  <c r="AC154" i="43"/>
  <c r="Y154" i="43"/>
  <c r="U154" i="43"/>
  <c r="K139" i="43"/>
  <c r="AG135" i="43"/>
  <c r="AC135" i="43"/>
  <c r="Y135" i="43"/>
  <c r="U135" i="43"/>
  <c r="AH135" i="43"/>
  <c r="AI135" i="43"/>
  <c r="AG18" i="43"/>
  <c r="AH18" i="43" s="1"/>
  <c r="AC18" i="43"/>
  <c r="Y18" i="43"/>
  <c r="U18" i="43"/>
  <c r="AG17" i="43"/>
  <c r="AC17" i="43"/>
  <c r="Y17" i="43"/>
  <c r="U17" i="43"/>
  <c r="AH17" i="43" s="1"/>
  <c r="AI17" i="43" s="1"/>
  <c r="AG16" i="43"/>
  <c r="AC16" i="43"/>
  <c r="Y16" i="43"/>
  <c r="U16" i="43"/>
  <c r="AH16" i="43" s="1"/>
  <c r="AI16" i="43" s="1"/>
  <c r="AG126" i="43"/>
  <c r="AC126" i="43"/>
  <c r="Y126" i="43"/>
  <c r="U126" i="43"/>
  <c r="AG125" i="43"/>
  <c r="AC125" i="43"/>
  <c r="Y125" i="43"/>
  <c r="U125" i="43"/>
  <c r="AG124" i="43"/>
  <c r="AC124" i="43"/>
  <c r="Y124" i="43"/>
  <c r="U124" i="43"/>
  <c r="AH124" i="43" s="1"/>
  <c r="AI124" i="43" s="1"/>
  <c r="AG123" i="43"/>
  <c r="AC123" i="43"/>
  <c r="Y123" i="43"/>
  <c r="U123" i="43"/>
  <c r="AG122" i="43"/>
  <c r="AC122" i="43"/>
  <c r="Y122" i="43"/>
  <c r="AI122" i="43"/>
  <c r="U122" i="43"/>
  <c r="AH122" i="43" s="1"/>
  <c r="AG121" i="43"/>
  <c r="AC121" i="43"/>
  <c r="Y121" i="43"/>
  <c r="U121" i="43"/>
  <c r="AH121" i="43" s="1"/>
  <c r="AI121" i="43" s="1"/>
  <c r="AG120" i="43"/>
  <c r="AC120" i="43"/>
  <c r="Y120" i="43"/>
  <c r="U120" i="43"/>
  <c r="AG119" i="43"/>
  <c r="AC119" i="43"/>
  <c r="AH119" i="43"/>
  <c r="AI119" i="43"/>
  <c r="Y119" i="43"/>
  <c r="U119" i="43"/>
  <c r="AG54" i="43"/>
  <c r="AC54" i="43"/>
  <c r="Y54" i="43"/>
  <c r="AI54" i="43"/>
  <c r="U54" i="43"/>
  <c r="AH54" i="43" s="1"/>
  <c r="AG53" i="43"/>
  <c r="AC53" i="43"/>
  <c r="Y53" i="43"/>
  <c r="U53" i="43"/>
  <c r="AH53" i="43" s="1"/>
  <c r="AI53" i="43" s="1"/>
  <c r="AG52" i="43"/>
  <c r="AC52" i="43"/>
  <c r="Y52" i="43"/>
  <c r="U52" i="43"/>
  <c r="AG51" i="43"/>
  <c r="AC51" i="43"/>
  <c r="Y51" i="43"/>
  <c r="U51" i="43"/>
  <c r="AG50" i="43"/>
  <c r="AC50" i="43"/>
  <c r="Y50" i="43"/>
  <c r="U50" i="43"/>
  <c r="AH50" i="43" s="1"/>
  <c r="AI50" i="43" s="1"/>
  <c r="AG49" i="43"/>
  <c r="AC49" i="43"/>
  <c r="Y49" i="43"/>
  <c r="U49" i="43"/>
  <c r="AG48" i="43"/>
  <c r="AC48" i="43"/>
  <c r="Y48" i="43"/>
  <c r="U48" i="43"/>
  <c r="AG47" i="43"/>
  <c r="AC47" i="43"/>
  <c r="Y47" i="43"/>
  <c r="U47" i="43"/>
  <c r="AH47" i="43" s="1"/>
  <c r="AI47" i="43" s="1"/>
  <c r="AG46" i="43"/>
  <c r="AC46" i="43"/>
  <c r="Y46" i="43"/>
  <c r="U46" i="43"/>
  <c r="AG102" i="43"/>
  <c r="AC102" i="43"/>
  <c r="Y102" i="43"/>
  <c r="U102" i="43"/>
  <c r="AG101" i="43"/>
  <c r="AC101" i="43"/>
  <c r="Y101" i="43"/>
  <c r="U101" i="43"/>
  <c r="AH101" i="43" s="1"/>
  <c r="AI101" i="43" s="1"/>
  <c r="AG100" i="43"/>
  <c r="AC100" i="43"/>
  <c r="Y100" i="43"/>
  <c r="U100" i="43"/>
  <c r="AG99" i="43"/>
  <c r="AC99" i="43"/>
  <c r="Y99" i="43"/>
  <c r="U99" i="43"/>
  <c r="AH99" i="43"/>
  <c r="AI99" i="43" s="1"/>
  <c r="AG98" i="43"/>
  <c r="AC98" i="43"/>
  <c r="Y98" i="43"/>
  <c r="U98" i="43"/>
  <c r="AH98" i="43"/>
  <c r="AI98" i="43"/>
  <c r="AG97" i="43"/>
  <c r="AC97" i="43"/>
  <c r="Y97" i="43"/>
  <c r="U97" i="43"/>
  <c r="AG96" i="43"/>
  <c r="AC96" i="43"/>
  <c r="AH96" i="43"/>
  <c r="AI96" i="43"/>
  <c r="Y96" i="43"/>
  <c r="U96" i="43"/>
  <c r="AG95" i="43"/>
  <c r="AC95" i="43"/>
  <c r="Y95" i="43"/>
  <c r="U95" i="43"/>
  <c r="AG94" i="43"/>
  <c r="AC94" i="43"/>
  <c r="AH94" i="43" s="1"/>
  <c r="AI94" i="43" s="1"/>
  <c r="Y94" i="43"/>
  <c r="U94" i="43"/>
  <c r="AG76" i="43"/>
  <c r="AC76" i="43"/>
  <c r="Y76" i="43"/>
  <c r="AH76" i="43"/>
  <c r="AI76" i="43" s="1"/>
  <c r="U76" i="43"/>
  <c r="AG75" i="43"/>
  <c r="AC75" i="43"/>
  <c r="Y75" i="43"/>
  <c r="U75" i="43"/>
  <c r="AH75" i="43" s="1"/>
  <c r="AI75" i="43" s="1"/>
  <c r="AG74" i="43"/>
  <c r="AC74" i="43"/>
  <c r="Y74" i="43"/>
  <c r="U74" i="43"/>
  <c r="AH74" i="43" s="1"/>
  <c r="AI74" i="43" s="1"/>
  <c r="AG73" i="43"/>
  <c r="AC73" i="43"/>
  <c r="Y73" i="43"/>
  <c r="U73" i="43"/>
  <c r="AG72" i="43"/>
  <c r="AC72" i="43"/>
  <c r="Y72" i="43"/>
  <c r="AH72" i="43"/>
  <c r="AI72" i="43" s="1"/>
  <c r="U72" i="43"/>
  <c r="AG71" i="43"/>
  <c r="AC71" i="43"/>
  <c r="Y71" i="43"/>
  <c r="U71" i="43"/>
  <c r="AH71" i="43"/>
  <c r="AI71" i="43" s="1"/>
  <c r="AG70" i="43"/>
  <c r="AC70" i="43"/>
  <c r="Y70" i="43"/>
  <c r="U70" i="43"/>
  <c r="AH70" i="43" s="1"/>
  <c r="AI70" i="43" s="1"/>
  <c r="AG186" i="43"/>
  <c r="AC186" i="43"/>
  <c r="Y186" i="43"/>
  <c r="U186" i="43"/>
  <c r="AH186" i="43"/>
  <c r="AI186" i="43"/>
  <c r="AG185" i="43"/>
  <c r="AC185" i="43"/>
  <c r="Y185" i="43"/>
  <c r="U185" i="43"/>
  <c r="AG184" i="43"/>
  <c r="AC184" i="43"/>
  <c r="Y184" i="43"/>
  <c r="U184" i="43"/>
  <c r="AH184" i="43" s="1"/>
  <c r="AI184" i="43" s="1"/>
  <c r="AG183" i="43"/>
  <c r="AC183" i="43"/>
  <c r="Y183" i="43"/>
  <c r="U183" i="43"/>
  <c r="AG182" i="43"/>
  <c r="AC182" i="43"/>
  <c r="Y182" i="43"/>
  <c r="U182" i="43"/>
  <c r="AG181" i="43"/>
  <c r="AC181" i="43"/>
  <c r="Y181" i="43"/>
  <c r="U181" i="43"/>
  <c r="AG180" i="43"/>
  <c r="AC180" i="43"/>
  <c r="Y180" i="43"/>
  <c r="U180" i="43"/>
  <c r="AG179" i="43"/>
  <c r="AC179" i="43"/>
  <c r="Y179" i="43"/>
  <c r="U179" i="43"/>
  <c r="AG178" i="43"/>
  <c r="AG177" i="43"/>
  <c r="AC178" i="43"/>
  <c r="Y178" i="43"/>
  <c r="U178" i="43"/>
  <c r="U22" i="44"/>
  <c r="T22" i="44"/>
  <c r="S22" i="44"/>
  <c r="Q22" i="44"/>
  <c r="P22" i="44"/>
  <c r="O22" i="44"/>
  <c r="M22" i="44"/>
  <c r="L22" i="44"/>
  <c r="K22" i="44"/>
  <c r="I22" i="44"/>
  <c r="H22" i="44"/>
  <c r="G22" i="44"/>
  <c r="F22" i="44"/>
  <c r="E22" i="44"/>
  <c r="D22" i="44"/>
  <c r="AF190" i="43"/>
  <c r="AE190" i="43"/>
  <c r="AD190" i="43"/>
  <c r="X190" i="43"/>
  <c r="W190" i="43"/>
  <c r="V190" i="43"/>
  <c r="T190" i="43"/>
  <c r="S190" i="43"/>
  <c r="R190" i="43"/>
  <c r="O190" i="43"/>
  <c r="N190" i="43"/>
  <c r="M190" i="43"/>
  <c r="C22" i="44"/>
  <c r="AC177" i="43"/>
  <c r="Y177" i="43"/>
  <c r="U177" i="43"/>
  <c r="AG114" i="43"/>
  <c r="AC114" i="43"/>
  <c r="Y114" i="43"/>
  <c r="U114" i="43"/>
  <c r="AG113" i="43"/>
  <c r="AC113" i="43"/>
  <c r="Y113" i="43"/>
  <c r="U113" i="43"/>
  <c r="AG112" i="43"/>
  <c r="AC112" i="43"/>
  <c r="Y112" i="43"/>
  <c r="U112" i="43"/>
  <c r="AG111" i="43"/>
  <c r="AC111" i="43"/>
  <c r="U111" i="43"/>
  <c r="Y111" i="43"/>
  <c r="AH111" i="43"/>
  <c r="AI111" i="43" s="1"/>
  <c r="AG110" i="43"/>
  <c r="AC110" i="43"/>
  <c r="Y110" i="43"/>
  <c r="U110" i="43"/>
  <c r="AG109" i="43"/>
  <c r="AC109" i="43"/>
  <c r="Y109" i="43"/>
  <c r="U109" i="43"/>
  <c r="AG108" i="43"/>
  <c r="AC108" i="43"/>
  <c r="Y108" i="43"/>
  <c r="U108" i="43"/>
  <c r="AG107" i="43"/>
  <c r="AC107" i="43"/>
  <c r="U107" i="43"/>
  <c r="Y107" i="43"/>
  <c r="AG106" i="43"/>
  <c r="AC106" i="43"/>
  <c r="Y106" i="43"/>
  <c r="U106" i="43"/>
  <c r="AF56" i="5"/>
  <c r="AE56" i="5"/>
  <c r="AE106" i="40"/>
  <c r="AG352" i="91"/>
  <c r="AC352" i="91"/>
  <c r="Y352" i="91"/>
  <c r="U352" i="91"/>
  <c r="AH352" i="91"/>
  <c r="AI352" i="91"/>
  <c r="AG351" i="91"/>
  <c r="AC351" i="91"/>
  <c r="AH351" i="91" s="1"/>
  <c r="AI351" i="91" s="1"/>
  <c r="Y351" i="91"/>
  <c r="U351" i="91"/>
  <c r="AG350" i="91"/>
  <c r="AC350" i="91"/>
  <c r="AH350" i="91"/>
  <c r="AI350" i="91"/>
  <c r="Y350" i="91"/>
  <c r="U350" i="91"/>
  <c r="AG349" i="91"/>
  <c r="AC349" i="91"/>
  <c r="Y349" i="91"/>
  <c r="U349" i="91"/>
  <c r="AG348" i="91"/>
  <c r="AC348" i="91"/>
  <c r="AH348" i="91" s="1"/>
  <c r="AI348" i="91" s="1"/>
  <c r="Y348" i="91"/>
  <c r="U348" i="91"/>
  <c r="AG347" i="91"/>
  <c r="AC347" i="91"/>
  <c r="Y347" i="91"/>
  <c r="U347" i="91"/>
  <c r="AG346" i="91"/>
  <c r="AC346" i="91"/>
  <c r="Y346" i="91"/>
  <c r="U346" i="91"/>
  <c r="AH346" i="91" s="1"/>
  <c r="AI346" i="91" s="1"/>
  <c r="AG345" i="91"/>
  <c r="AH345" i="91" s="1"/>
  <c r="AI345" i="91" s="1"/>
  <c r="AC345" i="91"/>
  <c r="Y345" i="91"/>
  <c r="U345" i="91"/>
  <c r="AG344" i="91"/>
  <c r="AC344" i="91"/>
  <c r="Y344" i="91"/>
  <c r="U344" i="91"/>
  <c r="AH344" i="91" s="1"/>
  <c r="AI344" i="91" s="1"/>
  <c r="AG343" i="91"/>
  <c r="AC343" i="91"/>
  <c r="Y343" i="91"/>
  <c r="U343" i="91"/>
  <c r="AG342" i="91"/>
  <c r="AC342" i="91"/>
  <c r="Y342" i="91"/>
  <c r="U342" i="91"/>
  <c r="AH342" i="91" s="1"/>
  <c r="AI342" i="91" s="1"/>
  <c r="AG341" i="91"/>
  <c r="AC341" i="91"/>
  <c r="Y341" i="91"/>
  <c r="U341" i="91"/>
  <c r="AH341" i="91" s="1"/>
  <c r="AI341" i="91" s="1"/>
  <c r="AG340" i="91"/>
  <c r="AC340" i="91"/>
  <c r="Y340" i="91"/>
  <c r="AH340" i="91" s="1"/>
  <c r="AI340" i="91" s="1"/>
  <c r="U340" i="91"/>
  <c r="AG339" i="91"/>
  <c r="AC339" i="91"/>
  <c r="Y339" i="91"/>
  <c r="U339" i="91"/>
  <c r="AG338" i="91"/>
  <c r="AC338" i="91"/>
  <c r="Y338" i="91"/>
  <c r="U338" i="91"/>
  <c r="AH338" i="91" s="1"/>
  <c r="AI338" i="91" s="1"/>
  <c r="AG337" i="91"/>
  <c r="AC337" i="91"/>
  <c r="Y337" i="91"/>
  <c r="U337" i="91"/>
  <c r="AG336" i="91"/>
  <c r="AC336" i="91"/>
  <c r="AH336" i="91"/>
  <c r="AI336" i="91" s="1"/>
  <c r="Y336" i="91"/>
  <c r="U336" i="91"/>
  <c r="AG335" i="91"/>
  <c r="AC335" i="91"/>
  <c r="Y335" i="91"/>
  <c r="U335" i="91"/>
  <c r="AG334" i="91"/>
  <c r="AC334" i="91"/>
  <c r="Y334" i="91"/>
  <c r="U334" i="91"/>
  <c r="AG333" i="91"/>
  <c r="AC333" i="91"/>
  <c r="AH333" i="91"/>
  <c r="AI333" i="91" s="1"/>
  <c r="Y333" i="91"/>
  <c r="U333" i="91"/>
  <c r="AG332" i="91"/>
  <c r="AC332" i="91"/>
  <c r="Y332" i="91"/>
  <c r="U332" i="91"/>
  <c r="AG331" i="91"/>
  <c r="AH331" i="91" s="1"/>
  <c r="AI331" i="91" s="1"/>
  <c r="AC331" i="91"/>
  <c r="Y331" i="91"/>
  <c r="U331" i="91"/>
  <c r="AG330" i="91"/>
  <c r="AC330" i="91"/>
  <c r="Y330" i="91"/>
  <c r="U330" i="91"/>
  <c r="AG329" i="91"/>
  <c r="AH329" i="91" s="1"/>
  <c r="AI329" i="91" s="1"/>
  <c r="AC329" i="91"/>
  <c r="Y329" i="91"/>
  <c r="U329" i="91"/>
  <c r="AG328" i="91"/>
  <c r="AC328" i="91"/>
  <c r="Y328" i="91"/>
  <c r="U328" i="91"/>
  <c r="AG327" i="91"/>
  <c r="AC327" i="91"/>
  <c r="Y327" i="91"/>
  <c r="AH327" i="91" s="1"/>
  <c r="AI327" i="91" s="1"/>
  <c r="U327" i="91"/>
  <c r="AG326" i="91"/>
  <c r="AC326" i="91"/>
  <c r="Y326" i="91"/>
  <c r="AH326" i="91" s="1"/>
  <c r="AI326" i="91" s="1"/>
  <c r="U326" i="91"/>
  <c r="AG325" i="91"/>
  <c r="AH325" i="91" s="1"/>
  <c r="AI325" i="91" s="1"/>
  <c r="AC325" i="91"/>
  <c r="Y325" i="91"/>
  <c r="U325" i="91"/>
  <c r="AG324" i="91"/>
  <c r="AC324" i="91"/>
  <c r="Y324" i="91"/>
  <c r="U324" i="91"/>
  <c r="AG323" i="91"/>
  <c r="AH323" i="91" s="1"/>
  <c r="AI323" i="91" s="1"/>
  <c r="AC323" i="91"/>
  <c r="Y323" i="91"/>
  <c r="U323" i="91"/>
  <c r="AG322" i="91"/>
  <c r="AC322" i="91"/>
  <c r="Y322" i="91"/>
  <c r="U322" i="91"/>
  <c r="AG321" i="91"/>
  <c r="AC321" i="91"/>
  <c r="Y321" i="91"/>
  <c r="U321" i="91"/>
  <c r="AG320" i="91"/>
  <c r="AH320" i="91" s="1"/>
  <c r="AI320" i="91" s="1"/>
  <c r="AC320" i="91"/>
  <c r="Y320" i="91"/>
  <c r="U320" i="91"/>
  <c r="AG319" i="91"/>
  <c r="AC319" i="91"/>
  <c r="Y319" i="91"/>
  <c r="U319" i="91"/>
  <c r="AG318" i="91"/>
  <c r="AC318" i="91"/>
  <c r="Y318" i="91"/>
  <c r="AH318" i="91" s="1"/>
  <c r="AI318" i="91" s="1"/>
  <c r="U318" i="91"/>
  <c r="AG317" i="91"/>
  <c r="AC317" i="91"/>
  <c r="Y317" i="91"/>
  <c r="U317" i="91"/>
  <c r="AG316" i="91"/>
  <c r="AH316" i="91" s="1"/>
  <c r="AI316" i="91" s="1"/>
  <c r="AC316" i="91"/>
  <c r="Y316" i="91"/>
  <c r="U316" i="91"/>
  <c r="AG315" i="91"/>
  <c r="AC315" i="91"/>
  <c r="Y315" i="91"/>
  <c r="U315" i="91"/>
  <c r="AG314" i="91"/>
  <c r="AC314" i="91"/>
  <c r="Y314" i="91"/>
  <c r="AH314" i="91" s="1"/>
  <c r="AI314" i="91" s="1"/>
  <c r="U314" i="91"/>
  <c r="AG313" i="91"/>
  <c r="AC313" i="91"/>
  <c r="Y313" i="91"/>
  <c r="U313" i="91"/>
  <c r="AG312" i="91"/>
  <c r="AC312" i="91"/>
  <c r="Y312" i="91"/>
  <c r="AH312" i="91" s="1"/>
  <c r="AI312" i="91" s="1"/>
  <c r="U312" i="91"/>
  <c r="AG311" i="91"/>
  <c r="AC311" i="91"/>
  <c r="Y311" i="91"/>
  <c r="U311" i="91"/>
  <c r="AF53" i="5"/>
  <c r="AE53" i="5"/>
  <c r="J53" i="5"/>
  <c r="B22" i="6" s="1"/>
  <c r="AD204" i="38"/>
  <c r="AF91" i="40"/>
  <c r="AE91" i="40"/>
  <c r="AG306" i="91"/>
  <c r="AC306" i="91"/>
  <c r="Y306" i="91"/>
  <c r="U306" i="91"/>
  <c r="AG305" i="91"/>
  <c r="AC305" i="91"/>
  <c r="Y305" i="91"/>
  <c r="U305" i="91"/>
  <c r="AG304" i="91"/>
  <c r="AC304" i="91"/>
  <c r="Y304" i="91"/>
  <c r="U304" i="91"/>
  <c r="AH304" i="91"/>
  <c r="AI304" i="91" s="1"/>
  <c r="AG303" i="91"/>
  <c r="AH303" i="91" s="1"/>
  <c r="AI303" i="91" s="1"/>
  <c r="AC303" i="91"/>
  <c r="Y303" i="91"/>
  <c r="U303" i="91"/>
  <c r="AG302" i="91"/>
  <c r="AH302" i="91" s="1"/>
  <c r="AI302" i="91" s="1"/>
  <c r="AC302" i="91"/>
  <c r="Y302" i="91"/>
  <c r="U302" i="91"/>
  <c r="AG301" i="91"/>
  <c r="AC301" i="91"/>
  <c r="Y301" i="91"/>
  <c r="AH301" i="91" s="1"/>
  <c r="AI301" i="91" s="1"/>
  <c r="U301" i="91"/>
  <c r="AG300" i="91"/>
  <c r="AC300" i="91"/>
  <c r="Y300" i="91"/>
  <c r="U300" i="91"/>
  <c r="AH300" i="91"/>
  <c r="AI300" i="91" s="1"/>
  <c r="AG299" i="91"/>
  <c r="AH299" i="91" s="1"/>
  <c r="AI299" i="91" s="1"/>
  <c r="AC299" i="91"/>
  <c r="Y299" i="91"/>
  <c r="U299" i="91"/>
  <c r="AG298" i="91"/>
  <c r="AH298" i="91" s="1"/>
  <c r="AI298" i="91" s="1"/>
  <c r="AC298" i="91"/>
  <c r="Y298" i="91"/>
  <c r="U298" i="91"/>
  <c r="AG297" i="91"/>
  <c r="AC297" i="91"/>
  <c r="Y297" i="91"/>
  <c r="AH297" i="91" s="1"/>
  <c r="AI297" i="91" s="1"/>
  <c r="U297" i="91"/>
  <c r="AG296" i="91"/>
  <c r="AC296" i="91"/>
  <c r="Y296" i="91"/>
  <c r="U296" i="91"/>
  <c r="AH296" i="91"/>
  <c r="AI296" i="91" s="1"/>
  <c r="AG295" i="91"/>
  <c r="AH295" i="91" s="1"/>
  <c r="AI295" i="91" s="1"/>
  <c r="AC295" i="91"/>
  <c r="Y295" i="91"/>
  <c r="U295" i="91"/>
  <c r="AG294" i="91"/>
  <c r="AH294" i="91" s="1"/>
  <c r="AI294" i="91" s="1"/>
  <c r="AC294" i="91"/>
  <c r="Y294" i="91"/>
  <c r="U294" i="91"/>
  <c r="AG293" i="91"/>
  <c r="AC293" i="91"/>
  <c r="Y293" i="91"/>
  <c r="AH293" i="91" s="1"/>
  <c r="AI293" i="91" s="1"/>
  <c r="U293" i="91"/>
  <c r="AG292" i="91"/>
  <c r="AC292" i="91"/>
  <c r="Y292" i="91"/>
  <c r="AH292" i="91" s="1"/>
  <c r="AI292" i="91"/>
  <c r="U292" i="91"/>
  <c r="AG291" i="91"/>
  <c r="AC291" i="91"/>
  <c r="Y291" i="91"/>
  <c r="U291" i="91"/>
  <c r="AH291" i="91" s="1"/>
  <c r="AI291" i="91" s="1"/>
  <c r="AG290" i="91"/>
  <c r="AC290" i="91"/>
  <c r="Y290" i="91"/>
  <c r="AH290" i="91" s="1"/>
  <c r="AI290" i="91" s="1"/>
  <c r="U290" i="91"/>
  <c r="AG289" i="91"/>
  <c r="AC289" i="91"/>
  <c r="Y289" i="91"/>
  <c r="AH289" i="91" s="1"/>
  <c r="AI289" i="91" s="1"/>
  <c r="U289" i="91"/>
  <c r="AG288" i="91"/>
  <c r="AC288" i="91"/>
  <c r="AH288" i="91" s="1"/>
  <c r="Y288" i="91"/>
  <c r="AI288" i="91"/>
  <c r="U288" i="91"/>
  <c r="AG287" i="91"/>
  <c r="AC287" i="91"/>
  <c r="Y287" i="91"/>
  <c r="U287" i="91"/>
  <c r="U22" i="92"/>
  <c r="T22" i="92"/>
  <c r="S22" i="92"/>
  <c r="R22" i="92"/>
  <c r="Q22" i="92"/>
  <c r="P22" i="92"/>
  <c r="O22" i="92"/>
  <c r="N22" i="92"/>
  <c r="M22" i="92"/>
  <c r="L22" i="92"/>
  <c r="K22" i="92"/>
  <c r="I22" i="92"/>
  <c r="H22" i="92"/>
  <c r="G22" i="92"/>
  <c r="F22" i="92"/>
  <c r="E22" i="92"/>
  <c r="D22" i="92"/>
  <c r="AF307" i="91"/>
  <c r="AE307" i="91"/>
  <c r="AD307" i="91"/>
  <c r="AB307" i="91"/>
  <c r="AA307" i="91"/>
  <c r="Z307" i="91"/>
  <c r="X307" i="91"/>
  <c r="W307" i="91"/>
  <c r="V307" i="91"/>
  <c r="T307" i="91"/>
  <c r="S307" i="91"/>
  <c r="R307" i="91"/>
  <c r="O307" i="91"/>
  <c r="N307" i="91"/>
  <c r="M307" i="91"/>
  <c r="K307" i="91"/>
  <c r="C22" i="92" s="1"/>
  <c r="J307" i="91"/>
  <c r="B22" i="92" s="1"/>
  <c r="AG286" i="91"/>
  <c r="AC286" i="91"/>
  <c r="Y286" i="91"/>
  <c r="U286" i="91"/>
  <c r="AF50" i="5"/>
  <c r="AD50" i="5"/>
  <c r="K50" i="5"/>
  <c r="AE56" i="3"/>
  <c r="AF56" i="3"/>
  <c r="AD56" i="3"/>
  <c r="AE47" i="5"/>
  <c r="AF47" i="5"/>
  <c r="AD47" i="5"/>
  <c r="K47" i="5"/>
  <c r="AD53" i="3"/>
  <c r="AE53" i="3"/>
  <c r="AF53" i="3"/>
  <c r="K53" i="3"/>
  <c r="AF83" i="40"/>
  <c r="AE83" i="40"/>
  <c r="K83" i="40"/>
  <c r="AG272" i="91"/>
  <c r="AC272" i="91"/>
  <c r="Y272" i="91"/>
  <c r="U272" i="91"/>
  <c r="AG271" i="91"/>
  <c r="AC271" i="91"/>
  <c r="Y271" i="91"/>
  <c r="U271" i="91"/>
  <c r="AH271" i="91" s="1"/>
  <c r="AI271" i="91" s="1"/>
  <c r="AE50" i="3"/>
  <c r="AF50" i="3"/>
  <c r="AD50" i="3"/>
  <c r="K50" i="3"/>
  <c r="K56" i="3"/>
  <c r="AE50" i="5"/>
  <c r="K53" i="5"/>
  <c r="C22" i="6"/>
  <c r="AE47" i="3"/>
  <c r="AF47" i="3"/>
  <c r="AD47" i="3"/>
  <c r="V18" i="4"/>
  <c r="K47" i="3"/>
  <c r="K163" i="38"/>
  <c r="J163" i="38"/>
  <c r="J262" i="91"/>
  <c r="B18" i="92" s="1"/>
  <c r="K262" i="91"/>
  <c r="K38" i="5"/>
  <c r="AE44" i="3"/>
  <c r="T17" i="4"/>
  <c r="K44" i="3"/>
  <c r="C17" i="4"/>
  <c r="AD44" i="3"/>
  <c r="S17" i="4"/>
  <c r="J254" i="91"/>
  <c r="AG253" i="91"/>
  <c r="AC253" i="91"/>
  <c r="Y253" i="91"/>
  <c r="U253" i="91"/>
  <c r="AG252" i="91"/>
  <c r="AC252" i="91"/>
  <c r="Y252" i="91"/>
  <c r="AH252" i="91" s="1"/>
  <c r="AI252" i="91" s="1"/>
  <c r="U252" i="91"/>
  <c r="AG251" i="91"/>
  <c r="AC251" i="91"/>
  <c r="Y251" i="91"/>
  <c r="U251" i="91"/>
  <c r="AG250" i="91"/>
  <c r="AC250" i="91"/>
  <c r="AH250" i="91" s="1"/>
  <c r="AI250" i="91" s="1"/>
  <c r="Y250" i="91"/>
  <c r="U250" i="91"/>
  <c r="AG249" i="91"/>
  <c r="AC249" i="91"/>
  <c r="Y249" i="91"/>
  <c r="U249" i="91"/>
  <c r="AG248" i="91"/>
  <c r="AC248" i="91"/>
  <c r="AH248" i="91" s="1"/>
  <c r="AI248" i="91" s="1"/>
  <c r="Y248" i="91"/>
  <c r="U248" i="91"/>
  <c r="AG247" i="91"/>
  <c r="AC247" i="91"/>
  <c r="Y247" i="91"/>
  <c r="U247" i="91"/>
  <c r="AG246" i="91"/>
  <c r="AC246" i="91"/>
  <c r="Y246" i="91"/>
  <c r="U246" i="91"/>
  <c r="AH246" i="91"/>
  <c r="AG245" i="91"/>
  <c r="AC245" i="91"/>
  <c r="Y245" i="91"/>
  <c r="U245" i="91"/>
  <c r="AG244" i="91"/>
  <c r="AC244" i="91"/>
  <c r="Y244" i="91"/>
  <c r="U244" i="91"/>
  <c r="AH244" i="91"/>
  <c r="AI244" i="91" s="1"/>
  <c r="AG243" i="91"/>
  <c r="AC243" i="91"/>
  <c r="Y243" i="91"/>
  <c r="U243" i="91"/>
  <c r="AG242" i="91"/>
  <c r="AC242" i="91"/>
  <c r="Y242" i="91"/>
  <c r="U242" i="91"/>
  <c r="AG241" i="91"/>
  <c r="AC241" i="91"/>
  <c r="Y241" i="91"/>
  <c r="U241" i="91"/>
  <c r="AG240" i="91"/>
  <c r="AC240" i="91"/>
  <c r="Y240" i="91"/>
  <c r="AH240" i="91"/>
  <c r="AI240" i="91" s="1"/>
  <c r="U240" i="91"/>
  <c r="AG239" i="91"/>
  <c r="AC239" i="91"/>
  <c r="Y239" i="91"/>
  <c r="U239" i="91"/>
  <c r="AG238" i="91"/>
  <c r="AC238" i="91"/>
  <c r="Y238" i="91"/>
  <c r="U238" i="91"/>
  <c r="AG237" i="91"/>
  <c r="AC237" i="91"/>
  <c r="Y237" i="91"/>
  <c r="U237" i="91"/>
  <c r="AG236" i="91"/>
  <c r="AC236" i="91"/>
  <c r="AH236" i="91" s="1"/>
  <c r="AI236" i="91" s="1"/>
  <c r="Y236" i="91"/>
  <c r="U236" i="91"/>
  <c r="AG235" i="91"/>
  <c r="AC235" i="91"/>
  <c r="Y235" i="91"/>
  <c r="U235" i="91"/>
  <c r="AG234" i="91"/>
  <c r="AC234" i="91"/>
  <c r="AH234" i="91" s="1"/>
  <c r="AI234" i="91" s="1"/>
  <c r="Y234" i="91"/>
  <c r="U234" i="91"/>
  <c r="AG233" i="91"/>
  <c r="AC233" i="91"/>
  <c r="Y233" i="91"/>
  <c r="U233" i="91"/>
  <c r="AG232" i="91"/>
  <c r="AC232" i="91"/>
  <c r="Y232" i="91"/>
  <c r="U232" i="91"/>
  <c r="AH232" i="91" s="1"/>
  <c r="AI232" i="91" s="1"/>
  <c r="AG231" i="91"/>
  <c r="AC231" i="91"/>
  <c r="Y231" i="91"/>
  <c r="U231" i="91"/>
  <c r="AG230" i="91"/>
  <c r="AC230" i="91"/>
  <c r="Y230" i="91"/>
  <c r="U230" i="91"/>
  <c r="AG229" i="91"/>
  <c r="AC229" i="91"/>
  <c r="Y229" i="91"/>
  <c r="U229" i="91"/>
  <c r="AG228" i="91"/>
  <c r="AC228" i="91"/>
  <c r="Y228" i="91"/>
  <c r="U228" i="91"/>
  <c r="AG227" i="91"/>
  <c r="AC227" i="91"/>
  <c r="Y227" i="91"/>
  <c r="U227" i="91"/>
  <c r="AG226" i="91"/>
  <c r="AH226" i="91"/>
  <c r="AI226" i="91" s="1"/>
  <c r="AC226" i="91"/>
  <c r="Y226" i="91"/>
  <c r="U226" i="91"/>
  <c r="AG225" i="91"/>
  <c r="AC225" i="91"/>
  <c r="Y225" i="91"/>
  <c r="U225" i="91"/>
  <c r="K35" i="5"/>
  <c r="AF35" i="5"/>
  <c r="AE35" i="5"/>
  <c r="AE40" i="3"/>
  <c r="AF40" i="3"/>
  <c r="AD40" i="3"/>
  <c r="K40" i="3"/>
  <c r="K142" i="38"/>
  <c r="AF65" i="40"/>
  <c r="AE65" i="40"/>
  <c r="AG201" i="91"/>
  <c r="AG202" i="91"/>
  <c r="AF222" i="91"/>
  <c r="AE222" i="91"/>
  <c r="AG219" i="91"/>
  <c r="AC219" i="91"/>
  <c r="Y219" i="91"/>
  <c r="U219" i="91"/>
  <c r="AH219" i="91" s="1"/>
  <c r="AI219" i="91" s="1"/>
  <c r="AF32" i="5"/>
  <c r="AE32" i="5"/>
  <c r="K32" i="5"/>
  <c r="AF36" i="3"/>
  <c r="U15" i="4" s="1"/>
  <c r="AD36" i="3"/>
  <c r="S15" i="4" s="1"/>
  <c r="AE36" i="3"/>
  <c r="T15" i="4"/>
  <c r="AG187" i="91"/>
  <c r="AC187" i="91"/>
  <c r="Y187" i="91"/>
  <c r="AH187" i="91" s="1"/>
  <c r="AI187" i="91" s="1"/>
  <c r="U187" i="91"/>
  <c r="AG186" i="91"/>
  <c r="AC186" i="91"/>
  <c r="Y186" i="91"/>
  <c r="U186" i="91"/>
  <c r="AG185" i="91"/>
  <c r="AC185" i="91"/>
  <c r="Y185" i="91"/>
  <c r="U185" i="91"/>
  <c r="AG184" i="91"/>
  <c r="AC184" i="91"/>
  <c r="Y184" i="91"/>
  <c r="U184" i="91"/>
  <c r="AG183" i="91"/>
  <c r="AC183" i="91"/>
  <c r="Y183" i="91"/>
  <c r="U183" i="91"/>
  <c r="AH183" i="91" s="1"/>
  <c r="AI183" i="91" s="1"/>
  <c r="AG182" i="91"/>
  <c r="AC182" i="91"/>
  <c r="Y182" i="91"/>
  <c r="U182" i="91"/>
  <c r="AG181" i="91"/>
  <c r="AC181" i="91"/>
  <c r="Y181" i="91"/>
  <c r="U181" i="91"/>
  <c r="AG180" i="91"/>
  <c r="AC180" i="91"/>
  <c r="Y180" i="91"/>
  <c r="U180" i="91"/>
  <c r="AG179" i="91"/>
  <c r="AC179" i="91"/>
  <c r="Y179" i="91"/>
  <c r="U179" i="91"/>
  <c r="AG178" i="91"/>
  <c r="AC178" i="91"/>
  <c r="Y178" i="91"/>
  <c r="U178" i="91"/>
  <c r="AG177" i="91"/>
  <c r="AC177" i="91"/>
  <c r="Y177" i="91"/>
  <c r="U177" i="91"/>
  <c r="AG176" i="91"/>
  <c r="AC176" i="91"/>
  <c r="Y176" i="91"/>
  <c r="U176" i="91"/>
  <c r="AG175" i="91"/>
  <c r="AC175" i="91"/>
  <c r="Y175" i="91"/>
  <c r="U175" i="91"/>
  <c r="AG174" i="91"/>
  <c r="AH174" i="91" s="1"/>
  <c r="AI174" i="91" s="1"/>
  <c r="AC174" i="91"/>
  <c r="Y174" i="91"/>
  <c r="U174" i="91"/>
  <c r="AG173" i="91"/>
  <c r="AC173" i="91"/>
  <c r="Y173" i="91"/>
  <c r="U173" i="91"/>
  <c r="AG172" i="91"/>
  <c r="AC172" i="91"/>
  <c r="Y172" i="91"/>
  <c r="U172" i="91"/>
  <c r="AG171" i="91"/>
  <c r="AC171" i="91"/>
  <c r="Y171" i="91"/>
  <c r="U171" i="91"/>
  <c r="AG170" i="91"/>
  <c r="AC170" i="91"/>
  <c r="Y170" i="91"/>
  <c r="U170" i="91"/>
  <c r="AG169" i="91"/>
  <c r="AC169" i="91"/>
  <c r="Y169" i="91"/>
  <c r="U169" i="91"/>
  <c r="AG168" i="91"/>
  <c r="AH168" i="91" s="1"/>
  <c r="AI168" i="91" s="1"/>
  <c r="AC168" i="91"/>
  <c r="Y168" i="91"/>
  <c r="U168" i="91"/>
  <c r="AG167" i="91"/>
  <c r="AC167" i="91"/>
  <c r="AH167" i="91" s="1"/>
  <c r="AI167" i="91" s="1"/>
  <c r="Y167" i="91"/>
  <c r="U167" i="91"/>
  <c r="AG166" i="91"/>
  <c r="AC166" i="91"/>
  <c r="Y166" i="91"/>
  <c r="U166" i="91"/>
  <c r="AH166" i="91" s="1"/>
  <c r="AG165" i="91"/>
  <c r="AC165" i="91"/>
  <c r="Y165" i="91"/>
  <c r="U165" i="91"/>
  <c r="AG164" i="91"/>
  <c r="AC164" i="91"/>
  <c r="Y164" i="91"/>
  <c r="U164" i="91"/>
  <c r="AH164" i="91" s="1"/>
  <c r="AI164" i="91" s="1"/>
  <c r="AG163" i="91"/>
  <c r="AC163" i="91"/>
  <c r="Y163" i="91"/>
  <c r="U163" i="91"/>
  <c r="AG162" i="91"/>
  <c r="AC162" i="91"/>
  <c r="AH162" i="91" s="1"/>
  <c r="AI162" i="91" s="1"/>
  <c r="Y162" i="91"/>
  <c r="U162" i="91"/>
  <c r="AG161" i="91"/>
  <c r="AC161" i="91"/>
  <c r="Y161" i="91"/>
  <c r="U161" i="91"/>
  <c r="AG160" i="91"/>
  <c r="AC160" i="91"/>
  <c r="Y160" i="91"/>
  <c r="U160" i="91"/>
  <c r="AH160" i="91" s="1"/>
  <c r="AI160" i="91" s="1"/>
  <c r="AG159" i="91"/>
  <c r="AC159" i="91"/>
  <c r="Y159" i="91"/>
  <c r="U159" i="91"/>
  <c r="AG221" i="91"/>
  <c r="AC221" i="91"/>
  <c r="Y221" i="91"/>
  <c r="U221" i="91"/>
  <c r="AG220" i="91"/>
  <c r="AC220" i="91"/>
  <c r="Y220" i="91"/>
  <c r="U220" i="91"/>
  <c r="AG218" i="91"/>
  <c r="AC218" i="91"/>
  <c r="Y218" i="91"/>
  <c r="U218" i="91"/>
  <c r="AG217" i="91"/>
  <c r="AC217" i="91"/>
  <c r="Y217" i="91"/>
  <c r="U217" i="91"/>
  <c r="AG216" i="91"/>
  <c r="AC216" i="91"/>
  <c r="Y216" i="91"/>
  <c r="U216" i="91"/>
  <c r="AG215" i="91"/>
  <c r="AC215" i="91"/>
  <c r="Y215" i="91"/>
  <c r="AH215" i="91" s="1"/>
  <c r="AI215" i="91" s="1"/>
  <c r="U215" i="91"/>
  <c r="AG214" i="91"/>
  <c r="AC214" i="91"/>
  <c r="Y214" i="91"/>
  <c r="U214" i="91"/>
  <c r="AG213" i="91"/>
  <c r="AC213" i="91"/>
  <c r="Y213" i="91"/>
  <c r="U213" i="91"/>
  <c r="AH213" i="91" s="1"/>
  <c r="AI213" i="91"/>
  <c r="AG212" i="91"/>
  <c r="AC212" i="91"/>
  <c r="Y212" i="91"/>
  <c r="U212" i="91"/>
  <c r="AG211" i="91"/>
  <c r="AC211" i="91"/>
  <c r="Y211" i="91"/>
  <c r="U211" i="91"/>
  <c r="AH211" i="91" s="1"/>
  <c r="AI211" i="91" s="1"/>
  <c r="AG210" i="91"/>
  <c r="AC210" i="91"/>
  <c r="Y210" i="91"/>
  <c r="U210" i="91"/>
  <c r="AG209" i="91"/>
  <c r="AC209" i="91"/>
  <c r="Y209" i="91"/>
  <c r="U209" i="91"/>
  <c r="AH209" i="91" s="1"/>
  <c r="AI209" i="91" s="1"/>
  <c r="AG208" i="91"/>
  <c r="AC208" i="91"/>
  <c r="Y208" i="91"/>
  <c r="U208" i="91"/>
  <c r="AG207" i="91"/>
  <c r="AC207" i="91"/>
  <c r="Y207" i="91"/>
  <c r="U207" i="91"/>
  <c r="AG206" i="91"/>
  <c r="AC206" i="91"/>
  <c r="Y206" i="91"/>
  <c r="U206" i="91"/>
  <c r="AH206" i="91" s="1"/>
  <c r="AI206" i="91" s="1"/>
  <c r="AG205" i="91"/>
  <c r="AC205" i="91"/>
  <c r="Y205" i="91"/>
  <c r="U205" i="91"/>
  <c r="AG204" i="91"/>
  <c r="AC204" i="91"/>
  <c r="Y204" i="91"/>
  <c r="U204" i="91"/>
  <c r="AH204" i="91" s="1"/>
  <c r="AI204" i="91" s="1"/>
  <c r="AG203" i="91"/>
  <c r="AC203" i="91"/>
  <c r="Y203" i="91"/>
  <c r="U203" i="91"/>
  <c r="AC202" i="91"/>
  <c r="Y202" i="91"/>
  <c r="U202" i="91"/>
  <c r="AC201" i="91"/>
  <c r="Y201" i="91"/>
  <c r="U201" i="91"/>
  <c r="AH201" i="91" s="1"/>
  <c r="AI201" i="91" s="1"/>
  <c r="AG200" i="91"/>
  <c r="AC200" i="91"/>
  <c r="Y200" i="91"/>
  <c r="AH200" i="91" s="1"/>
  <c r="AI200" i="91" s="1"/>
  <c r="U200" i="91"/>
  <c r="AG199" i="91"/>
  <c r="AC199" i="91"/>
  <c r="Y199" i="91"/>
  <c r="U199" i="91"/>
  <c r="AG198" i="91"/>
  <c r="AC198" i="91"/>
  <c r="Y198" i="91"/>
  <c r="U198" i="91"/>
  <c r="AG197" i="91"/>
  <c r="AC197" i="91"/>
  <c r="Y197" i="91"/>
  <c r="U197" i="91"/>
  <c r="AH197" i="91" s="1"/>
  <c r="AI197" i="91" s="1"/>
  <c r="AG196" i="91"/>
  <c r="AC196" i="91"/>
  <c r="Y196" i="91"/>
  <c r="U196" i="91"/>
  <c r="AG195" i="91"/>
  <c r="AC195" i="91"/>
  <c r="Y195" i="91"/>
  <c r="U195" i="91"/>
  <c r="AG194" i="91"/>
  <c r="AC194" i="91"/>
  <c r="Y194" i="91"/>
  <c r="U194" i="91"/>
  <c r="AG193" i="91"/>
  <c r="AC193" i="91"/>
  <c r="Y193" i="91"/>
  <c r="AH193" i="91" s="1"/>
  <c r="AI193" i="91" s="1"/>
  <c r="U193" i="91"/>
  <c r="AG192" i="91"/>
  <c r="AC192" i="91"/>
  <c r="AH192" i="91" s="1"/>
  <c r="AI192" i="91" s="1"/>
  <c r="Y192" i="91"/>
  <c r="U192" i="91"/>
  <c r="K36" i="3"/>
  <c r="AF44" i="3"/>
  <c r="U17" i="4" s="1"/>
  <c r="AI246" i="91"/>
  <c r="AI137" i="38"/>
  <c r="AI166" i="91"/>
  <c r="AH170" i="91"/>
  <c r="AI170" i="91" s="1"/>
  <c r="AH220" i="91"/>
  <c r="AI220" i="91" s="1"/>
  <c r="AG66" i="11"/>
  <c r="AC66" i="11"/>
  <c r="Y66" i="11"/>
  <c r="U66" i="11"/>
  <c r="AG65" i="11"/>
  <c r="AI65" i="11"/>
  <c r="AC65" i="11"/>
  <c r="Y65" i="11"/>
  <c r="U65" i="11"/>
  <c r="AH65" i="11" s="1"/>
  <c r="AG64" i="11"/>
  <c r="AC64" i="11"/>
  <c r="Y64" i="11"/>
  <c r="U64" i="11"/>
  <c r="AH64" i="11"/>
  <c r="AI64" i="11" s="1"/>
  <c r="AG63" i="11"/>
  <c r="AC63" i="11"/>
  <c r="Y63" i="11"/>
  <c r="U63" i="11"/>
  <c r="AG62" i="11"/>
  <c r="AC62" i="11"/>
  <c r="Y62" i="11"/>
  <c r="AH62" i="11" s="1"/>
  <c r="AI62" i="11" s="1"/>
  <c r="U62" i="11"/>
  <c r="AG61" i="11"/>
  <c r="AC61" i="11"/>
  <c r="Y61" i="11"/>
  <c r="AI61" i="11"/>
  <c r="U61" i="11"/>
  <c r="AH61" i="11" s="1"/>
  <c r="AF29" i="5"/>
  <c r="AE29" i="5"/>
  <c r="K29" i="5"/>
  <c r="K32" i="3"/>
  <c r="C14" i="4" s="1"/>
  <c r="AF32" i="3"/>
  <c r="U14" i="4"/>
  <c r="AE32" i="3"/>
  <c r="T14" i="4"/>
  <c r="AD88" i="38"/>
  <c r="AF48" i="40"/>
  <c r="AE48" i="40"/>
  <c r="AD155" i="91"/>
  <c r="AG47" i="11"/>
  <c r="AC47" i="11"/>
  <c r="Y47" i="11"/>
  <c r="U47" i="11"/>
  <c r="AG46" i="11"/>
  <c r="AC46" i="11"/>
  <c r="Y46" i="11"/>
  <c r="U46" i="11"/>
  <c r="AF26" i="5"/>
  <c r="AE26" i="5"/>
  <c r="K26" i="5"/>
  <c r="AF44" i="40"/>
  <c r="AE44" i="40"/>
  <c r="AG121" i="91"/>
  <c r="AC121" i="91"/>
  <c r="Y121" i="91"/>
  <c r="U121" i="91"/>
  <c r="AH121" i="91"/>
  <c r="AI121" i="91" s="1"/>
  <c r="AG120" i="91"/>
  <c r="AC120" i="91"/>
  <c r="Y120" i="91"/>
  <c r="U120" i="91"/>
  <c r="AG119" i="91"/>
  <c r="AC119" i="91"/>
  <c r="Y119" i="91"/>
  <c r="AH119" i="91" s="1"/>
  <c r="AI119" i="91" s="1"/>
  <c r="U119" i="91"/>
  <c r="AG118" i="91"/>
  <c r="AC118" i="91"/>
  <c r="Y118" i="91"/>
  <c r="AH118" i="91" s="1"/>
  <c r="AI118" i="91" s="1"/>
  <c r="U118" i="91"/>
  <c r="AG117" i="91"/>
  <c r="AC117" i="91"/>
  <c r="Y117" i="91"/>
  <c r="U117" i="91"/>
  <c r="AG116" i="91"/>
  <c r="AC116" i="91"/>
  <c r="Y116" i="91"/>
  <c r="AH116" i="91" s="1"/>
  <c r="AI116" i="91" s="1"/>
  <c r="U116" i="91"/>
  <c r="AG115" i="91"/>
  <c r="AC115" i="91"/>
  <c r="Y115" i="91"/>
  <c r="AH115" i="91" s="1"/>
  <c r="AI115" i="91" s="1"/>
  <c r="U115" i="91"/>
  <c r="AG114" i="91"/>
  <c r="AC114" i="91"/>
  <c r="Y114" i="91"/>
  <c r="U114" i="91"/>
  <c r="AG113" i="91"/>
  <c r="AC113" i="91"/>
  <c r="Y113" i="91"/>
  <c r="U113" i="91"/>
  <c r="AG112" i="91"/>
  <c r="AC112" i="91"/>
  <c r="Y112" i="91"/>
  <c r="U112" i="91"/>
  <c r="AG111" i="91"/>
  <c r="AI111" i="91"/>
  <c r="AC111" i="91"/>
  <c r="Y111" i="91"/>
  <c r="U111" i="91"/>
  <c r="AH111" i="91" s="1"/>
  <c r="AG110" i="91"/>
  <c r="AC110" i="91"/>
  <c r="Y110" i="91"/>
  <c r="U110" i="91"/>
  <c r="AG109" i="91"/>
  <c r="AC109" i="91"/>
  <c r="Y109" i="91"/>
  <c r="U109" i="91"/>
  <c r="AG108" i="91"/>
  <c r="AC108" i="91"/>
  <c r="Y108" i="91"/>
  <c r="U108" i="91"/>
  <c r="AG107" i="91"/>
  <c r="AC107" i="91"/>
  <c r="Y107" i="91"/>
  <c r="U107" i="91"/>
  <c r="AG106" i="91"/>
  <c r="AC106" i="91"/>
  <c r="Y106" i="91"/>
  <c r="U106" i="91"/>
  <c r="AG105" i="91"/>
  <c r="AC105" i="91"/>
  <c r="Y105" i="91"/>
  <c r="U105" i="91"/>
  <c r="AG104" i="91"/>
  <c r="AC104" i="91"/>
  <c r="Y104" i="91"/>
  <c r="U104" i="91"/>
  <c r="AH104" i="91" s="1"/>
  <c r="AI104" i="91" s="1"/>
  <c r="AG103" i="91"/>
  <c r="AC103" i="91"/>
  <c r="Y103" i="91"/>
  <c r="U103" i="91"/>
  <c r="AG102" i="91"/>
  <c r="AH102" i="91" s="1"/>
  <c r="AI102" i="91" s="1"/>
  <c r="AC102" i="91"/>
  <c r="Y102" i="91"/>
  <c r="U102" i="91"/>
  <c r="AG101" i="91"/>
  <c r="AC101" i="91"/>
  <c r="Y101" i="91"/>
  <c r="U101" i="91"/>
  <c r="AG100" i="91"/>
  <c r="AH100" i="91" s="1"/>
  <c r="AI100" i="91" s="1"/>
  <c r="AC100" i="91"/>
  <c r="Y100" i="91"/>
  <c r="U100" i="91"/>
  <c r="AG99" i="91"/>
  <c r="AC99" i="91"/>
  <c r="Y99" i="91"/>
  <c r="U99" i="91"/>
  <c r="AG98" i="91"/>
  <c r="AC98" i="91"/>
  <c r="Y98" i="91"/>
  <c r="U98" i="91"/>
  <c r="AG97" i="91"/>
  <c r="AC97" i="91"/>
  <c r="Y97" i="91"/>
  <c r="U97" i="91"/>
  <c r="AG96" i="91"/>
  <c r="AC96" i="91"/>
  <c r="Y96" i="91"/>
  <c r="U96" i="91"/>
  <c r="AG95" i="91"/>
  <c r="AH95" i="91" s="1"/>
  <c r="AI95" i="91" s="1"/>
  <c r="AC95" i="91"/>
  <c r="Y95" i="91"/>
  <c r="U95" i="91"/>
  <c r="AG94" i="91"/>
  <c r="AC94" i="91"/>
  <c r="Y94" i="91"/>
  <c r="U94" i="91"/>
  <c r="AG93" i="91"/>
  <c r="AC93" i="91"/>
  <c r="Y93" i="91"/>
  <c r="U93" i="91"/>
  <c r="AG154" i="91"/>
  <c r="AC154" i="91"/>
  <c r="Y154" i="91"/>
  <c r="AH154" i="91" s="1"/>
  <c r="AI154" i="91" s="1"/>
  <c r="U154" i="91"/>
  <c r="AG153" i="91"/>
  <c r="AC153" i="91"/>
  <c r="Y153" i="91"/>
  <c r="U153" i="91"/>
  <c r="AG152" i="91"/>
  <c r="AH152" i="91" s="1"/>
  <c r="AI152" i="91" s="1"/>
  <c r="AC152" i="91"/>
  <c r="Y152" i="91"/>
  <c r="U152" i="91"/>
  <c r="AG151" i="91"/>
  <c r="AC151" i="91"/>
  <c r="Y151" i="91"/>
  <c r="U151" i="91"/>
  <c r="AG150" i="91"/>
  <c r="AC150" i="91"/>
  <c r="Y150" i="91"/>
  <c r="U150" i="91"/>
  <c r="AG149" i="91"/>
  <c r="AC149" i="91"/>
  <c r="Y149" i="91"/>
  <c r="U149" i="91"/>
  <c r="AG148" i="91"/>
  <c r="AC148" i="91"/>
  <c r="Y148" i="91"/>
  <c r="U148" i="91"/>
  <c r="AG147" i="91"/>
  <c r="AC147" i="91"/>
  <c r="Y147" i="91"/>
  <c r="U147" i="91"/>
  <c r="AG146" i="91"/>
  <c r="AC146" i="91"/>
  <c r="Y146" i="91"/>
  <c r="AH146" i="91" s="1"/>
  <c r="AI146" i="91" s="1"/>
  <c r="U146" i="91"/>
  <c r="AG145" i="91"/>
  <c r="AC145" i="91"/>
  <c r="Y145" i="91"/>
  <c r="U145" i="91"/>
  <c r="AG144" i="91"/>
  <c r="AC144" i="91"/>
  <c r="Y144" i="91"/>
  <c r="U144" i="91"/>
  <c r="AH144" i="91" s="1"/>
  <c r="AI144" i="91" s="1"/>
  <c r="AG143" i="91"/>
  <c r="AC143" i="91"/>
  <c r="Y143" i="91"/>
  <c r="AH143" i="91" s="1"/>
  <c r="AI143" i="91" s="1"/>
  <c r="U143" i="91"/>
  <c r="AG142" i="91"/>
  <c r="AC142" i="91"/>
  <c r="Y142" i="91"/>
  <c r="U142" i="91"/>
  <c r="AG141" i="91"/>
  <c r="AC141" i="91"/>
  <c r="AH141" i="91"/>
  <c r="AI141" i="91" s="1"/>
  <c r="Y141" i="91"/>
  <c r="U141" i="91"/>
  <c r="AG140" i="91"/>
  <c r="AC140" i="91"/>
  <c r="Y140" i="91"/>
  <c r="U140" i="91"/>
  <c r="AG139" i="91"/>
  <c r="AC139" i="91"/>
  <c r="Y139" i="91"/>
  <c r="U139" i="91"/>
  <c r="AH139" i="91" s="1"/>
  <c r="AI139" i="91" s="1"/>
  <c r="AG138" i="91"/>
  <c r="AC138" i="91"/>
  <c r="Y138" i="91"/>
  <c r="U138" i="91"/>
  <c r="AG137" i="91"/>
  <c r="AC137" i="91"/>
  <c r="Y137" i="91"/>
  <c r="U137" i="91"/>
  <c r="AH137" i="91" s="1"/>
  <c r="AI137" i="91" s="1"/>
  <c r="AG136" i="91"/>
  <c r="AC136" i="91"/>
  <c r="Y136" i="91"/>
  <c r="U136" i="91"/>
  <c r="AG135" i="91"/>
  <c r="AC135" i="91"/>
  <c r="Y135" i="91"/>
  <c r="U135" i="91"/>
  <c r="AG134" i="91"/>
  <c r="AC134" i="91"/>
  <c r="Y134" i="91"/>
  <c r="U134" i="91"/>
  <c r="AG133" i="91"/>
  <c r="AC133" i="91"/>
  <c r="Y133" i="91"/>
  <c r="U133" i="91"/>
  <c r="AH133" i="91" s="1"/>
  <c r="AI133" i="91" s="1"/>
  <c r="AG132" i="91"/>
  <c r="AC132" i="91"/>
  <c r="Y132" i="91"/>
  <c r="U132" i="91"/>
  <c r="AG131" i="91"/>
  <c r="AI131" i="91"/>
  <c r="AC131" i="91"/>
  <c r="Y131" i="91"/>
  <c r="U131" i="91"/>
  <c r="AH131" i="91" s="1"/>
  <c r="AG130" i="91"/>
  <c r="AC130" i="91"/>
  <c r="Y130" i="91"/>
  <c r="AH130" i="91" s="1"/>
  <c r="AI130" i="91" s="1"/>
  <c r="U130" i="91"/>
  <c r="AG129" i="91"/>
  <c r="AC129" i="91"/>
  <c r="Y129" i="91"/>
  <c r="U129" i="91"/>
  <c r="AG128" i="91"/>
  <c r="AC128" i="91"/>
  <c r="Y128" i="91"/>
  <c r="AH128" i="91" s="1"/>
  <c r="AI128" i="91" s="1"/>
  <c r="U128" i="91"/>
  <c r="K23" i="5"/>
  <c r="AE23" i="5"/>
  <c r="AF23" i="5"/>
  <c r="AD23" i="5"/>
  <c r="AF40" i="40"/>
  <c r="AE40" i="40"/>
  <c r="AH106" i="91"/>
  <c r="AI106" i="91" s="1"/>
  <c r="AG64" i="43"/>
  <c r="AC64" i="43"/>
  <c r="Y64" i="43"/>
  <c r="U64" i="43"/>
  <c r="AG63" i="43"/>
  <c r="AC63" i="43"/>
  <c r="Y63" i="43"/>
  <c r="U63" i="43"/>
  <c r="AG62" i="43"/>
  <c r="AC62" i="43"/>
  <c r="Y62" i="43"/>
  <c r="U62" i="43"/>
  <c r="AG61" i="43"/>
  <c r="AH61" i="43" s="1"/>
  <c r="AI61" i="43" s="1"/>
  <c r="U61" i="43"/>
  <c r="Y61" i="43"/>
  <c r="AC61" i="43"/>
  <c r="AG60" i="43"/>
  <c r="AC60" i="43"/>
  <c r="Y60" i="43"/>
  <c r="AH60" i="43" s="1"/>
  <c r="AI60" i="43" s="1"/>
  <c r="U60" i="43"/>
  <c r="AG88" i="91"/>
  <c r="AC88" i="91"/>
  <c r="Y88" i="91"/>
  <c r="U88" i="91"/>
  <c r="AG87" i="91"/>
  <c r="AC87" i="91"/>
  <c r="Y87" i="91"/>
  <c r="U87" i="91"/>
  <c r="AG86" i="91"/>
  <c r="AC86" i="91"/>
  <c r="Y86" i="91"/>
  <c r="U86" i="91"/>
  <c r="AH86" i="91"/>
  <c r="AI86" i="91" s="1"/>
  <c r="AG85" i="91"/>
  <c r="AC85" i="91"/>
  <c r="Y85" i="91"/>
  <c r="U85" i="91"/>
  <c r="AG84" i="91"/>
  <c r="AC84" i="91"/>
  <c r="Y84" i="91"/>
  <c r="U84" i="91"/>
  <c r="AG83" i="91"/>
  <c r="AC83" i="91"/>
  <c r="Y83" i="91"/>
  <c r="U83" i="91"/>
  <c r="AG82" i="91"/>
  <c r="AC82" i="91"/>
  <c r="Y82" i="91"/>
  <c r="AH82" i="91" s="1"/>
  <c r="AI82" i="91" s="1"/>
  <c r="U82" i="91"/>
  <c r="AG81" i="91"/>
  <c r="AC81" i="91"/>
  <c r="Y81" i="91"/>
  <c r="U81" i="91"/>
  <c r="AG80" i="91"/>
  <c r="AC80" i="91"/>
  <c r="Y80" i="91"/>
  <c r="U80" i="91"/>
  <c r="AG79" i="91"/>
  <c r="AC79" i="91"/>
  <c r="Y79" i="91"/>
  <c r="U79" i="91"/>
  <c r="AG78" i="91"/>
  <c r="AC78" i="91"/>
  <c r="Y78" i="91"/>
  <c r="U78" i="91"/>
  <c r="AG77" i="91"/>
  <c r="AC77" i="91"/>
  <c r="Y77" i="91"/>
  <c r="U77" i="91"/>
  <c r="AG76" i="91"/>
  <c r="AC76" i="91"/>
  <c r="Y76" i="91"/>
  <c r="U76" i="91"/>
  <c r="AG75" i="91"/>
  <c r="AC75" i="91"/>
  <c r="Y75" i="91"/>
  <c r="U75" i="91"/>
  <c r="AG74" i="91"/>
  <c r="AC74" i="91"/>
  <c r="Y74" i="91"/>
  <c r="U74" i="91"/>
  <c r="AG73" i="91"/>
  <c r="AC73" i="91"/>
  <c r="Y73" i="91"/>
  <c r="U73" i="91"/>
  <c r="AG72" i="91"/>
  <c r="AC72" i="91"/>
  <c r="Y72" i="91"/>
  <c r="U72" i="91"/>
  <c r="AG71" i="91"/>
  <c r="AC71" i="91"/>
  <c r="Y71" i="91"/>
  <c r="U71" i="91"/>
  <c r="AG70" i="91"/>
  <c r="AC70" i="91"/>
  <c r="Y70" i="91"/>
  <c r="U70" i="91"/>
  <c r="AG69" i="91"/>
  <c r="AC69" i="91"/>
  <c r="Y69" i="91"/>
  <c r="U69" i="91"/>
  <c r="AG68" i="91"/>
  <c r="AC68" i="91"/>
  <c r="Y68" i="91"/>
  <c r="U68" i="91"/>
  <c r="AG67" i="91"/>
  <c r="AC67" i="91"/>
  <c r="Y67" i="91"/>
  <c r="U67" i="91"/>
  <c r="AG66" i="91"/>
  <c r="AC66" i="91"/>
  <c r="Y66" i="91"/>
  <c r="U66" i="91"/>
  <c r="AG65" i="91"/>
  <c r="AC65" i="91"/>
  <c r="Y65" i="91"/>
  <c r="U65" i="91"/>
  <c r="AG64" i="91"/>
  <c r="AC64" i="91"/>
  <c r="Y64" i="91"/>
  <c r="U64" i="91"/>
  <c r="AG63" i="91"/>
  <c r="AC63" i="91"/>
  <c r="Y63" i="91"/>
  <c r="U63" i="91"/>
  <c r="AG62" i="91"/>
  <c r="AH62" i="91" s="1"/>
  <c r="AI62" i="91" s="1"/>
  <c r="AC62" i="91"/>
  <c r="Y62" i="91"/>
  <c r="U62" i="91"/>
  <c r="AG61" i="91"/>
  <c r="AC61" i="91"/>
  <c r="Y61" i="91"/>
  <c r="U61" i="91"/>
  <c r="AG60" i="91"/>
  <c r="AC60" i="91"/>
  <c r="Y60" i="91"/>
  <c r="U60" i="91"/>
  <c r="AG59" i="91"/>
  <c r="AC59" i="91"/>
  <c r="Y59" i="91"/>
  <c r="U59" i="91"/>
  <c r="AG58" i="91"/>
  <c r="AC58" i="91"/>
  <c r="Y58" i="91"/>
  <c r="U58" i="91"/>
  <c r="AG57" i="91"/>
  <c r="AC57" i="91"/>
  <c r="Y57" i="91"/>
  <c r="U57" i="91"/>
  <c r="AG56" i="91"/>
  <c r="AC56" i="91"/>
  <c r="Y56" i="91"/>
  <c r="U56" i="91"/>
  <c r="AG55" i="91"/>
  <c r="AC55" i="91"/>
  <c r="Y55" i="91"/>
  <c r="U55" i="91"/>
  <c r="AH58" i="91"/>
  <c r="AI58" i="91" s="1"/>
  <c r="AF20" i="5"/>
  <c r="K20" i="5"/>
  <c r="AF21" i="3"/>
  <c r="U11" i="4" s="1"/>
  <c r="AE21" i="3"/>
  <c r="T11" i="4" s="1"/>
  <c r="AD21" i="3"/>
  <c r="S11" i="4"/>
  <c r="AF25" i="40"/>
  <c r="AE25" i="40"/>
  <c r="AG44" i="91"/>
  <c r="AC44" i="91"/>
  <c r="Y44" i="91"/>
  <c r="U44" i="91"/>
  <c r="AG43" i="91"/>
  <c r="AC43" i="91"/>
  <c r="Y43" i="91"/>
  <c r="U43" i="91"/>
  <c r="AG42" i="91"/>
  <c r="AH42" i="91" s="1"/>
  <c r="AI42" i="91" s="1"/>
  <c r="AC42" i="91"/>
  <c r="Y42" i="91"/>
  <c r="U42" i="91"/>
  <c r="AG41" i="91"/>
  <c r="AC41" i="91"/>
  <c r="Y41" i="91"/>
  <c r="AH41" i="91" s="1"/>
  <c r="AI41" i="91" s="1"/>
  <c r="U41" i="91"/>
  <c r="AG40" i="91"/>
  <c r="AC40" i="91"/>
  <c r="Y40" i="91"/>
  <c r="U40" i="91"/>
  <c r="AH40" i="91"/>
  <c r="AI40" i="91" s="1"/>
  <c r="AG39" i="91"/>
  <c r="AH39" i="91" s="1"/>
  <c r="AI39" i="91" s="1"/>
  <c r="AC39" i="91"/>
  <c r="Y39" i="91"/>
  <c r="U39" i="91"/>
  <c r="AG38" i="91"/>
  <c r="AC38" i="91"/>
  <c r="Y38" i="91"/>
  <c r="AH38" i="91" s="1"/>
  <c r="AI38" i="91" s="1"/>
  <c r="U38" i="91"/>
  <c r="K21" i="3"/>
  <c r="AH43" i="91"/>
  <c r="AI43" i="91"/>
  <c r="K17" i="5"/>
  <c r="AF17" i="5"/>
  <c r="AE17" i="5"/>
  <c r="AE18" i="3"/>
  <c r="AF18" i="3"/>
  <c r="U10" i="4"/>
  <c r="AD18" i="3"/>
  <c r="S10" i="4" s="1"/>
  <c r="AF21" i="40"/>
  <c r="AE21" i="40"/>
  <c r="AD43" i="43"/>
  <c r="AE10" i="5"/>
  <c r="AE14" i="3"/>
  <c r="T9" i="4"/>
  <c r="AD14" i="3"/>
  <c r="S9" i="4" s="1"/>
  <c r="AF14" i="3"/>
  <c r="U9" i="4" s="1"/>
  <c r="AE16" i="40"/>
  <c r="AF16" i="40"/>
  <c r="AD16" i="40"/>
  <c r="J10" i="11"/>
  <c r="K10" i="5"/>
  <c r="AF10" i="5"/>
  <c r="AD10" i="5"/>
  <c r="AE10" i="3"/>
  <c r="AE70" i="3" s="1"/>
  <c r="AF10" i="3"/>
  <c r="AD10" i="3"/>
  <c r="A3" i="3"/>
  <c r="AG16" i="40"/>
  <c r="J16" i="91"/>
  <c r="X17" i="65"/>
  <c r="X17" i="62"/>
  <c r="AD106" i="40"/>
  <c r="AF106" i="40"/>
  <c r="V22" i="39"/>
  <c r="U22" i="39"/>
  <c r="T22" i="39"/>
  <c r="S22" i="39"/>
  <c r="R22" i="39"/>
  <c r="P22" i="39"/>
  <c r="O22" i="39"/>
  <c r="N22" i="39"/>
  <c r="M22" i="39"/>
  <c r="L22" i="39"/>
  <c r="K22" i="39"/>
  <c r="I22" i="39"/>
  <c r="H22" i="39"/>
  <c r="G22" i="39"/>
  <c r="F22" i="39"/>
  <c r="E22" i="39"/>
  <c r="D22" i="39"/>
  <c r="AF204" i="38"/>
  <c r="AE204" i="38"/>
  <c r="AA204" i="38"/>
  <c r="Z204" i="38"/>
  <c r="X204" i="38"/>
  <c r="W204" i="38"/>
  <c r="V204" i="38"/>
  <c r="T204" i="38"/>
  <c r="S204" i="38"/>
  <c r="R204" i="38"/>
  <c r="O204" i="38"/>
  <c r="N204" i="38"/>
  <c r="M204" i="38"/>
  <c r="K204" i="38"/>
  <c r="C22" i="39" s="1"/>
  <c r="AG204" i="38"/>
  <c r="Y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I22" i="41"/>
  <c r="H22" i="41"/>
  <c r="G22" i="41"/>
  <c r="F22" i="41"/>
  <c r="E22" i="41"/>
  <c r="D22" i="41"/>
  <c r="AD91" i="40"/>
  <c r="AA91" i="40"/>
  <c r="T91" i="40"/>
  <c r="S91" i="40"/>
  <c r="R91" i="40"/>
  <c r="O91" i="40"/>
  <c r="O93" i="40" s="1"/>
  <c r="O106" i="40" s="1"/>
  <c r="N91" i="40"/>
  <c r="N93" i="40"/>
  <c r="N106" i="40" s="1"/>
  <c r="M91" i="40"/>
  <c r="M93" i="40"/>
  <c r="M106" i="40"/>
  <c r="M108" i="40" s="1"/>
  <c r="B22" i="41"/>
  <c r="AG91" i="40"/>
  <c r="AC91" i="40"/>
  <c r="U91" i="40"/>
  <c r="J22" i="41" s="1"/>
  <c r="AD87" i="40"/>
  <c r="AE87" i="40"/>
  <c r="AF87" i="40"/>
  <c r="U87" i="40"/>
  <c r="AD60" i="40"/>
  <c r="AE60" i="40"/>
  <c r="AF60" i="40"/>
  <c r="J10" i="38"/>
  <c r="V190" i="64"/>
  <c r="W190" i="64"/>
  <c r="X190" i="64"/>
  <c r="Z190" i="64"/>
  <c r="AA190" i="64"/>
  <c r="AB190" i="64"/>
  <c r="AD190" i="64"/>
  <c r="AE190" i="64"/>
  <c r="AF190" i="64"/>
  <c r="U22" i="6"/>
  <c r="T22" i="6"/>
  <c r="S22" i="6"/>
  <c r="R22" i="6"/>
  <c r="Q22" i="6"/>
  <c r="P22" i="6"/>
  <c r="O22" i="6"/>
  <c r="N22" i="6"/>
  <c r="M22" i="6"/>
  <c r="L22" i="6"/>
  <c r="K22" i="6"/>
  <c r="I22" i="6"/>
  <c r="H22" i="6"/>
  <c r="G22" i="6"/>
  <c r="F22" i="6"/>
  <c r="E22" i="6"/>
  <c r="D22" i="6"/>
  <c r="S53" i="3"/>
  <c r="T53" i="3"/>
  <c r="Z53" i="3"/>
  <c r="AA53" i="3"/>
  <c r="AB53" i="3"/>
  <c r="R53" i="3"/>
  <c r="AG52" i="3"/>
  <c r="AG53" i="3"/>
  <c r="AC53" i="3"/>
  <c r="U52" i="3"/>
  <c r="U53" i="3" s="1"/>
  <c r="J20" i="4" s="1"/>
  <c r="D8" i="4"/>
  <c r="E8" i="4"/>
  <c r="F8" i="4"/>
  <c r="O8" i="4"/>
  <c r="P8" i="4"/>
  <c r="Q8" i="4"/>
  <c r="S8" i="4"/>
  <c r="T8" i="4"/>
  <c r="U8" i="4"/>
  <c r="Z14" i="5"/>
  <c r="AA14" i="5"/>
  <c r="AB14" i="5"/>
  <c r="AG52" i="5"/>
  <c r="AC52" i="5"/>
  <c r="AC53" i="5"/>
  <c r="Y52" i="5"/>
  <c r="Y53" i="5"/>
  <c r="U52" i="5"/>
  <c r="AF69" i="3"/>
  <c r="AE69" i="3"/>
  <c r="AD69" i="3"/>
  <c r="AB69" i="3"/>
  <c r="AA69" i="3"/>
  <c r="Z69" i="3"/>
  <c r="T69" i="3"/>
  <c r="S69" i="3"/>
  <c r="R69" i="3"/>
  <c r="O69" i="3"/>
  <c r="N69" i="3"/>
  <c r="M69" i="3"/>
  <c r="AG67" i="3"/>
  <c r="U67" i="3"/>
  <c r="AG66" i="3"/>
  <c r="AG69" i="3" s="1"/>
  <c r="AC69" i="3"/>
  <c r="U66" i="3"/>
  <c r="AG58" i="3"/>
  <c r="AG60" i="3"/>
  <c r="V22" i="4" s="1"/>
  <c r="AC60" i="3"/>
  <c r="R22" i="4" s="1"/>
  <c r="U58" i="3"/>
  <c r="AH58" i="3"/>
  <c r="AB56" i="3"/>
  <c r="AA56" i="3"/>
  <c r="Z56" i="3"/>
  <c r="T56" i="3"/>
  <c r="S56" i="3"/>
  <c r="R56" i="3"/>
  <c r="O56" i="3"/>
  <c r="N56" i="3"/>
  <c r="M56" i="3"/>
  <c r="J56" i="3"/>
  <c r="AG55" i="3"/>
  <c r="AG56" i="3"/>
  <c r="U55" i="3"/>
  <c r="J53" i="3"/>
  <c r="AB50" i="3"/>
  <c r="AA50" i="3"/>
  <c r="Z50" i="3"/>
  <c r="T50" i="3"/>
  <c r="I19" i="4" s="1"/>
  <c r="S50" i="3"/>
  <c r="H19" i="4"/>
  <c r="R50" i="3"/>
  <c r="G19" i="4" s="1"/>
  <c r="O50" i="3"/>
  <c r="N50" i="3"/>
  <c r="F19" i="4"/>
  <c r="M50" i="3"/>
  <c r="E19" i="4" s="1"/>
  <c r="C19" i="4"/>
  <c r="J50" i="3"/>
  <c r="B19" i="4" s="1"/>
  <c r="AG49" i="3"/>
  <c r="AG50" i="3" s="1"/>
  <c r="AC50" i="3"/>
  <c r="Y38" i="3"/>
  <c r="Y40" i="3" s="1"/>
  <c r="U49" i="3"/>
  <c r="AB47" i="3"/>
  <c r="T18" i="4" s="1"/>
  <c r="AA47" i="3"/>
  <c r="S18" i="4" s="1"/>
  <c r="Z47" i="3"/>
  <c r="Z70" i="3" s="1"/>
  <c r="P18" i="4"/>
  <c r="T47" i="3"/>
  <c r="I18" i="4"/>
  <c r="S47" i="3"/>
  <c r="H18" i="4"/>
  <c r="R47" i="3"/>
  <c r="G18" i="4"/>
  <c r="O47" i="3"/>
  <c r="N47" i="3"/>
  <c r="F18" i="4"/>
  <c r="M47" i="3"/>
  <c r="E18" i="4" s="1"/>
  <c r="C18" i="4"/>
  <c r="J47" i="3"/>
  <c r="B18" i="4"/>
  <c r="AG46" i="3"/>
  <c r="AG47" i="3" s="1"/>
  <c r="AC47" i="3"/>
  <c r="U18" i="4"/>
  <c r="U46" i="3"/>
  <c r="AB44" i="3"/>
  <c r="Q17" i="4" s="1"/>
  <c r="AA44" i="3"/>
  <c r="P17" i="4" s="1"/>
  <c r="Z44" i="3"/>
  <c r="O17" i="4"/>
  <c r="T44" i="3"/>
  <c r="I17" i="4" s="1"/>
  <c r="S44" i="3"/>
  <c r="H17" i="4" s="1"/>
  <c r="R44" i="3"/>
  <c r="G17" i="4" s="1"/>
  <c r="O44" i="3"/>
  <c r="N44" i="3"/>
  <c r="M44" i="3"/>
  <c r="J44" i="3"/>
  <c r="B17" i="4"/>
  <c r="AG43" i="3"/>
  <c r="U43" i="3"/>
  <c r="AG42" i="3"/>
  <c r="AG44" i="3" s="1"/>
  <c r="V17" i="4" s="1"/>
  <c r="U42" i="3"/>
  <c r="AB40" i="3"/>
  <c r="AA40" i="3"/>
  <c r="Z40" i="3"/>
  <c r="X40" i="3"/>
  <c r="W40" i="3"/>
  <c r="T40" i="3"/>
  <c r="I16" i="4"/>
  <c r="S40" i="3"/>
  <c r="H16" i="4" s="1"/>
  <c r="R40" i="3"/>
  <c r="O40" i="3"/>
  <c r="F17" i="4"/>
  <c r="N40" i="3"/>
  <c r="E16" i="4" s="1"/>
  <c r="M40" i="3"/>
  <c r="D16" i="4"/>
  <c r="C16" i="4"/>
  <c r="J40" i="3"/>
  <c r="B16" i="4" s="1"/>
  <c r="AG39" i="3"/>
  <c r="AH39" i="3" s="1"/>
  <c r="AC38" i="3"/>
  <c r="AC40" i="3" s="1"/>
  <c r="U39" i="3"/>
  <c r="AG38" i="3"/>
  <c r="U38" i="3"/>
  <c r="AH38" i="3" s="1"/>
  <c r="AB36" i="3"/>
  <c r="Q15" i="4" s="1"/>
  <c r="AA36" i="3"/>
  <c r="P15" i="4"/>
  <c r="Z36" i="3"/>
  <c r="O15" i="4"/>
  <c r="T36" i="3"/>
  <c r="I15" i="4"/>
  <c r="S36" i="3"/>
  <c r="H15" i="4" s="1"/>
  <c r="R36" i="3"/>
  <c r="G15" i="4"/>
  <c r="O36" i="3"/>
  <c r="F15" i="4"/>
  <c r="N36" i="3"/>
  <c r="E15" i="4"/>
  <c r="M36" i="3"/>
  <c r="D15" i="4" s="1"/>
  <c r="C15" i="4"/>
  <c r="J36" i="3"/>
  <c r="B15" i="4" s="1"/>
  <c r="AG35" i="3"/>
  <c r="U35" i="3"/>
  <c r="AG34" i="3"/>
  <c r="AG36" i="3" s="1"/>
  <c r="V15" i="4" s="1"/>
  <c r="AC34" i="3"/>
  <c r="AC36" i="3"/>
  <c r="R15" i="4" s="1"/>
  <c r="U34" i="3"/>
  <c r="AH34" i="3" s="1"/>
  <c r="AD32" i="3"/>
  <c r="S14" i="4"/>
  <c r="AB32" i="3"/>
  <c r="Q14" i="4" s="1"/>
  <c r="AA32" i="3"/>
  <c r="P14" i="4"/>
  <c r="Z32" i="3"/>
  <c r="O14" i="4"/>
  <c r="T32" i="3"/>
  <c r="I14" i="4"/>
  <c r="R32" i="3"/>
  <c r="G14" i="4" s="1"/>
  <c r="O32" i="3"/>
  <c r="N32" i="3"/>
  <c r="F14" i="4" s="1"/>
  <c r="M32" i="3"/>
  <c r="E14" i="4" s="1"/>
  <c r="U31" i="3"/>
  <c r="U30" i="3"/>
  <c r="AH30" i="3" s="1"/>
  <c r="AG23" i="3"/>
  <c r="AG24" i="3"/>
  <c r="V12" i="4" s="1"/>
  <c r="AC24" i="3"/>
  <c r="R12" i="4" s="1"/>
  <c r="U23" i="3"/>
  <c r="AB21" i="3"/>
  <c r="Q11" i="4" s="1"/>
  <c r="AA21" i="3"/>
  <c r="P11" i="4"/>
  <c r="Z21" i="3"/>
  <c r="O11" i="4"/>
  <c r="T21" i="3"/>
  <c r="I11" i="4"/>
  <c r="S21" i="3"/>
  <c r="H11" i="4" s="1"/>
  <c r="R21" i="3"/>
  <c r="G11" i="4"/>
  <c r="O21" i="3"/>
  <c r="N21" i="3"/>
  <c r="F11" i="4" s="1"/>
  <c r="M21" i="3"/>
  <c r="C11" i="4"/>
  <c r="J21" i="3"/>
  <c r="B11" i="4"/>
  <c r="AG20" i="3"/>
  <c r="AG21" i="3" s="1"/>
  <c r="V11" i="4" s="1"/>
  <c r="U20" i="3"/>
  <c r="AB18" i="3"/>
  <c r="Q10" i="4" s="1"/>
  <c r="AA18" i="3"/>
  <c r="P10" i="4"/>
  <c r="Z18" i="3"/>
  <c r="O10" i="4"/>
  <c r="T18" i="3"/>
  <c r="S18" i="3"/>
  <c r="H10" i="4" s="1"/>
  <c r="R18" i="3"/>
  <c r="G10" i="4"/>
  <c r="O18" i="3"/>
  <c r="N18" i="3"/>
  <c r="E10" i="4"/>
  <c r="M18" i="3"/>
  <c r="D10" i="4"/>
  <c r="C10" i="4"/>
  <c r="J18" i="3"/>
  <c r="B10" i="4"/>
  <c r="AG16" i="3"/>
  <c r="AH16" i="3" s="1"/>
  <c r="AC16" i="3"/>
  <c r="AC18" i="3"/>
  <c r="R10" i="4" s="1"/>
  <c r="U16" i="3"/>
  <c r="Q9" i="4"/>
  <c r="Z10" i="3"/>
  <c r="O9" i="4"/>
  <c r="O14" i="3"/>
  <c r="N14" i="3"/>
  <c r="M14" i="3"/>
  <c r="E9" i="4" s="1"/>
  <c r="J14" i="3"/>
  <c r="B9" i="4"/>
  <c r="AG12" i="3"/>
  <c r="V8" i="4"/>
  <c r="U12" i="3"/>
  <c r="U14" i="3"/>
  <c r="J9" i="4" s="1"/>
  <c r="AB10" i="3"/>
  <c r="AA10" i="3"/>
  <c r="T10" i="3"/>
  <c r="S10" i="3"/>
  <c r="H8" i="4"/>
  <c r="R10" i="3"/>
  <c r="G8" i="4"/>
  <c r="O10" i="3"/>
  <c r="N10" i="3"/>
  <c r="M10" i="3"/>
  <c r="J10" i="3"/>
  <c r="AG9" i="3"/>
  <c r="AC10" i="3"/>
  <c r="U9" i="3"/>
  <c r="I8" i="4"/>
  <c r="B8" i="4"/>
  <c r="O18" i="4"/>
  <c r="AC56" i="3"/>
  <c r="Q18" i="4"/>
  <c r="U56" i="3"/>
  <c r="AG53" i="5"/>
  <c r="V22" i="6" s="1"/>
  <c r="AG40" i="3"/>
  <c r="U18" i="3"/>
  <c r="J10" i="4"/>
  <c r="AC44" i="3"/>
  <c r="R17" i="4" s="1"/>
  <c r="AC32" i="3"/>
  <c r="R14" i="4" s="1"/>
  <c r="AC21" i="3"/>
  <c r="R11" i="4"/>
  <c r="U47" i="3"/>
  <c r="J18" i="4" s="1"/>
  <c r="C8" i="4"/>
  <c r="S211" i="38"/>
  <c r="T211" i="38"/>
  <c r="R211" i="38"/>
  <c r="V211" i="38"/>
  <c r="W211" i="38"/>
  <c r="X211" i="38"/>
  <c r="M24" i="39"/>
  <c r="Z211" i="38"/>
  <c r="AA211" i="38"/>
  <c r="P24" i="39" s="1"/>
  <c r="AD211" i="38"/>
  <c r="AE211" i="38"/>
  <c r="AF211" i="38"/>
  <c r="AD73" i="40"/>
  <c r="AD48" i="40"/>
  <c r="R16" i="40"/>
  <c r="S11" i="40"/>
  <c r="T11" i="40"/>
  <c r="R11" i="40"/>
  <c r="S73" i="40"/>
  <c r="T73" i="40"/>
  <c r="R73" i="40"/>
  <c r="S48" i="40"/>
  <c r="R48" i="40"/>
  <c r="S83" i="40"/>
  <c r="T83" i="40"/>
  <c r="R83" i="40"/>
  <c r="O80" i="40"/>
  <c r="N80" i="40"/>
  <c r="M80" i="40"/>
  <c r="N83" i="40"/>
  <c r="M83" i="40"/>
  <c r="T14" i="5"/>
  <c r="S14" i="5"/>
  <c r="R14" i="5"/>
  <c r="AD83" i="40"/>
  <c r="AA83" i="40"/>
  <c r="AG83" i="40"/>
  <c r="AF80" i="40"/>
  <c r="AE80" i="40"/>
  <c r="AD80" i="40"/>
  <c r="AA80" i="40"/>
  <c r="T80" i="40"/>
  <c r="S80" i="40"/>
  <c r="R80" i="40"/>
  <c r="K80" i="40"/>
  <c r="K41" i="5"/>
  <c r="AF77" i="40"/>
  <c r="AD77" i="40"/>
  <c r="T77" i="40"/>
  <c r="S77" i="40"/>
  <c r="R77" i="40"/>
  <c r="AD65" i="40"/>
  <c r="T65" i="40"/>
  <c r="S65" i="40"/>
  <c r="R65" i="40"/>
  <c r="AG65" i="40"/>
  <c r="T60" i="40"/>
  <c r="AD25" i="40"/>
  <c r="T25" i="40"/>
  <c r="S25" i="40"/>
  <c r="R25" i="40"/>
  <c r="AG25" i="40"/>
  <c r="S16" i="40"/>
  <c r="AD11" i="40"/>
  <c r="AE11" i="40"/>
  <c r="AF11" i="40"/>
  <c r="A3" i="13"/>
  <c r="A3" i="11"/>
  <c r="A3" i="5"/>
  <c r="A3" i="38"/>
  <c r="A3" i="39" s="1"/>
  <c r="A3" i="40"/>
  <c r="A3" i="43"/>
  <c r="A3" i="44" s="1"/>
  <c r="A3" i="45"/>
  <c r="A3" i="93"/>
  <c r="A3" i="91"/>
  <c r="A3" i="92"/>
  <c r="A3" i="89"/>
  <c r="A3" i="90"/>
  <c r="A3" i="87"/>
  <c r="A3" i="85"/>
  <c r="A3" i="82"/>
  <c r="A3" i="76"/>
  <c r="A3" i="77"/>
  <c r="A3" i="66"/>
  <c r="A3" i="64"/>
  <c r="A3" i="61"/>
  <c r="A3" i="59"/>
  <c r="A3" i="60" s="1"/>
  <c r="AG12" i="5"/>
  <c r="AG14" i="5" s="1"/>
  <c r="U12" i="5"/>
  <c r="U14" i="5"/>
  <c r="Y211" i="38"/>
  <c r="T48" i="40"/>
  <c r="AG48" i="40"/>
  <c r="T40" i="40"/>
  <c r="S32" i="5"/>
  <c r="K190" i="64"/>
  <c r="T16" i="40"/>
  <c r="X17" i="14"/>
  <c r="J190" i="13"/>
  <c r="X16" i="12"/>
  <c r="X17" i="6"/>
  <c r="J60" i="5"/>
  <c r="J50" i="5"/>
  <c r="J47" i="5"/>
  <c r="J56" i="5"/>
  <c r="J44" i="5"/>
  <c r="J41" i="5"/>
  <c r="J38" i="5"/>
  <c r="J35" i="5"/>
  <c r="J32" i="5"/>
  <c r="J29" i="5"/>
  <c r="AG25" i="5"/>
  <c r="AG26" i="5"/>
  <c r="AC25" i="5"/>
  <c r="Y25" i="5"/>
  <c r="U25" i="5"/>
  <c r="AG22" i="5"/>
  <c r="AG23" i="5"/>
  <c r="AC22" i="5"/>
  <c r="Y22" i="5"/>
  <c r="U22" i="5"/>
  <c r="AG19" i="5"/>
  <c r="AG20" i="5"/>
  <c r="AC19" i="5"/>
  <c r="Y19" i="5"/>
  <c r="U19" i="5"/>
  <c r="J10" i="5"/>
  <c r="X17" i="39"/>
  <c r="X17" i="44"/>
  <c r="X17" i="41"/>
  <c r="B9" i="41"/>
  <c r="B24" i="41"/>
  <c r="B11" i="41"/>
  <c r="B24" i="44"/>
  <c r="X17" i="46"/>
  <c r="J190" i="45"/>
  <c r="B23" i="46"/>
  <c r="J190" i="93"/>
  <c r="X17" i="94"/>
  <c r="X16" i="92"/>
  <c r="J358" i="91"/>
  <c r="B24" i="92"/>
  <c r="X17" i="90"/>
  <c r="J192" i="89"/>
  <c r="B23" i="90"/>
  <c r="X17" i="88"/>
  <c r="J190" i="87"/>
  <c r="B23" i="88" s="1"/>
  <c r="X16" i="86"/>
  <c r="J190" i="85"/>
  <c r="B23" i="86" s="1"/>
  <c r="X17" i="83"/>
  <c r="J190" i="82"/>
  <c r="B23" i="83" s="1"/>
  <c r="X17" i="77"/>
  <c r="J190" i="76"/>
  <c r="B23" i="77" s="1"/>
  <c r="X17" i="67"/>
  <c r="J190" i="66"/>
  <c r="B23" i="67" s="1"/>
  <c r="J190" i="64"/>
  <c r="B23" i="65" s="1"/>
  <c r="J190" i="61"/>
  <c r="B23" i="62" s="1"/>
  <c r="X16" i="60"/>
  <c r="J190" i="59"/>
  <c r="B23" i="60" s="1"/>
  <c r="X17" i="8"/>
  <c r="J190" i="7"/>
  <c r="C18" i="94"/>
  <c r="B18" i="94"/>
  <c r="Y17" i="94"/>
  <c r="A5" i="94"/>
  <c r="A3" i="94"/>
  <c r="AF190" i="93"/>
  <c r="AE190" i="93"/>
  <c r="AD190" i="93"/>
  <c r="AB190" i="93"/>
  <c r="Q23" i="94"/>
  <c r="AA190" i="93"/>
  <c r="Z190" i="93"/>
  <c r="X190" i="93"/>
  <c r="W190" i="93"/>
  <c r="V190" i="93"/>
  <c r="T190" i="93"/>
  <c r="I23" i="94" s="1"/>
  <c r="S190" i="93"/>
  <c r="R190" i="93"/>
  <c r="O190" i="93"/>
  <c r="N190" i="93"/>
  <c r="M190" i="93"/>
  <c r="K190" i="93"/>
  <c r="AG189" i="93"/>
  <c r="AC189" i="93"/>
  <c r="Y189" i="93"/>
  <c r="U189" i="93"/>
  <c r="AF187" i="93"/>
  <c r="AE187" i="93"/>
  <c r="AD187" i="93"/>
  <c r="AB187" i="93"/>
  <c r="AA187" i="93"/>
  <c r="Z187" i="93"/>
  <c r="X187" i="93"/>
  <c r="W187" i="93"/>
  <c r="V187" i="93"/>
  <c r="T187" i="93"/>
  <c r="S187" i="93"/>
  <c r="R187" i="93"/>
  <c r="O187" i="93"/>
  <c r="N187" i="93"/>
  <c r="M187" i="93"/>
  <c r="K187" i="93"/>
  <c r="J187" i="93"/>
  <c r="AG186" i="93"/>
  <c r="AC186" i="93"/>
  <c r="Y186" i="93"/>
  <c r="U186" i="93"/>
  <c r="AG185" i="93"/>
  <c r="AC185" i="93"/>
  <c r="Y185" i="93"/>
  <c r="U185" i="93"/>
  <c r="AG184" i="93"/>
  <c r="AC184" i="93"/>
  <c r="Y184" i="93"/>
  <c r="U184" i="93"/>
  <c r="AG183" i="93"/>
  <c r="AC183" i="93"/>
  <c r="Y183" i="93"/>
  <c r="U183" i="93"/>
  <c r="AG182" i="93"/>
  <c r="AC182" i="93"/>
  <c r="Y182" i="93"/>
  <c r="U182" i="93"/>
  <c r="AG181" i="93"/>
  <c r="AC181" i="93"/>
  <c r="Y181" i="93"/>
  <c r="U181" i="93"/>
  <c r="AG180" i="93"/>
  <c r="AC180" i="93"/>
  <c r="Y180" i="93"/>
  <c r="U180" i="93"/>
  <c r="AG179" i="93"/>
  <c r="AC179" i="93"/>
  <c r="Y179" i="93"/>
  <c r="U179" i="93"/>
  <c r="AG178" i="93"/>
  <c r="AC178" i="93"/>
  <c r="Y178" i="93"/>
  <c r="U178" i="93"/>
  <c r="AG177" i="93"/>
  <c r="AC177" i="93"/>
  <c r="Y177" i="93"/>
  <c r="U177" i="93"/>
  <c r="AF175" i="93"/>
  <c r="AE175" i="93"/>
  <c r="AD175" i="93"/>
  <c r="AB175" i="93"/>
  <c r="Q21" i="94" s="1"/>
  <c r="AA175" i="93"/>
  <c r="Z175" i="93"/>
  <c r="X175" i="93"/>
  <c r="W175" i="93"/>
  <c r="V175" i="93"/>
  <c r="T175" i="93"/>
  <c r="S175" i="93"/>
  <c r="R175" i="93"/>
  <c r="O175" i="93"/>
  <c r="F21" i="94" s="1"/>
  <c r="N175" i="93"/>
  <c r="M175" i="93"/>
  <c r="K175" i="93"/>
  <c r="J175" i="93"/>
  <c r="B21" i="94"/>
  <c r="AG174" i="93"/>
  <c r="AC174" i="93"/>
  <c r="Y174" i="93"/>
  <c r="U174" i="93"/>
  <c r="AG173" i="93"/>
  <c r="AC173" i="93"/>
  <c r="Y173" i="93"/>
  <c r="U173" i="93"/>
  <c r="AG172" i="93"/>
  <c r="AC172" i="93"/>
  <c r="Y172" i="93"/>
  <c r="U172" i="93"/>
  <c r="AG171" i="93"/>
  <c r="AC171" i="93"/>
  <c r="Y171" i="93"/>
  <c r="U171" i="93"/>
  <c r="AG170" i="93"/>
  <c r="AC170" i="93"/>
  <c r="Y170" i="93"/>
  <c r="U170" i="93"/>
  <c r="AG169" i="93"/>
  <c r="AC169" i="93"/>
  <c r="Y169" i="93"/>
  <c r="U169" i="93"/>
  <c r="AG168" i="93"/>
  <c r="AC168" i="93"/>
  <c r="Y168" i="93"/>
  <c r="U168" i="93"/>
  <c r="AG167" i="93"/>
  <c r="AC167" i="93"/>
  <c r="Y167" i="93"/>
  <c r="U167" i="93"/>
  <c r="AG166" i="93"/>
  <c r="AC166" i="93"/>
  <c r="Y166" i="93"/>
  <c r="U166" i="93"/>
  <c r="AG165" i="93"/>
  <c r="AC165" i="93"/>
  <c r="Y165" i="93"/>
  <c r="U165" i="93"/>
  <c r="AF163" i="93"/>
  <c r="AE163" i="93"/>
  <c r="AD163" i="93"/>
  <c r="AB163" i="93"/>
  <c r="Q20" i="94"/>
  <c r="AA163" i="93"/>
  <c r="Z163" i="93"/>
  <c r="X163" i="93"/>
  <c r="W163" i="93"/>
  <c r="V163" i="93"/>
  <c r="T163" i="93"/>
  <c r="I20" i="94" s="1"/>
  <c r="S163" i="93"/>
  <c r="R163" i="93"/>
  <c r="O163" i="93"/>
  <c r="F20" i="94"/>
  <c r="N163" i="93"/>
  <c r="E20" i="94"/>
  <c r="M163" i="93"/>
  <c r="K163" i="93"/>
  <c r="J163" i="93"/>
  <c r="AG162" i="93"/>
  <c r="AC162" i="93"/>
  <c r="Y162" i="93"/>
  <c r="U162" i="93"/>
  <c r="AG161" i="93"/>
  <c r="AC161" i="93"/>
  <c r="Y161" i="93"/>
  <c r="U161" i="93"/>
  <c r="AG160" i="93"/>
  <c r="AC160" i="93"/>
  <c r="Y160" i="93"/>
  <c r="U160" i="93"/>
  <c r="AG159" i="93"/>
  <c r="AC159" i="93"/>
  <c r="Y159" i="93"/>
  <c r="U159" i="93"/>
  <c r="AG158" i="93"/>
  <c r="AC158" i="93"/>
  <c r="Y158" i="93"/>
  <c r="U158" i="93"/>
  <c r="AG157" i="93"/>
  <c r="AC157" i="93"/>
  <c r="Y157" i="93"/>
  <c r="U157" i="93"/>
  <c r="AG156" i="93"/>
  <c r="AC156" i="93"/>
  <c r="Y156" i="93"/>
  <c r="U156" i="93"/>
  <c r="AG155" i="93"/>
  <c r="AC155" i="93"/>
  <c r="Y155" i="93"/>
  <c r="U155" i="93"/>
  <c r="AG154" i="93"/>
  <c r="AC154" i="93"/>
  <c r="Y154" i="93"/>
  <c r="U154" i="93"/>
  <c r="AG153" i="93"/>
  <c r="AC153" i="93"/>
  <c r="Y153" i="93"/>
  <c r="U153" i="93"/>
  <c r="AF151" i="93"/>
  <c r="AE151" i="93"/>
  <c r="AD151" i="93"/>
  <c r="AB151" i="93"/>
  <c r="Q19" i="94"/>
  <c r="AA151" i="93"/>
  <c r="Z151" i="93"/>
  <c r="X151" i="93"/>
  <c r="M19" i="94" s="1"/>
  <c r="W151" i="93"/>
  <c r="V151" i="93"/>
  <c r="T151" i="93"/>
  <c r="I19" i="94"/>
  <c r="S151" i="93"/>
  <c r="R151" i="93"/>
  <c r="O151" i="93"/>
  <c r="F19" i="94" s="1"/>
  <c r="N151" i="93"/>
  <c r="M151" i="93"/>
  <c r="K151" i="93"/>
  <c r="J151" i="93"/>
  <c r="B19" i="94" s="1"/>
  <c r="AG150" i="93"/>
  <c r="AC150" i="93"/>
  <c r="Y150" i="93"/>
  <c r="U150" i="93"/>
  <c r="AG149" i="93"/>
  <c r="AC149" i="93"/>
  <c r="Y149" i="93"/>
  <c r="U149" i="93"/>
  <c r="AG148" i="93"/>
  <c r="AC148" i="93"/>
  <c r="Y148" i="93"/>
  <c r="U148" i="93"/>
  <c r="AG147" i="93"/>
  <c r="AC147" i="93"/>
  <c r="Y147" i="93"/>
  <c r="U147" i="93"/>
  <c r="AG146" i="93"/>
  <c r="AC146" i="93"/>
  <c r="Y146" i="93"/>
  <c r="U146" i="93"/>
  <c r="AG145" i="93"/>
  <c r="AC145" i="93"/>
  <c r="Y145" i="93"/>
  <c r="U145" i="93"/>
  <c r="AG144" i="93"/>
  <c r="AC144" i="93"/>
  <c r="Y144" i="93"/>
  <c r="U144" i="93"/>
  <c r="AG143" i="93"/>
  <c r="AC143" i="93"/>
  <c r="Y143" i="93"/>
  <c r="U143" i="93"/>
  <c r="AG142" i="93"/>
  <c r="AC142" i="93"/>
  <c r="Y142" i="93"/>
  <c r="U142" i="93"/>
  <c r="AG141" i="93"/>
  <c r="AC141" i="93"/>
  <c r="Y141" i="93"/>
  <c r="U141" i="93"/>
  <c r="AF139" i="93"/>
  <c r="AE139" i="93"/>
  <c r="AD139" i="93"/>
  <c r="AB139" i="93"/>
  <c r="Q18" i="94"/>
  <c r="AA139" i="93"/>
  <c r="Z139" i="93"/>
  <c r="X139" i="93"/>
  <c r="W139" i="93"/>
  <c r="V139" i="93"/>
  <c r="T139" i="93"/>
  <c r="I18" i="94" s="1"/>
  <c r="S139" i="93"/>
  <c r="R139" i="93"/>
  <c r="O139" i="93"/>
  <c r="F18" i="94" s="1"/>
  <c r="N139" i="93"/>
  <c r="M139" i="93"/>
  <c r="AG138" i="93"/>
  <c r="AC138" i="93"/>
  <c r="Y138" i="93"/>
  <c r="U138" i="93"/>
  <c r="AG137" i="93"/>
  <c r="AC137" i="93"/>
  <c r="Y137" i="93"/>
  <c r="U137" i="93"/>
  <c r="AG136" i="93"/>
  <c r="AC136" i="93"/>
  <c r="Y136" i="93"/>
  <c r="U136" i="93"/>
  <c r="AG135" i="93"/>
  <c r="AC135" i="93"/>
  <c r="Y135" i="93"/>
  <c r="U135" i="93"/>
  <c r="AG134" i="93"/>
  <c r="AC134" i="93"/>
  <c r="Y134" i="93"/>
  <c r="U134" i="93"/>
  <c r="AG133" i="93"/>
  <c r="AC133" i="93"/>
  <c r="Y133" i="93"/>
  <c r="U133" i="93"/>
  <c r="AG132" i="93"/>
  <c r="AC132" i="93"/>
  <c r="Y132" i="93"/>
  <c r="U132" i="93"/>
  <c r="AG131" i="93"/>
  <c r="AC131" i="93"/>
  <c r="Y131" i="93"/>
  <c r="U131" i="93"/>
  <c r="AG130" i="93"/>
  <c r="AC130" i="93"/>
  <c r="Y130" i="93"/>
  <c r="U130" i="93"/>
  <c r="AG129" i="93"/>
  <c r="AC129" i="93"/>
  <c r="Y129" i="93"/>
  <c r="U129" i="93"/>
  <c r="AF127" i="93"/>
  <c r="U17" i="94" s="1"/>
  <c r="AE127" i="93"/>
  <c r="AD127" i="93"/>
  <c r="AB127" i="93"/>
  <c r="Q17" i="94" s="1"/>
  <c r="AA127" i="93"/>
  <c r="Z127" i="93"/>
  <c r="X127" i="93"/>
  <c r="M17" i="94" s="1"/>
  <c r="W127" i="93"/>
  <c r="V127" i="93"/>
  <c r="T127" i="93"/>
  <c r="I17" i="94" s="1"/>
  <c r="S127" i="93"/>
  <c r="R127" i="93"/>
  <c r="O127" i="93"/>
  <c r="N127" i="93"/>
  <c r="M127" i="93"/>
  <c r="K127" i="93"/>
  <c r="J127" i="93"/>
  <c r="B17" i="94" s="1"/>
  <c r="AG126" i="93"/>
  <c r="AC126" i="93"/>
  <c r="Y126" i="93"/>
  <c r="U126" i="93"/>
  <c r="AG125" i="93"/>
  <c r="AC125" i="93"/>
  <c r="Y125" i="93"/>
  <c r="U125" i="93"/>
  <c r="AG124" i="93"/>
  <c r="AC124" i="93"/>
  <c r="Y124" i="93"/>
  <c r="U124" i="93"/>
  <c r="AG123" i="93"/>
  <c r="AC123" i="93"/>
  <c r="Y123" i="93"/>
  <c r="U123" i="93"/>
  <c r="AG122" i="93"/>
  <c r="AC122" i="93"/>
  <c r="Y122" i="93"/>
  <c r="U122" i="93"/>
  <c r="AG121" i="93"/>
  <c r="AC121" i="93"/>
  <c r="Y121" i="93"/>
  <c r="U121" i="93"/>
  <c r="AG120" i="93"/>
  <c r="AC120" i="93"/>
  <c r="Y120" i="93"/>
  <c r="U120" i="93"/>
  <c r="AG119" i="93"/>
  <c r="AC119" i="93"/>
  <c r="Y119" i="93"/>
  <c r="U119" i="93"/>
  <c r="AG118" i="93"/>
  <c r="AC118" i="93"/>
  <c r="Y118" i="93"/>
  <c r="U118" i="93"/>
  <c r="AG117" i="93"/>
  <c r="AC117" i="93"/>
  <c r="Y117" i="93"/>
  <c r="U117" i="93"/>
  <c r="AF115" i="93"/>
  <c r="AE115" i="93"/>
  <c r="AD115" i="93"/>
  <c r="AB115" i="93"/>
  <c r="AA115" i="93"/>
  <c r="Z115" i="93"/>
  <c r="X115" i="93"/>
  <c r="M16" i="94" s="1"/>
  <c r="W115" i="93"/>
  <c r="V115" i="93"/>
  <c r="T115" i="93"/>
  <c r="S115" i="93"/>
  <c r="R115" i="93"/>
  <c r="O115" i="93"/>
  <c r="N115" i="93"/>
  <c r="M115" i="93"/>
  <c r="K115" i="93"/>
  <c r="J115" i="93"/>
  <c r="B16" i="94" s="1"/>
  <c r="AG114" i="93"/>
  <c r="AC114" i="93"/>
  <c r="Y114" i="93"/>
  <c r="U114" i="93"/>
  <c r="AG113" i="93"/>
  <c r="AC113" i="93"/>
  <c r="Y113" i="93"/>
  <c r="U113" i="93"/>
  <c r="AG112" i="93"/>
  <c r="AC112" i="93"/>
  <c r="Y112" i="93"/>
  <c r="U112" i="93"/>
  <c r="AG111" i="93"/>
  <c r="AC111" i="93"/>
  <c r="Y111" i="93"/>
  <c r="U111" i="93"/>
  <c r="AG110" i="93"/>
  <c r="AC110" i="93"/>
  <c r="Y110" i="93"/>
  <c r="U110" i="93"/>
  <c r="AG109" i="93"/>
  <c r="AC109" i="93"/>
  <c r="Y109" i="93"/>
  <c r="U109" i="93"/>
  <c r="AG108" i="93"/>
  <c r="AC108" i="93"/>
  <c r="Y108" i="93"/>
  <c r="U108" i="93"/>
  <c r="AG107" i="93"/>
  <c r="AC107" i="93"/>
  <c r="Y107" i="93"/>
  <c r="U107" i="93"/>
  <c r="AG106" i="93"/>
  <c r="AC106" i="93"/>
  <c r="Y106" i="93"/>
  <c r="U106" i="93"/>
  <c r="AG105" i="93"/>
  <c r="AC105" i="93"/>
  <c r="Y105" i="93"/>
  <c r="U105" i="93"/>
  <c r="AF103" i="93"/>
  <c r="U15" i="94"/>
  <c r="AE103" i="93"/>
  <c r="AD103" i="93"/>
  <c r="AB103" i="93"/>
  <c r="Q15" i="94"/>
  <c r="AA103" i="93"/>
  <c r="Z103" i="93"/>
  <c r="X103" i="93"/>
  <c r="W103" i="93"/>
  <c r="V103" i="93"/>
  <c r="T103" i="93"/>
  <c r="I15" i="94" s="1"/>
  <c r="S103" i="93"/>
  <c r="R103" i="93"/>
  <c r="O103" i="93"/>
  <c r="F15" i="94" s="1"/>
  <c r="N103" i="93"/>
  <c r="E15" i="94" s="1"/>
  <c r="M103" i="93"/>
  <c r="K103" i="93"/>
  <c r="J103" i="93"/>
  <c r="B15" i="94"/>
  <c r="AG102" i="93"/>
  <c r="AC102" i="93"/>
  <c r="Y102" i="93"/>
  <c r="U102" i="93"/>
  <c r="AG101" i="93"/>
  <c r="AC101" i="93"/>
  <c r="Y101" i="93"/>
  <c r="U101" i="93"/>
  <c r="AG100" i="93"/>
  <c r="AC100" i="93"/>
  <c r="Y100" i="93"/>
  <c r="U100" i="93"/>
  <c r="AG99" i="93"/>
  <c r="AC99" i="93"/>
  <c r="Y99" i="93"/>
  <c r="U99" i="93"/>
  <c r="AG98" i="93"/>
  <c r="AC98" i="93"/>
  <c r="Y98" i="93"/>
  <c r="U98" i="93"/>
  <c r="AG97" i="93"/>
  <c r="AC97" i="93"/>
  <c r="Y97" i="93"/>
  <c r="U97" i="93"/>
  <c r="AG96" i="93"/>
  <c r="AC96" i="93"/>
  <c r="Y96" i="93"/>
  <c r="U96" i="93"/>
  <c r="AG95" i="93"/>
  <c r="AC95" i="93"/>
  <c r="Y95" i="93"/>
  <c r="U95" i="93"/>
  <c r="AG94" i="93"/>
  <c r="AC94" i="93"/>
  <c r="Y94" i="93"/>
  <c r="U94" i="93"/>
  <c r="AG93" i="93"/>
  <c r="AC93" i="93"/>
  <c r="Y93" i="93"/>
  <c r="U93" i="93"/>
  <c r="AF91" i="93"/>
  <c r="AE91" i="93"/>
  <c r="AD91" i="93"/>
  <c r="AB91" i="93"/>
  <c r="AA91" i="93"/>
  <c r="Z91" i="93"/>
  <c r="X91" i="93"/>
  <c r="W91" i="93"/>
  <c r="V91" i="93"/>
  <c r="T91" i="93"/>
  <c r="S91" i="93"/>
  <c r="R91" i="93"/>
  <c r="O91" i="93"/>
  <c r="N91" i="93"/>
  <c r="M91" i="93"/>
  <c r="K91" i="93"/>
  <c r="J91" i="93"/>
  <c r="B14" i="94"/>
  <c r="AG90" i="93"/>
  <c r="AC90" i="93"/>
  <c r="Y90" i="93"/>
  <c r="U90" i="93"/>
  <c r="AG89" i="93"/>
  <c r="AC89" i="93"/>
  <c r="Y89" i="93"/>
  <c r="U89" i="93"/>
  <c r="AG88" i="93"/>
  <c r="AC88" i="93"/>
  <c r="Y88" i="93"/>
  <c r="U88" i="93"/>
  <c r="AG87" i="93"/>
  <c r="AC87" i="93"/>
  <c r="Y87" i="93"/>
  <c r="U87" i="93"/>
  <c r="AG86" i="93"/>
  <c r="AC86" i="93"/>
  <c r="Y86" i="93"/>
  <c r="U86" i="93"/>
  <c r="AG85" i="93"/>
  <c r="AC85" i="93"/>
  <c r="Y85" i="93"/>
  <c r="U85" i="93"/>
  <c r="AG84" i="93"/>
  <c r="AC84" i="93"/>
  <c r="Y84" i="93"/>
  <c r="U84" i="93"/>
  <c r="AG83" i="93"/>
  <c r="AC83" i="93"/>
  <c r="Y83" i="93"/>
  <c r="U83" i="93"/>
  <c r="AG82" i="93"/>
  <c r="AC82" i="93"/>
  <c r="Y82" i="93"/>
  <c r="U82" i="93"/>
  <c r="AG81" i="93"/>
  <c r="AC81" i="93"/>
  <c r="Y81" i="93"/>
  <c r="U81" i="93"/>
  <c r="AF79" i="93"/>
  <c r="U13" i="94" s="1"/>
  <c r="AE79" i="93"/>
  <c r="AD79" i="93"/>
  <c r="AB79" i="93"/>
  <c r="Q13" i="94" s="1"/>
  <c r="AA79" i="93"/>
  <c r="Z79" i="93"/>
  <c r="X79" i="93"/>
  <c r="M13" i="94" s="1"/>
  <c r="W79" i="93"/>
  <c r="V79" i="93"/>
  <c r="T79" i="93"/>
  <c r="I13" i="94"/>
  <c r="S79" i="93"/>
  <c r="R79" i="93"/>
  <c r="O79" i="93"/>
  <c r="F13" i="94" s="1"/>
  <c r="N79" i="93"/>
  <c r="M79" i="93"/>
  <c r="K79" i="93"/>
  <c r="J79" i="93"/>
  <c r="B13" i="94" s="1"/>
  <c r="AG78" i="93"/>
  <c r="AC78" i="93"/>
  <c r="Y78" i="93"/>
  <c r="U78" i="93"/>
  <c r="AG77" i="93"/>
  <c r="AC77" i="93"/>
  <c r="Y77" i="93"/>
  <c r="U77" i="93"/>
  <c r="AG76" i="93"/>
  <c r="AC76" i="93"/>
  <c r="Y76" i="93"/>
  <c r="U76" i="93"/>
  <c r="AG75" i="93"/>
  <c r="AC75" i="93"/>
  <c r="Y75" i="93"/>
  <c r="U75" i="93"/>
  <c r="AG74" i="93"/>
  <c r="AC74" i="93"/>
  <c r="Y74" i="93"/>
  <c r="U74" i="93"/>
  <c r="AG73" i="93"/>
  <c r="AC73" i="93"/>
  <c r="Y73" i="93"/>
  <c r="U73" i="93"/>
  <c r="AG72" i="93"/>
  <c r="AC72" i="93"/>
  <c r="Y72" i="93"/>
  <c r="U72" i="93"/>
  <c r="AG71" i="93"/>
  <c r="AC71" i="93"/>
  <c r="Y71" i="93"/>
  <c r="U71" i="93"/>
  <c r="AG70" i="93"/>
  <c r="AC70" i="93"/>
  <c r="Y70" i="93"/>
  <c r="U70" i="93"/>
  <c r="AG69" i="93"/>
  <c r="AC69" i="93"/>
  <c r="Y69" i="93"/>
  <c r="U69" i="93"/>
  <c r="AF67" i="93"/>
  <c r="AE67" i="93"/>
  <c r="AD67" i="93"/>
  <c r="AB67" i="93"/>
  <c r="AA67" i="93"/>
  <c r="Z67" i="93"/>
  <c r="X67" i="93"/>
  <c r="M12" i="94" s="1"/>
  <c r="W67" i="93"/>
  <c r="V67" i="93"/>
  <c r="T67" i="93"/>
  <c r="S67" i="93"/>
  <c r="R67" i="93"/>
  <c r="O67" i="93"/>
  <c r="N67" i="93"/>
  <c r="M67" i="93"/>
  <c r="K67" i="93"/>
  <c r="J67" i="93"/>
  <c r="B12" i="94" s="1"/>
  <c r="AG66" i="93"/>
  <c r="AC66" i="93"/>
  <c r="Y66" i="93"/>
  <c r="U66" i="93"/>
  <c r="AG65" i="93"/>
  <c r="AC65" i="93"/>
  <c r="Y65" i="93"/>
  <c r="U65" i="93"/>
  <c r="AG64" i="93"/>
  <c r="AC64" i="93"/>
  <c r="Y64" i="93"/>
  <c r="U64" i="93"/>
  <c r="AG63" i="93"/>
  <c r="AC63" i="93"/>
  <c r="Y63" i="93"/>
  <c r="U63" i="93"/>
  <c r="AG62" i="93"/>
  <c r="AC62" i="93"/>
  <c r="Y62" i="93"/>
  <c r="U62" i="93"/>
  <c r="AG61" i="93"/>
  <c r="AC61" i="93"/>
  <c r="Y61" i="93"/>
  <c r="U61" i="93"/>
  <c r="AG60" i="93"/>
  <c r="AC60" i="93"/>
  <c r="Y60" i="93"/>
  <c r="U60" i="93"/>
  <c r="AG59" i="93"/>
  <c r="AC59" i="93"/>
  <c r="Y59" i="93"/>
  <c r="U59" i="93"/>
  <c r="AG58" i="93"/>
  <c r="AC58" i="93"/>
  <c r="Y58" i="93"/>
  <c r="U58" i="93"/>
  <c r="AG57" i="93"/>
  <c r="AC57" i="93"/>
  <c r="Y57" i="93"/>
  <c r="U57" i="93"/>
  <c r="AF55" i="93"/>
  <c r="U11" i="94" s="1"/>
  <c r="AE55" i="93"/>
  <c r="AD55" i="93"/>
  <c r="AB55" i="93"/>
  <c r="Q11" i="94" s="1"/>
  <c r="AA55" i="93"/>
  <c r="Z55" i="93"/>
  <c r="X55" i="93"/>
  <c r="M11" i="94" s="1"/>
  <c r="W55" i="93"/>
  <c r="V55" i="93"/>
  <c r="T55" i="93"/>
  <c r="I11" i="94" s="1"/>
  <c r="S55" i="93"/>
  <c r="R55" i="93"/>
  <c r="O55" i="93"/>
  <c r="N55" i="93"/>
  <c r="M55" i="93"/>
  <c r="K55" i="93"/>
  <c r="J55" i="93"/>
  <c r="B11" i="94" s="1"/>
  <c r="AG54" i="93"/>
  <c r="AC54" i="93"/>
  <c r="Y54" i="93"/>
  <c r="U54" i="93"/>
  <c r="AG53" i="93"/>
  <c r="AC53" i="93"/>
  <c r="Y53" i="93"/>
  <c r="U53" i="93"/>
  <c r="AG52" i="93"/>
  <c r="AC52" i="93"/>
  <c r="Y52" i="93"/>
  <c r="U52" i="93"/>
  <c r="AG51" i="93"/>
  <c r="AC51" i="93"/>
  <c r="Y51" i="93"/>
  <c r="U51" i="93"/>
  <c r="AG50" i="93"/>
  <c r="AC50" i="93"/>
  <c r="Y50" i="93"/>
  <c r="U50" i="93"/>
  <c r="AG49" i="93"/>
  <c r="AC49" i="93"/>
  <c r="Y49" i="93"/>
  <c r="U49" i="93"/>
  <c r="AG48" i="93"/>
  <c r="AC48" i="93"/>
  <c r="Y48" i="93"/>
  <c r="U48" i="93"/>
  <c r="AG47" i="93"/>
  <c r="AC47" i="93"/>
  <c r="Y47" i="93"/>
  <c r="U47" i="93"/>
  <c r="AG46" i="93"/>
  <c r="AC46" i="93"/>
  <c r="Y46" i="93"/>
  <c r="U46" i="93"/>
  <c r="AG45" i="93"/>
  <c r="AC45" i="93"/>
  <c r="Y45" i="93"/>
  <c r="U45" i="93"/>
  <c r="AF43" i="93"/>
  <c r="AE43" i="93"/>
  <c r="AD43" i="93"/>
  <c r="AB43" i="93"/>
  <c r="AA43" i="93"/>
  <c r="Z43" i="93"/>
  <c r="X43" i="93"/>
  <c r="M10" i="94" s="1"/>
  <c r="W43" i="93"/>
  <c r="V43" i="93"/>
  <c r="T43" i="93"/>
  <c r="S43" i="93"/>
  <c r="R43" i="93"/>
  <c r="O43" i="93"/>
  <c r="N43" i="93"/>
  <c r="M43" i="93"/>
  <c r="K43" i="93"/>
  <c r="J43" i="93"/>
  <c r="AG42" i="93"/>
  <c r="AC42" i="93"/>
  <c r="Y42" i="93"/>
  <c r="U42" i="93"/>
  <c r="AG41" i="93"/>
  <c r="AC41" i="93"/>
  <c r="Y41" i="93"/>
  <c r="U41" i="93"/>
  <c r="AG40" i="93"/>
  <c r="AC40" i="93"/>
  <c r="Y40" i="93"/>
  <c r="U40" i="93"/>
  <c r="AG39" i="93"/>
  <c r="AC39" i="93"/>
  <c r="Y39" i="93"/>
  <c r="U39" i="93"/>
  <c r="AG38" i="93"/>
  <c r="AC38" i="93"/>
  <c r="Y38" i="93"/>
  <c r="U38" i="93"/>
  <c r="AG37" i="93"/>
  <c r="AC37" i="93"/>
  <c r="Y37" i="93"/>
  <c r="U37" i="93"/>
  <c r="AG36" i="93"/>
  <c r="AC36" i="93"/>
  <c r="Y36" i="93"/>
  <c r="U36" i="93"/>
  <c r="AG35" i="93"/>
  <c r="AC35" i="93"/>
  <c r="Y35" i="93"/>
  <c r="U35" i="93"/>
  <c r="AG34" i="93"/>
  <c r="AC34" i="93"/>
  <c r="Y34" i="93"/>
  <c r="U34" i="93"/>
  <c r="AG33" i="93"/>
  <c r="AC33" i="93"/>
  <c r="Y33" i="93"/>
  <c r="U33" i="93"/>
  <c r="AF31" i="93"/>
  <c r="U9" i="94" s="1"/>
  <c r="AE31" i="93"/>
  <c r="AD31" i="93"/>
  <c r="AB31" i="93"/>
  <c r="Q9" i="94" s="1"/>
  <c r="AA31" i="93"/>
  <c r="Z31" i="93"/>
  <c r="X31" i="93"/>
  <c r="M9" i="94" s="1"/>
  <c r="W31" i="93"/>
  <c r="V31" i="93"/>
  <c r="T31" i="93"/>
  <c r="I9" i="94" s="1"/>
  <c r="S31" i="93"/>
  <c r="R31" i="93"/>
  <c r="O31" i="93"/>
  <c r="N31" i="93"/>
  <c r="E9" i="94" s="1"/>
  <c r="M31" i="93"/>
  <c r="K31" i="93"/>
  <c r="J31" i="93"/>
  <c r="B9" i="94"/>
  <c r="AG30" i="93"/>
  <c r="AC30" i="93"/>
  <c r="Y30" i="93"/>
  <c r="U30" i="93"/>
  <c r="AG29" i="93"/>
  <c r="AC29" i="93"/>
  <c r="Y29" i="93"/>
  <c r="U29" i="93"/>
  <c r="AG28" i="93"/>
  <c r="AC28" i="93"/>
  <c r="Y28" i="93"/>
  <c r="U28" i="93"/>
  <c r="AG27" i="93"/>
  <c r="AC27" i="93"/>
  <c r="Y27" i="93"/>
  <c r="U27" i="93"/>
  <c r="AG26" i="93"/>
  <c r="AC26" i="93"/>
  <c r="Y26" i="93"/>
  <c r="U26" i="93"/>
  <c r="AG25" i="93"/>
  <c r="AC25" i="93"/>
  <c r="Y25" i="93"/>
  <c r="U25" i="93"/>
  <c r="AG24" i="93"/>
  <c r="AC24" i="93"/>
  <c r="Y24" i="93"/>
  <c r="U24" i="93"/>
  <c r="AG23" i="93"/>
  <c r="AC23" i="93"/>
  <c r="Y23" i="93"/>
  <c r="U23" i="93"/>
  <c r="AG22" i="93"/>
  <c r="AC22" i="93"/>
  <c r="Y22" i="93"/>
  <c r="U22" i="93"/>
  <c r="AG21" i="93"/>
  <c r="AC21" i="93"/>
  <c r="Y21" i="93"/>
  <c r="U21" i="93"/>
  <c r="AF19" i="93"/>
  <c r="AE19" i="93"/>
  <c r="AD19" i="93"/>
  <c r="AB19" i="93"/>
  <c r="AA19" i="93"/>
  <c r="Z19" i="93"/>
  <c r="X19" i="93"/>
  <c r="W19" i="93"/>
  <c r="V19" i="93"/>
  <c r="T19" i="93"/>
  <c r="S19" i="93"/>
  <c r="R19" i="93"/>
  <c r="O19" i="93"/>
  <c r="F8" i="94" s="1"/>
  <c r="N19" i="93"/>
  <c r="M19" i="93"/>
  <c r="K19" i="93"/>
  <c r="J19" i="93"/>
  <c r="AG18" i="93"/>
  <c r="AC18" i="93"/>
  <c r="Y18" i="93"/>
  <c r="U18" i="93"/>
  <c r="AG17" i="93"/>
  <c r="AC17" i="93"/>
  <c r="Y17" i="93"/>
  <c r="U17" i="93"/>
  <c r="AG16" i="93"/>
  <c r="AC16" i="93"/>
  <c r="Y16" i="93"/>
  <c r="U16" i="93"/>
  <c r="AG15" i="93"/>
  <c r="AC15" i="93"/>
  <c r="Y15" i="93"/>
  <c r="U15" i="93"/>
  <c r="AG14" i="93"/>
  <c r="AC14" i="93"/>
  <c r="Y14" i="93"/>
  <c r="U14" i="93"/>
  <c r="AG13" i="93"/>
  <c r="AC13" i="93"/>
  <c r="Y13" i="93"/>
  <c r="U13" i="93"/>
  <c r="AG12" i="93"/>
  <c r="AC12" i="93"/>
  <c r="Y12" i="93"/>
  <c r="U12" i="93"/>
  <c r="AG11" i="93"/>
  <c r="AC11" i="93"/>
  <c r="Y11" i="93"/>
  <c r="U11" i="93"/>
  <c r="AG10" i="93"/>
  <c r="AC10" i="93"/>
  <c r="Y10" i="93"/>
  <c r="U10" i="93"/>
  <c r="AG9" i="93"/>
  <c r="AC9" i="93"/>
  <c r="Y9" i="93"/>
  <c r="U9" i="93"/>
  <c r="C18" i="92"/>
  <c r="Y17" i="92"/>
  <c r="A5" i="92"/>
  <c r="AF358" i="91"/>
  <c r="U24" i="92"/>
  <c r="AE358" i="91"/>
  <c r="T24" i="92"/>
  <c r="AD358" i="91"/>
  <c r="S24" i="92" s="1"/>
  <c r="AB358" i="91"/>
  <c r="Q24" i="92"/>
  <c r="AA358" i="91"/>
  <c r="P24" i="92"/>
  <c r="O24" i="92"/>
  <c r="X358" i="91"/>
  <c r="M24" i="92" s="1"/>
  <c r="W358" i="91"/>
  <c r="L24" i="92"/>
  <c r="V358" i="91"/>
  <c r="K24" i="92" s="1"/>
  <c r="T358" i="91"/>
  <c r="I24" i="92" s="1"/>
  <c r="S358" i="91"/>
  <c r="H24" i="92" s="1"/>
  <c r="R358" i="91"/>
  <c r="G24" i="92"/>
  <c r="O358" i="91"/>
  <c r="F24" i="92" s="1"/>
  <c r="N358" i="91"/>
  <c r="E24" i="92" s="1"/>
  <c r="M358" i="91"/>
  <c r="D24" i="92" s="1"/>
  <c r="C24" i="92"/>
  <c r="AG356" i="91"/>
  <c r="AC356" i="91"/>
  <c r="Y356" i="91"/>
  <c r="U356" i="91"/>
  <c r="AG355" i="91"/>
  <c r="AC355" i="91"/>
  <c r="AC358" i="91" s="1"/>
  <c r="Y355" i="91"/>
  <c r="Y358" i="91"/>
  <c r="U355" i="91"/>
  <c r="AF353" i="91"/>
  <c r="U23" i="92"/>
  <c r="AE353" i="91"/>
  <c r="T23" i="92"/>
  <c r="T16" i="92"/>
  <c r="AD353" i="91"/>
  <c r="S23" i="92"/>
  <c r="AB353" i="91"/>
  <c r="Q23" i="92"/>
  <c r="AA353" i="91"/>
  <c r="P23" i="92" s="1"/>
  <c r="Z353" i="91"/>
  <c r="O23" i="92"/>
  <c r="X353" i="91"/>
  <c r="M23" i="92"/>
  <c r="W353" i="91"/>
  <c r="L23" i="92"/>
  <c r="V353" i="91"/>
  <c r="K23" i="92" s="1"/>
  <c r="T353" i="91"/>
  <c r="I23" i="92"/>
  <c r="S353" i="91"/>
  <c r="H23" i="92"/>
  <c r="R353" i="91"/>
  <c r="G23" i="92"/>
  <c r="O353" i="91"/>
  <c r="F23" i="92" s="1"/>
  <c r="N353" i="91"/>
  <c r="E23" i="92" s="1"/>
  <c r="M353" i="91"/>
  <c r="D23" i="92"/>
  <c r="K353" i="91"/>
  <c r="C23" i="92"/>
  <c r="J353" i="91"/>
  <c r="B23" i="92" s="1"/>
  <c r="AG310" i="91"/>
  <c r="AC310" i="91"/>
  <c r="Y310" i="91"/>
  <c r="U310" i="91"/>
  <c r="AG309" i="91"/>
  <c r="AC309" i="91"/>
  <c r="Y309" i="91"/>
  <c r="U309" i="91"/>
  <c r="AF284" i="91"/>
  <c r="U21" i="92" s="1"/>
  <c r="U16" i="92"/>
  <c r="U19" i="92"/>
  <c r="AE284" i="91"/>
  <c r="T21" i="92"/>
  <c r="AD284" i="91"/>
  <c r="S21" i="92" s="1"/>
  <c r="AB284" i="91"/>
  <c r="Q21" i="92" s="1"/>
  <c r="AA284" i="91"/>
  <c r="P21" i="92"/>
  <c r="Z284" i="91"/>
  <c r="X284" i="91"/>
  <c r="M21" i="92" s="1"/>
  <c r="W284" i="91"/>
  <c r="L21" i="92"/>
  <c r="V284" i="91"/>
  <c r="K21" i="92" s="1"/>
  <c r="T284" i="91"/>
  <c r="I21" i="92" s="1"/>
  <c r="S284" i="91"/>
  <c r="H21" i="92" s="1"/>
  <c r="R284" i="91"/>
  <c r="G21" i="92"/>
  <c r="O284" i="91"/>
  <c r="F21" i="92"/>
  <c r="N284" i="91"/>
  <c r="E21" i="92"/>
  <c r="M284" i="91"/>
  <c r="D21" i="92" s="1"/>
  <c r="K284" i="91"/>
  <c r="C21" i="92"/>
  <c r="J284" i="91"/>
  <c r="B21" i="92"/>
  <c r="AG283" i="91"/>
  <c r="AC283" i="91"/>
  <c r="Y283" i="91"/>
  <c r="U283" i="91"/>
  <c r="AG282" i="91"/>
  <c r="AC282" i="91"/>
  <c r="Y282" i="91"/>
  <c r="U282" i="91"/>
  <c r="AG281" i="91"/>
  <c r="AC281" i="91"/>
  <c r="Y281" i="91"/>
  <c r="U281" i="91"/>
  <c r="AF279" i="91"/>
  <c r="U20" i="92" s="1"/>
  <c r="AE279" i="91"/>
  <c r="T20" i="92" s="1"/>
  <c r="AD279" i="91"/>
  <c r="S20" i="92" s="1"/>
  <c r="AB279" i="91"/>
  <c r="Q20" i="92" s="1"/>
  <c r="AA279" i="91"/>
  <c r="P20" i="92"/>
  <c r="Z279" i="91"/>
  <c r="O20" i="92" s="1"/>
  <c r="X279" i="91"/>
  <c r="M20" i="92" s="1"/>
  <c r="W279" i="91"/>
  <c r="L20" i="92" s="1"/>
  <c r="V279" i="91"/>
  <c r="K20" i="92" s="1"/>
  <c r="T279" i="91"/>
  <c r="I20" i="92" s="1"/>
  <c r="S279" i="91"/>
  <c r="H20" i="92" s="1"/>
  <c r="R279" i="91"/>
  <c r="G20" i="92"/>
  <c r="O279" i="91"/>
  <c r="F20" i="92" s="1"/>
  <c r="N279" i="91"/>
  <c r="E20" i="92" s="1"/>
  <c r="M279" i="91"/>
  <c r="D20" i="92" s="1"/>
  <c r="K279" i="91"/>
  <c r="C20" i="92"/>
  <c r="J279" i="91"/>
  <c r="B20" i="92"/>
  <c r="AG278" i="91"/>
  <c r="AC278" i="91"/>
  <c r="Y278" i="91"/>
  <c r="U278" i="91"/>
  <c r="AG277" i="91"/>
  <c r="AC277" i="91"/>
  <c r="Y277" i="91"/>
  <c r="U277" i="91"/>
  <c r="AG276" i="91"/>
  <c r="AC276" i="91"/>
  <c r="Y276" i="91"/>
  <c r="U276" i="91"/>
  <c r="AG275" i="91"/>
  <c r="AC275" i="91"/>
  <c r="Y275" i="91"/>
  <c r="U275" i="91"/>
  <c r="AG274" i="91"/>
  <c r="AC274" i="91"/>
  <c r="Y274" i="91"/>
  <c r="U274" i="91"/>
  <c r="AG273" i="91"/>
  <c r="AC273" i="91"/>
  <c r="Y273" i="91"/>
  <c r="U273" i="91"/>
  <c r="AG270" i="91"/>
  <c r="AC270" i="91"/>
  <c r="Y270" i="91"/>
  <c r="U270" i="91"/>
  <c r="AG269" i="91"/>
  <c r="AC269" i="91"/>
  <c r="Y269" i="91"/>
  <c r="U269" i="91"/>
  <c r="AG268" i="91"/>
  <c r="AC268" i="91"/>
  <c r="Y268" i="91"/>
  <c r="U268" i="91"/>
  <c r="AG267" i="91"/>
  <c r="AC267" i="91"/>
  <c r="Y267" i="91"/>
  <c r="U267" i="91"/>
  <c r="AF265" i="91"/>
  <c r="AE265" i="91"/>
  <c r="T19" i="92"/>
  <c r="AD265" i="91"/>
  <c r="S19" i="92" s="1"/>
  <c r="AB265" i="91"/>
  <c r="Q19" i="92"/>
  <c r="AA265" i="91"/>
  <c r="P19" i="92" s="1"/>
  <c r="Z265" i="91"/>
  <c r="O19" i="92"/>
  <c r="X265" i="91"/>
  <c r="M19" i="92" s="1"/>
  <c r="W265" i="91"/>
  <c r="L19" i="92"/>
  <c r="V265" i="91"/>
  <c r="K19" i="92" s="1"/>
  <c r="T265" i="91"/>
  <c r="I19" i="92"/>
  <c r="S265" i="91"/>
  <c r="H19" i="92" s="1"/>
  <c r="R265" i="91"/>
  <c r="G19" i="92"/>
  <c r="O265" i="91"/>
  <c r="F19" i="92" s="1"/>
  <c r="N265" i="91"/>
  <c r="E19" i="92"/>
  <c r="M265" i="91"/>
  <c r="D19" i="92" s="1"/>
  <c r="K265" i="91"/>
  <c r="C19" i="92"/>
  <c r="J265" i="91"/>
  <c r="B19" i="92" s="1"/>
  <c r="AG264" i="91"/>
  <c r="AC264" i="91"/>
  <c r="Y264" i="91"/>
  <c r="U264" i="91"/>
  <c r="AF262" i="91"/>
  <c r="U18" i="92"/>
  <c r="AE262" i="91"/>
  <c r="T18" i="92" s="1"/>
  <c r="AD262" i="91"/>
  <c r="S18" i="92" s="1"/>
  <c r="AB262" i="91"/>
  <c r="Q18" i="92" s="1"/>
  <c r="AA262" i="91"/>
  <c r="P18" i="92"/>
  <c r="Z262" i="91"/>
  <c r="O18" i="92"/>
  <c r="X262" i="91"/>
  <c r="M18" i="92" s="1"/>
  <c r="W262" i="91"/>
  <c r="L18" i="92"/>
  <c r="V262" i="91"/>
  <c r="K18" i="92"/>
  <c r="T262" i="91"/>
  <c r="I18" i="92" s="1"/>
  <c r="S262" i="91"/>
  <c r="H18" i="92" s="1"/>
  <c r="R262" i="91"/>
  <c r="G18" i="92"/>
  <c r="O262" i="91"/>
  <c r="F18" i="92"/>
  <c r="N262" i="91"/>
  <c r="E18" i="92" s="1"/>
  <c r="E8" i="92"/>
  <c r="M262" i="91"/>
  <c r="D18" i="92"/>
  <c r="AG261" i="91"/>
  <c r="AC261" i="91"/>
  <c r="Y261" i="91"/>
  <c r="U261" i="91"/>
  <c r="AG260" i="91"/>
  <c r="AC260" i="91"/>
  <c r="Y260" i="91"/>
  <c r="U260" i="91"/>
  <c r="AG259" i="91"/>
  <c r="AC259" i="91"/>
  <c r="Y259" i="91"/>
  <c r="U259" i="91"/>
  <c r="AG258" i="91"/>
  <c r="AC258" i="91"/>
  <c r="Y258" i="91"/>
  <c r="U258" i="91"/>
  <c r="AG257" i="91"/>
  <c r="AC257" i="91"/>
  <c r="Y257" i="91"/>
  <c r="U257" i="91"/>
  <c r="AG256" i="91"/>
  <c r="AC256" i="91"/>
  <c r="Y256" i="91"/>
  <c r="U256" i="91"/>
  <c r="AF254" i="91"/>
  <c r="U17" i="92" s="1"/>
  <c r="AE254" i="91"/>
  <c r="T17" i="92"/>
  <c r="AD254" i="91"/>
  <c r="S17" i="92" s="1"/>
  <c r="AB254" i="91"/>
  <c r="Q17" i="92"/>
  <c r="AA254" i="91"/>
  <c r="P17" i="92" s="1"/>
  <c r="Z254" i="91"/>
  <c r="O17" i="92"/>
  <c r="X254" i="91"/>
  <c r="M17" i="92" s="1"/>
  <c r="W254" i="91"/>
  <c r="L17" i="92"/>
  <c r="V254" i="91"/>
  <c r="K17" i="92" s="1"/>
  <c r="T254" i="91"/>
  <c r="I17" i="92"/>
  <c r="S254" i="91"/>
  <c r="H17" i="92" s="1"/>
  <c r="R254" i="91"/>
  <c r="G17" i="92"/>
  <c r="O254" i="91"/>
  <c r="F17" i="92" s="1"/>
  <c r="N254" i="91"/>
  <c r="E17" i="92"/>
  <c r="M254" i="91"/>
  <c r="D17" i="92" s="1"/>
  <c r="K254" i="91"/>
  <c r="C17" i="92" s="1"/>
  <c r="B17" i="92"/>
  <c r="AG224" i="91"/>
  <c r="AC224" i="91"/>
  <c r="Y224" i="91"/>
  <c r="U224" i="91"/>
  <c r="AD222" i="91"/>
  <c r="S16" i="92" s="1"/>
  <c r="AB222" i="91"/>
  <c r="Q16" i="92"/>
  <c r="AA222" i="91"/>
  <c r="P16" i="92" s="1"/>
  <c r="Z222" i="91"/>
  <c r="O16" i="92"/>
  <c r="X222" i="91"/>
  <c r="M16" i="92" s="1"/>
  <c r="W222" i="91"/>
  <c r="L16" i="92"/>
  <c r="V222" i="91"/>
  <c r="K16" i="92" s="1"/>
  <c r="T222" i="91"/>
  <c r="I16" i="92"/>
  <c r="S222" i="91"/>
  <c r="H16" i="92" s="1"/>
  <c r="R222" i="91"/>
  <c r="G16" i="92"/>
  <c r="O222" i="91"/>
  <c r="F16" i="92" s="1"/>
  <c r="N222" i="91"/>
  <c r="E16" i="92" s="1"/>
  <c r="M222" i="91"/>
  <c r="D16" i="92" s="1"/>
  <c r="K222" i="91"/>
  <c r="C16" i="92"/>
  <c r="J222" i="91"/>
  <c r="B16" i="92"/>
  <c r="AG191" i="91"/>
  <c r="AC191" i="91"/>
  <c r="Y191" i="91"/>
  <c r="U191" i="91"/>
  <c r="AG190" i="91"/>
  <c r="AC190" i="91"/>
  <c r="Y190" i="91"/>
  <c r="U190" i="91"/>
  <c r="AF188" i="91"/>
  <c r="U15" i="92" s="1"/>
  <c r="AE188" i="91"/>
  <c r="T15" i="92" s="1"/>
  <c r="AD188" i="91"/>
  <c r="S15" i="92"/>
  <c r="AB188" i="91"/>
  <c r="Q15" i="92"/>
  <c r="AA188" i="91"/>
  <c r="P15" i="92" s="1"/>
  <c r="Z188" i="91"/>
  <c r="O15" i="92" s="1"/>
  <c r="X188" i="91"/>
  <c r="M15" i="92" s="1"/>
  <c r="W188" i="91"/>
  <c r="L15" i="92"/>
  <c r="V188" i="91"/>
  <c r="K15" i="92" s="1"/>
  <c r="T188" i="91"/>
  <c r="I15" i="92"/>
  <c r="S188" i="91"/>
  <c r="H15" i="92" s="1"/>
  <c r="R188" i="91"/>
  <c r="G15" i="92"/>
  <c r="O188" i="91"/>
  <c r="F15" i="92" s="1"/>
  <c r="N188" i="91"/>
  <c r="E15" i="92"/>
  <c r="M188" i="91"/>
  <c r="D15" i="92" s="1"/>
  <c r="K188" i="91"/>
  <c r="C15" i="92" s="1"/>
  <c r="J188" i="91"/>
  <c r="B15" i="92"/>
  <c r="AG158" i="91"/>
  <c r="AC158" i="91"/>
  <c r="Y158" i="91"/>
  <c r="U158" i="91"/>
  <c r="AG157" i="91"/>
  <c r="AC157" i="91"/>
  <c r="Y157" i="91"/>
  <c r="U157" i="91"/>
  <c r="AF155" i="91"/>
  <c r="U14" i="92" s="1"/>
  <c r="AE155" i="91"/>
  <c r="T14" i="92" s="1"/>
  <c r="S14" i="92"/>
  <c r="AB155" i="91"/>
  <c r="Q14" i="92"/>
  <c r="AA155" i="91"/>
  <c r="P14" i="92" s="1"/>
  <c r="Z155" i="91"/>
  <c r="O14" i="92"/>
  <c r="X155" i="91"/>
  <c r="M14" i="92" s="1"/>
  <c r="W155" i="91"/>
  <c r="L14" i="92" s="1"/>
  <c r="V155" i="91"/>
  <c r="K14" i="92"/>
  <c r="T155" i="91"/>
  <c r="I14" i="92" s="1"/>
  <c r="S155" i="91"/>
  <c r="H14" i="92" s="1"/>
  <c r="R155" i="91"/>
  <c r="G14" i="92"/>
  <c r="O155" i="91"/>
  <c r="F14" i="92"/>
  <c r="N155" i="91"/>
  <c r="E14" i="92" s="1"/>
  <c r="M155" i="91"/>
  <c r="D14" i="92" s="1"/>
  <c r="K155" i="91"/>
  <c r="C14" i="92"/>
  <c r="J155" i="91"/>
  <c r="B14" i="92"/>
  <c r="AG127" i="91"/>
  <c r="AC127" i="91"/>
  <c r="Y127" i="91"/>
  <c r="U127" i="91"/>
  <c r="AG126" i="91"/>
  <c r="AC126" i="91"/>
  <c r="Y126" i="91"/>
  <c r="U126" i="91"/>
  <c r="AF124" i="91"/>
  <c r="U13" i="92" s="1"/>
  <c r="AE124" i="91"/>
  <c r="T13" i="92" s="1"/>
  <c r="AD124" i="91"/>
  <c r="S13" i="92"/>
  <c r="AB124" i="91"/>
  <c r="Q13" i="92"/>
  <c r="AA124" i="91"/>
  <c r="P13" i="92" s="1"/>
  <c r="Z124" i="91"/>
  <c r="O13" i="92" s="1"/>
  <c r="X124" i="91"/>
  <c r="M13" i="92" s="1"/>
  <c r="W124" i="91"/>
  <c r="L13" i="92"/>
  <c r="V124" i="91"/>
  <c r="K13" i="92" s="1"/>
  <c r="T124" i="91"/>
  <c r="I13" i="92"/>
  <c r="S124" i="91"/>
  <c r="H13" i="92" s="1"/>
  <c r="R124" i="91"/>
  <c r="G13" i="92"/>
  <c r="O124" i="91"/>
  <c r="F13" i="92" s="1"/>
  <c r="N124" i="91"/>
  <c r="E13" i="92" s="1"/>
  <c r="M124" i="91"/>
  <c r="D13" i="92" s="1"/>
  <c r="K124" i="91"/>
  <c r="C13" i="92"/>
  <c r="J124" i="91"/>
  <c r="B13" i="92"/>
  <c r="AG123" i="91"/>
  <c r="AC123" i="91"/>
  <c r="Y123" i="91"/>
  <c r="U123" i="91"/>
  <c r="AG122" i="91"/>
  <c r="AC122" i="91"/>
  <c r="Y122" i="91"/>
  <c r="U122" i="91"/>
  <c r="AG92" i="91"/>
  <c r="AC92" i="91"/>
  <c r="Y92" i="91"/>
  <c r="U92" i="91"/>
  <c r="AG91" i="91"/>
  <c r="AC91" i="91"/>
  <c r="Y91" i="91"/>
  <c r="U91" i="91"/>
  <c r="AF89" i="91"/>
  <c r="U12" i="92" s="1"/>
  <c r="AE89" i="91"/>
  <c r="T12" i="92" s="1"/>
  <c r="AD89" i="91"/>
  <c r="S12" i="92" s="1"/>
  <c r="AB89" i="91"/>
  <c r="Q12" i="92"/>
  <c r="AA89" i="91"/>
  <c r="P12" i="92" s="1"/>
  <c r="Z89" i="91"/>
  <c r="O12" i="92"/>
  <c r="X89" i="91"/>
  <c r="M12" i="92" s="1"/>
  <c r="W89" i="91"/>
  <c r="L12" i="92" s="1"/>
  <c r="V89" i="91"/>
  <c r="K12" i="92"/>
  <c r="T89" i="91"/>
  <c r="I12" i="92" s="1"/>
  <c r="S89" i="91"/>
  <c r="H12" i="92" s="1"/>
  <c r="R89" i="91"/>
  <c r="G12" i="92"/>
  <c r="O89" i="91"/>
  <c r="F12" i="92"/>
  <c r="N89" i="91"/>
  <c r="E12" i="92" s="1"/>
  <c r="M89" i="91"/>
  <c r="D12" i="92" s="1"/>
  <c r="K89" i="91"/>
  <c r="C12" i="92" s="1"/>
  <c r="J89" i="91"/>
  <c r="B12" i="92"/>
  <c r="AG54" i="91"/>
  <c r="AC54" i="91"/>
  <c r="Y54" i="91"/>
  <c r="U54" i="91"/>
  <c r="AG53" i="91"/>
  <c r="AC53" i="91"/>
  <c r="Y53" i="91"/>
  <c r="U53" i="91"/>
  <c r="AF51" i="91"/>
  <c r="U11" i="92" s="1"/>
  <c r="AE51" i="91"/>
  <c r="T11" i="92"/>
  <c r="AD51" i="91"/>
  <c r="S11" i="92" s="1"/>
  <c r="AB51" i="91"/>
  <c r="Q11" i="92" s="1"/>
  <c r="AA51" i="91"/>
  <c r="P11" i="92"/>
  <c r="Z51" i="91"/>
  <c r="O11" i="92" s="1"/>
  <c r="X51" i="91"/>
  <c r="W51" i="91"/>
  <c r="L11" i="92"/>
  <c r="V51" i="91"/>
  <c r="K11" i="92" s="1"/>
  <c r="T51" i="91"/>
  <c r="I11" i="92" s="1"/>
  <c r="S51" i="91"/>
  <c r="H11" i="92"/>
  <c r="R51" i="91"/>
  <c r="G11" i="92"/>
  <c r="O51" i="91"/>
  <c r="F11" i="92" s="1"/>
  <c r="N51" i="91"/>
  <c r="E11" i="92" s="1"/>
  <c r="M51" i="91"/>
  <c r="D11" i="92"/>
  <c r="K51" i="91"/>
  <c r="C11" i="92"/>
  <c r="J51" i="91"/>
  <c r="B11" i="92" s="1"/>
  <c r="AG50" i="91"/>
  <c r="AC50" i="91"/>
  <c r="Y50" i="91"/>
  <c r="U50" i="91"/>
  <c r="AG49" i="91"/>
  <c r="AC49" i="91"/>
  <c r="Y49" i="91"/>
  <c r="U49" i="91"/>
  <c r="AG48" i="91"/>
  <c r="AC48" i="91"/>
  <c r="Y48" i="91"/>
  <c r="U48" i="91"/>
  <c r="AG47" i="91"/>
  <c r="AC47" i="91"/>
  <c r="Y47" i="91"/>
  <c r="U47" i="91"/>
  <c r="AG46" i="91"/>
  <c r="AC46" i="91"/>
  <c r="Y46" i="91"/>
  <c r="U46" i="91"/>
  <c r="AG45" i="91"/>
  <c r="AC45" i="91"/>
  <c r="Y45" i="91"/>
  <c r="U45" i="91"/>
  <c r="AG37" i="91"/>
  <c r="AC37" i="91"/>
  <c r="Y37" i="91"/>
  <c r="U37" i="91"/>
  <c r="AG36" i="91"/>
  <c r="AC36" i="91"/>
  <c r="Y36" i="91"/>
  <c r="U36" i="91"/>
  <c r="AF34" i="91"/>
  <c r="U10" i="92" s="1"/>
  <c r="AE34" i="91"/>
  <c r="T10" i="92"/>
  <c r="AD34" i="91"/>
  <c r="S10" i="92"/>
  <c r="AB34" i="91"/>
  <c r="Q10" i="92" s="1"/>
  <c r="AA34" i="91"/>
  <c r="P10" i="92" s="1"/>
  <c r="Z34" i="91"/>
  <c r="O10" i="92"/>
  <c r="X34" i="91"/>
  <c r="M10" i="92"/>
  <c r="W34" i="91"/>
  <c r="L10" i="92" s="1"/>
  <c r="V34" i="91"/>
  <c r="K10" i="92" s="1"/>
  <c r="T34" i="91"/>
  <c r="I10" i="92"/>
  <c r="S34" i="91"/>
  <c r="H10" i="92"/>
  <c r="R34" i="91"/>
  <c r="G10" i="92" s="1"/>
  <c r="O34" i="91"/>
  <c r="F10" i="92" s="1"/>
  <c r="N34" i="91"/>
  <c r="E10" i="92"/>
  <c r="M34" i="91"/>
  <c r="D10" i="92"/>
  <c r="K34" i="91"/>
  <c r="C10" i="92" s="1"/>
  <c r="J34" i="91"/>
  <c r="B10" i="92" s="1"/>
  <c r="AG33" i="91"/>
  <c r="AC33" i="91"/>
  <c r="Y33" i="91"/>
  <c r="U33" i="91"/>
  <c r="AG32" i="91"/>
  <c r="AC32" i="91"/>
  <c r="Y32" i="91"/>
  <c r="U32" i="91"/>
  <c r="AG31" i="91"/>
  <c r="AC31" i="91"/>
  <c r="Y31" i="91"/>
  <c r="U31" i="91"/>
  <c r="AG30" i="91"/>
  <c r="AC30" i="91"/>
  <c r="Y30" i="91"/>
  <c r="U30" i="91"/>
  <c r="AG29" i="91"/>
  <c r="AC29" i="91"/>
  <c r="Y29" i="91"/>
  <c r="U29" i="91"/>
  <c r="AG28" i="91"/>
  <c r="AC28" i="91"/>
  <c r="Y28" i="91"/>
  <c r="U28" i="91"/>
  <c r="AG27" i="91"/>
  <c r="AC27" i="91"/>
  <c r="Y27" i="91"/>
  <c r="U27" i="91"/>
  <c r="AG26" i="91"/>
  <c r="AC26" i="91"/>
  <c r="Y26" i="91"/>
  <c r="U26" i="91"/>
  <c r="AF24" i="91"/>
  <c r="U9" i="92"/>
  <c r="AE24" i="91"/>
  <c r="T9" i="92"/>
  <c r="AD24" i="91"/>
  <c r="S9" i="92" s="1"/>
  <c r="AB24" i="91"/>
  <c r="Q9" i="92" s="1"/>
  <c r="AA24" i="91"/>
  <c r="P9" i="92"/>
  <c r="Z24" i="91"/>
  <c r="O9" i="92"/>
  <c r="X24" i="91"/>
  <c r="W24" i="91"/>
  <c r="L9" i="92"/>
  <c r="V24" i="91"/>
  <c r="K9" i="92"/>
  <c r="T24" i="91"/>
  <c r="S24" i="91"/>
  <c r="H9" i="92"/>
  <c r="R24" i="91"/>
  <c r="G9" i="92" s="1"/>
  <c r="O24" i="91"/>
  <c r="F9" i="92" s="1"/>
  <c r="N24" i="91"/>
  <c r="E9" i="92"/>
  <c r="M24" i="91"/>
  <c r="D9" i="92"/>
  <c r="K24" i="91"/>
  <c r="C9" i="92" s="1"/>
  <c r="J24" i="91"/>
  <c r="AG23" i="91"/>
  <c r="AC23" i="91"/>
  <c r="Y23" i="91"/>
  <c r="U23" i="91"/>
  <c r="AG22" i="91"/>
  <c r="AC22" i="91"/>
  <c r="Y22" i="91"/>
  <c r="U22" i="91"/>
  <c r="AG21" i="91"/>
  <c r="AC21" i="91"/>
  <c r="Y21" i="91"/>
  <c r="U21" i="91"/>
  <c r="AG20" i="91"/>
  <c r="AC20" i="91"/>
  <c r="Y20" i="91"/>
  <c r="U20" i="91"/>
  <c r="AG19" i="91"/>
  <c r="AC19" i="91"/>
  <c r="Y19" i="91"/>
  <c r="U19" i="91"/>
  <c r="AG18" i="91"/>
  <c r="AC18" i="91"/>
  <c r="Y18" i="91"/>
  <c r="U18" i="91"/>
  <c r="AF16" i="91"/>
  <c r="U8" i="92"/>
  <c r="AE16" i="91"/>
  <c r="T8" i="92"/>
  <c r="AD16" i="91"/>
  <c r="S8" i="92" s="1"/>
  <c r="AB16" i="91"/>
  <c r="AA16" i="91"/>
  <c r="Z16" i="91"/>
  <c r="O8" i="92" s="1"/>
  <c r="X16" i="91"/>
  <c r="W16" i="91"/>
  <c r="L8" i="92"/>
  <c r="V16" i="91"/>
  <c r="T16" i="91"/>
  <c r="S16" i="91"/>
  <c r="R16" i="91"/>
  <c r="O16" i="91"/>
  <c r="N16" i="91"/>
  <c r="M16" i="91"/>
  <c r="K16" i="91"/>
  <c r="C8" i="92"/>
  <c r="AG15" i="91"/>
  <c r="AC15" i="91"/>
  <c r="Y15" i="91"/>
  <c r="U15" i="91"/>
  <c r="AG14" i="91"/>
  <c r="AC14" i="91"/>
  <c r="Y14" i="91"/>
  <c r="U14" i="91"/>
  <c r="AG13" i="91"/>
  <c r="AC13" i="91"/>
  <c r="Y13" i="91"/>
  <c r="U13" i="91"/>
  <c r="AG12" i="91"/>
  <c r="AC12" i="91"/>
  <c r="Y12" i="91"/>
  <c r="U12" i="91"/>
  <c r="AG11" i="91"/>
  <c r="AC11" i="91"/>
  <c r="Y11" i="91"/>
  <c r="U11" i="91"/>
  <c r="AG10" i="91"/>
  <c r="AC10" i="91"/>
  <c r="Y10" i="91"/>
  <c r="U10" i="91"/>
  <c r="AG9" i="91"/>
  <c r="AC9" i="91"/>
  <c r="Y9" i="91"/>
  <c r="U9" i="91"/>
  <c r="C18" i="90"/>
  <c r="B18" i="90"/>
  <c r="Y17" i="90"/>
  <c r="A5" i="90"/>
  <c r="AF192" i="89"/>
  <c r="U23" i="90" s="1"/>
  <c r="AE192" i="89"/>
  <c r="T23" i="90" s="1"/>
  <c r="AD192" i="89"/>
  <c r="S23" i="90"/>
  <c r="Q23" i="90"/>
  <c r="P23" i="90"/>
  <c r="O23" i="90"/>
  <c r="M23" i="90"/>
  <c r="L23" i="90"/>
  <c r="K23" i="90"/>
  <c r="I23" i="90"/>
  <c r="H23" i="90"/>
  <c r="G23" i="90"/>
  <c r="O192" i="89"/>
  <c r="F23" i="90" s="1"/>
  <c r="N192" i="89"/>
  <c r="E23" i="90"/>
  <c r="M192" i="89"/>
  <c r="D23" i="90"/>
  <c r="C23" i="90"/>
  <c r="AG189" i="89"/>
  <c r="Y189" i="89"/>
  <c r="Y192" i="89" s="1"/>
  <c r="U189" i="89"/>
  <c r="U192" i="89"/>
  <c r="AF187" i="89"/>
  <c r="U22" i="90"/>
  <c r="AE187" i="89"/>
  <c r="T22" i="90"/>
  <c r="AD187" i="89"/>
  <c r="S22" i="90" s="1"/>
  <c r="AB187" i="89"/>
  <c r="Q22" i="90"/>
  <c r="AA187" i="89"/>
  <c r="P22" i="90"/>
  <c r="Z187" i="89"/>
  <c r="O22" i="90"/>
  <c r="X187" i="89"/>
  <c r="M22" i="90" s="1"/>
  <c r="W187" i="89"/>
  <c r="L22" i="90"/>
  <c r="V187" i="89"/>
  <c r="K22" i="90" s="1"/>
  <c r="T187" i="89"/>
  <c r="I22" i="90"/>
  <c r="S187" i="89"/>
  <c r="H22" i="90" s="1"/>
  <c r="R187" i="89"/>
  <c r="G22" i="90"/>
  <c r="O187" i="89"/>
  <c r="F22" i="90" s="1"/>
  <c r="N187" i="89"/>
  <c r="E22" i="90"/>
  <c r="M187" i="89"/>
  <c r="D22" i="90" s="1"/>
  <c r="K187" i="89"/>
  <c r="C22" i="90"/>
  <c r="J187" i="89"/>
  <c r="B22" i="90" s="1"/>
  <c r="AG186" i="89"/>
  <c r="AC186" i="89"/>
  <c r="Y186" i="89"/>
  <c r="U186" i="89"/>
  <c r="AG185" i="89"/>
  <c r="AC185" i="89"/>
  <c r="Y185" i="89"/>
  <c r="U185" i="89"/>
  <c r="AG184" i="89"/>
  <c r="AC184" i="89"/>
  <c r="Y184" i="89"/>
  <c r="U184" i="89"/>
  <c r="AG183" i="89"/>
  <c r="AC183" i="89"/>
  <c r="Y183" i="89"/>
  <c r="U183" i="89"/>
  <c r="AG182" i="89"/>
  <c r="AC182" i="89"/>
  <c r="Y182" i="89"/>
  <c r="U182" i="89"/>
  <c r="AG181" i="89"/>
  <c r="AC181" i="89"/>
  <c r="Y181" i="89"/>
  <c r="U181" i="89"/>
  <c r="AG180" i="89"/>
  <c r="AC180" i="89"/>
  <c r="Y180" i="89"/>
  <c r="U180" i="89"/>
  <c r="AG179" i="89"/>
  <c r="AC179" i="89"/>
  <c r="Y179" i="89"/>
  <c r="U179" i="89"/>
  <c r="AG178" i="89"/>
  <c r="AC178" i="89"/>
  <c r="Y178" i="89"/>
  <c r="U178" i="89"/>
  <c r="AG177" i="89"/>
  <c r="AC177" i="89"/>
  <c r="Y177" i="89"/>
  <c r="U177" i="89"/>
  <c r="AF175" i="89"/>
  <c r="U21" i="90"/>
  <c r="AE175" i="89"/>
  <c r="T21" i="90" s="1"/>
  <c r="AD175" i="89"/>
  <c r="S21" i="90"/>
  <c r="AB175" i="89"/>
  <c r="Q21" i="90" s="1"/>
  <c r="AA175" i="89"/>
  <c r="P21" i="90"/>
  <c r="Z175" i="89"/>
  <c r="O21" i="90" s="1"/>
  <c r="X175" i="89"/>
  <c r="M21" i="90"/>
  <c r="W175" i="89"/>
  <c r="L21" i="90" s="1"/>
  <c r="V175" i="89"/>
  <c r="K21" i="90"/>
  <c r="T175" i="89"/>
  <c r="I21" i="90" s="1"/>
  <c r="S175" i="89"/>
  <c r="H21" i="90"/>
  <c r="R175" i="89"/>
  <c r="G21" i="90" s="1"/>
  <c r="O175" i="89"/>
  <c r="F21" i="90"/>
  <c r="N175" i="89"/>
  <c r="E21" i="90" s="1"/>
  <c r="M175" i="89"/>
  <c r="D21" i="90"/>
  <c r="K175" i="89"/>
  <c r="C21" i="90" s="1"/>
  <c r="J175" i="89"/>
  <c r="B21" i="90"/>
  <c r="AG174" i="89"/>
  <c r="AC174" i="89"/>
  <c r="Y174" i="89"/>
  <c r="U174" i="89"/>
  <c r="AG173" i="89"/>
  <c r="AC173" i="89"/>
  <c r="Y173" i="89"/>
  <c r="U173" i="89"/>
  <c r="AG172" i="89"/>
  <c r="AC172" i="89"/>
  <c r="Y172" i="89"/>
  <c r="U172" i="89"/>
  <c r="AG171" i="89"/>
  <c r="AC171" i="89"/>
  <c r="Y171" i="89"/>
  <c r="U171" i="89"/>
  <c r="AG170" i="89"/>
  <c r="AC170" i="89"/>
  <c r="Y170" i="89"/>
  <c r="U170" i="89"/>
  <c r="AG169" i="89"/>
  <c r="AC169" i="89"/>
  <c r="Y169" i="89"/>
  <c r="U169" i="89"/>
  <c r="AG168" i="89"/>
  <c r="AC168" i="89"/>
  <c r="Y168" i="89"/>
  <c r="U168" i="89"/>
  <c r="AG167" i="89"/>
  <c r="AC167" i="89"/>
  <c r="Y167" i="89"/>
  <c r="U167" i="89"/>
  <c r="AG166" i="89"/>
  <c r="AC166" i="89"/>
  <c r="Y166" i="89"/>
  <c r="U166" i="89"/>
  <c r="AG165" i="89"/>
  <c r="AC165" i="89"/>
  <c r="Y165" i="89"/>
  <c r="U165" i="89"/>
  <c r="AF163" i="89"/>
  <c r="U20" i="90" s="1"/>
  <c r="AE163" i="89"/>
  <c r="T20" i="90"/>
  <c r="AD163" i="89"/>
  <c r="S20" i="90" s="1"/>
  <c r="AB163" i="89"/>
  <c r="Q20" i="90"/>
  <c r="AA163" i="89"/>
  <c r="P20" i="90" s="1"/>
  <c r="Z163" i="89"/>
  <c r="O20" i="90"/>
  <c r="X163" i="89"/>
  <c r="M20" i="90" s="1"/>
  <c r="W163" i="89"/>
  <c r="L20" i="90"/>
  <c r="V163" i="89"/>
  <c r="K20" i="90" s="1"/>
  <c r="T163" i="89"/>
  <c r="I20" i="90"/>
  <c r="S163" i="89"/>
  <c r="H20" i="90" s="1"/>
  <c r="R163" i="89"/>
  <c r="G20" i="90"/>
  <c r="O163" i="89"/>
  <c r="F20" i="90" s="1"/>
  <c r="N163" i="89"/>
  <c r="E20" i="90"/>
  <c r="M163" i="89"/>
  <c r="D20" i="90" s="1"/>
  <c r="K163" i="89"/>
  <c r="C20" i="90"/>
  <c r="J163" i="89"/>
  <c r="B20" i="90" s="1"/>
  <c r="AG162" i="89"/>
  <c r="AC162" i="89"/>
  <c r="Y162" i="89"/>
  <c r="U162" i="89"/>
  <c r="AG161" i="89"/>
  <c r="AC161" i="89"/>
  <c r="Y161" i="89"/>
  <c r="U161" i="89"/>
  <c r="AG160" i="89"/>
  <c r="AC160" i="89"/>
  <c r="Y160" i="89"/>
  <c r="U160" i="89"/>
  <c r="AG159" i="89"/>
  <c r="AC159" i="89"/>
  <c r="Y159" i="89"/>
  <c r="U159" i="89"/>
  <c r="AG158" i="89"/>
  <c r="AC158" i="89"/>
  <c r="Y158" i="89"/>
  <c r="U158" i="89"/>
  <c r="AG157" i="89"/>
  <c r="AC157" i="89"/>
  <c r="Y157" i="89"/>
  <c r="U157" i="89"/>
  <c r="AG156" i="89"/>
  <c r="AC156" i="89"/>
  <c r="Y156" i="89"/>
  <c r="U156" i="89"/>
  <c r="AG155" i="89"/>
  <c r="AC155" i="89"/>
  <c r="Y155" i="89"/>
  <c r="U155" i="89"/>
  <c r="AG154" i="89"/>
  <c r="AC154" i="89"/>
  <c r="Y154" i="89"/>
  <c r="U154" i="89"/>
  <c r="AG153" i="89"/>
  <c r="AC153" i="89"/>
  <c r="Y153" i="89"/>
  <c r="U153" i="89"/>
  <c r="AF151" i="89"/>
  <c r="U19" i="90"/>
  <c r="AE151" i="89"/>
  <c r="T19" i="90" s="1"/>
  <c r="AD151" i="89"/>
  <c r="S19" i="90"/>
  <c r="AB151" i="89"/>
  <c r="Q19" i="90" s="1"/>
  <c r="AA151" i="89"/>
  <c r="P19" i="90"/>
  <c r="Z151" i="89"/>
  <c r="O19" i="90" s="1"/>
  <c r="X151" i="89"/>
  <c r="M19" i="90"/>
  <c r="W151" i="89"/>
  <c r="L19" i="90" s="1"/>
  <c r="V151" i="89"/>
  <c r="K19" i="90"/>
  <c r="T151" i="89"/>
  <c r="I19" i="90" s="1"/>
  <c r="S151" i="89"/>
  <c r="H19" i="90"/>
  <c r="R151" i="89"/>
  <c r="G19" i="90" s="1"/>
  <c r="O151" i="89"/>
  <c r="F19" i="90"/>
  <c r="N151" i="89"/>
  <c r="E19" i="90" s="1"/>
  <c r="M151" i="89"/>
  <c r="D19" i="90"/>
  <c r="K151" i="89"/>
  <c r="C19" i="90" s="1"/>
  <c r="J151" i="89"/>
  <c r="B19" i="90"/>
  <c r="AG150" i="89"/>
  <c r="AC150" i="89"/>
  <c r="Y150" i="89"/>
  <c r="U150" i="89"/>
  <c r="AG149" i="89"/>
  <c r="AC149" i="89"/>
  <c r="Y149" i="89"/>
  <c r="U149" i="89"/>
  <c r="AG148" i="89"/>
  <c r="AC148" i="89"/>
  <c r="Y148" i="89"/>
  <c r="U148" i="89"/>
  <c r="AG147" i="89"/>
  <c r="AC147" i="89"/>
  <c r="Y147" i="89"/>
  <c r="U147" i="89"/>
  <c r="AG146" i="89"/>
  <c r="AC146" i="89"/>
  <c r="Y146" i="89"/>
  <c r="U146" i="89"/>
  <c r="AG145" i="89"/>
  <c r="AC145" i="89"/>
  <c r="Y145" i="89"/>
  <c r="U145" i="89"/>
  <c r="AG144" i="89"/>
  <c r="AC144" i="89"/>
  <c r="Y144" i="89"/>
  <c r="U144" i="89"/>
  <c r="AG143" i="89"/>
  <c r="AC143" i="89"/>
  <c r="Y143" i="89"/>
  <c r="U143" i="89"/>
  <c r="AG142" i="89"/>
  <c r="AC142" i="89"/>
  <c r="Y142" i="89"/>
  <c r="U142" i="89"/>
  <c r="AG141" i="89"/>
  <c r="AC141" i="89"/>
  <c r="Y141" i="89"/>
  <c r="U141" i="89"/>
  <c r="AF139" i="89"/>
  <c r="U18" i="90" s="1"/>
  <c r="AE139" i="89"/>
  <c r="T18" i="90"/>
  <c r="AD139" i="89"/>
  <c r="S18" i="90" s="1"/>
  <c r="AB139" i="89"/>
  <c r="Q18" i="90"/>
  <c r="AA139" i="89"/>
  <c r="P18" i="90" s="1"/>
  <c r="Z139" i="89"/>
  <c r="O18" i="90"/>
  <c r="X139" i="89"/>
  <c r="M18" i="90" s="1"/>
  <c r="W139" i="89"/>
  <c r="L18" i="90"/>
  <c r="V139" i="89"/>
  <c r="K18" i="90" s="1"/>
  <c r="T139" i="89"/>
  <c r="I18" i="90"/>
  <c r="S139" i="89"/>
  <c r="H18" i="90" s="1"/>
  <c r="R139" i="89"/>
  <c r="G18" i="90"/>
  <c r="O139" i="89"/>
  <c r="F18" i="90" s="1"/>
  <c r="N139" i="89"/>
  <c r="E18" i="90"/>
  <c r="M139" i="89"/>
  <c r="D18" i="90" s="1"/>
  <c r="AG138" i="89"/>
  <c r="AC138" i="89"/>
  <c r="Y138" i="89"/>
  <c r="U138" i="89"/>
  <c r="AG137" i="89"/>
  <c r="AC137" i="89"/>
  <c r="Y137" i="89"/>
  <c r="U137" i="89"/>
  <c r="AG136" i="89"/>
  <c r="AC136" i="89"/>
  <c r="Y136" i="89"/>
  <c r="U136" i="89"/>
  <c r="AG135" i="89"/>
  <c r="AC135" i="89"/>
  <c r="Y135" i="89"/>
  <c r="U135" i="89"/>
  <c r="AG134" i="89"/>
  <c r="AC134" i="89"/>
  <c r="Y134" i="89"/>
  <c r="U134" i="89"/>
  <c r="AG133" i="89"/>
  <c r="AC133" i="89"/>
  <c r="Y133" i="89"/>
  <c r="U133" i="89"/>
  <c r="AG132" i="89"/>
  <c r="AC132" i="89"/>
  <c r="Y132" i="89"/>
  <c r="U132" i="89"/>
  <c r="AG131" i="89"/>
  <c r="AC131" i="89"/>
  <c r="Y131" i="89"/>
  <c r="U131" i="89"/>
  <c r="AG130" i="89"/>
  <c r="AC130" i="89"/>
  <c r="Y130" i="89"/>
  <c r="U130" i="89"/>
  <c r="AG129" i="89"/>
  <c r="AC129" i="89"/>
  <c r="Y129" i="89"/>
  <c r="U129" i="89"/>
  <c r="T17" i="90"/>
  <c r="S17" i="90"/>
  <c r="Q17" i="90"/>
  <c r="P17" i="90"/>
  <c r="O17" i="90"/>
  <c r="M17" i="90"/>
  <c r="L17" i="90"/>
  <c r="K17" i="90"/>
  <c r="I17" i="90"/>
  <c r="H17" i="90"/>
  <c r="G17" i="90"/>
  <c r="F17" i="90"/>
  <c r="E17" i="90"/>
  <c r="D17" i="90"/>
  <c r="C17" i="90"/>
  <c r="B17" i="90"/>
  <c r="AC126" i="89"/>
  <c r="Y126" i="89"/>
  <c r="Y127" i="89" s="1"/>
  <c r="U126" i="89"/>
  <c r="U127" i="89"/>
  <c r="AF115" i="89"/>
  <c r="U16" i="90"/>
  <c r="AE115" i="89"/>
  <c r="T16" i="90"/>
  <c r="AD115" i="89"/>
  <c r="S16" i="90" s="1"/>
  <c r="AB115" i="89"/>
  <c r="Q16" i="90"/>
  <c r="AA115" i="89"/>
  <c r="P16" i="90"/>
  <c r="Z115" i="89"/>
  <c r="O16" i="90"/>
  <c r="X115" i="89"/>
  <c r="M16" i="90" s="1"/>
  <c r="W115" i="89"/>
  <c r="L16" i="90"/>
  <c r="V115" i="89"/>
  <c r="K16" i="90"/>
  <c r="T115" i="89"/>
  <c r="I16" i="90"/>
  <c r="S115" i="89"/>
  <c r="H16" i="90" s="1"/>
  <c r="R115" i="89"/>
  <c r="G16" i="90"/>
  <c r="O115" i="89"/>
  <c r="F16" i="90"/>
  <c r="N115" i="89"/>
  <c r="E16" i="90"/>
  <c r="M115" i="89"/>
  <c r="D16" i="90" s="1"/>
  <c r="K115" i="89"/>
  <c r="C16" i="90"/>
  <c r="J115" i="89"/>
  <c r="B16" i="90"/>
  <c r="AG114" i="89"/>
  <c r="AC114" i="89"/>
  <c r="Y114" i="89"/>
  <c r="U114" i="89"/>
  <c r="AG113" i="89"/>
  <c r="AC113" i="89"/>
  <c r="Y113" i="89"/>
  <c r="U113" i="89"/>
  <c r="AG112" i="89"/>
  <c r="AC112" i="89"/>
  <c r="Y112" i="89"/>
  <c r="U112" i="89"/>
  <c r="AG111" i="89"/>
  <c r="AC111" i="89"/>
  <c r="Y111" i="89"/>
  <c r="U111" i="89"/>
  <c r="AG110" i="89"/>
  <c r="AC110" i="89"/>
  <c r="Y110" i="89"/>
  <c r="U110" i="89"/>
  <c r="AG109" i="89"/>
  <c r="AC109" i="89"/>
  <c r="Y109" i="89"/>
  <c r="U109" i="89"/>
  <c r="AG108" i="89"/>
  <c r="AC108" i="89"/>
  <c r="Y108" i="89"/>
  <c r="U108" i="89"/>
  <c r="AG107" i="89"/>
  <c r="AC107" i="89"/>
  <c r="Y107" i="89"/>
  <c r="U107" i="89"/>
  <c r="AG106" i="89"/>
  <c r="AC106" i="89"/>
  <c r="Y106" i="89"/>
  <c r="U106" i="89"/>
  <c r="AG105" i="89"/>
  <c r="AC105" i="89"/>
  <c r="Y105" i="89"/>
  <c r="U105" i="89"/>
  <c r="AF103" i="89"/>
  <c r="U15" i="90"/>
  <c r="AE103" i="89"/>
  <c r="T15" i="90" s="1"/>
  <c r="AD103" i="89"/>
  <c r="S15" i="90"/>
  <c r="AB103" i="89"/>
  <c r="Q15" i="90"/>
  <c r="AA103" i="89"/>
  <c r="P15" i="90"/>
  <c r="Z103" i="89"/>
  <c r="O15" i="90" s="1"/>
  <c r="X103" i="89"/>
  <c r="M15" i="90"/>
  <c r="W103" i="89"/>
  <c r="L15" i="90"/>
  <c r="V103" i="89"/>
  <c r="K15" i="90"/>
  <c r="T103" i="89"/>
  <c r="I15" i="90" s="1"/>
  <c r="S103" i="89"/>
  <c r="H15" i="90"/>
  <c r="R103" i="89"/>
  <c r="G15" i="90"/>
  <c r="O103" i="89"/>
  <c r="F15" i="90"/>
  <c r="N103" i="89"/>
  <c r="E15" i="90" s="1"/>
  <c r="M103" i="89"/>
  <c r="D15" i="90"/>
  <c r="K103" i="89"/>
  <c r="C15" i="90"/>
  <c r="J103" i="89"/>
  <c r="B15" i="90"/>
  <c r="AG102" i="89"/>
  <c r="AC102" i="89"/>
  <c r="Y102" i="89"/>
  <c r="U102" i="89"/>
  <c r="AG101" i="89"/>
  <c r="AC101" i="89"/>
  <c r="Y101" i="89"/>
  <c r="U101" i="89"/>
  <c r="AG100" i="89"/>
  <c r="AC100" i="89"/>
  <c r="Y100" i="89"/>
  <c r="U100" i="89"/>
  <c r="AG99" i="89"/>
  <c r="AC99" i="89"/>
  <c r="Y99" i="89"/>
  <c r="U99" i="89"/>
  <c r="AG98" i="89"/>
  <c r="AC98" i="89"/>
  <c r="Y98" i="89"/>
  <c r="U98" i="89"/>
  <c r="AG97" i="89"/>
  <c r="AC97" i="89"/>
  <c r="Y97" i="89"/>
  <c r="U97" i="89"/>
  <c r="AG96" i="89"/>
  <c r="AC96" i="89"/>
  <c r="Y96" i="89"/>
  <c r="U96" i="89"/>
  <c r="AG95" i="89"/>
  <c r="AC95" i="89"/>
  <c r="Y95" i="89"/>
  <c r="U95" i="89"/>
  <c r="AG94" i="89"/>
  <c r="AC94" i="89"/>
  <c r="Y94" i="89"/>
  <c r="U94" i="89"/>
  <c r="AG93" i="89"/>
  <c r="AC93" i="89"/>
  <c r="Y93" i="89"/>
  <c r="U93" i="89"/>
  <c r="AF91" i="89"/>
  <c r="U14" i="90" s="1"/>
  <c r="AE91" i="89"/>
  <c r="T14" i="90"/>
  <c r="AD91" i="89"/>
  <c r="S14" i="90"/>
  <c r="AB91" i="89"/>
  <c r="Q14" i="90"/>
  <c r="AA91" i="89"/>
  <c r="P14" i="90" s="1"/>
  <c r="Z91" i="89"/>
  <c r="O14" i="90"/>
  <c r="X91" i="89"/>
  <c r="M14" i="90"/>
  <c r="W91" i="89"/>
  <c r="L14" i="90"/>
  <c r="V91" i="89"/>
  <c r="K14" i="90" s="1"/>
  <c r="T91" i="89"/>
  <c r="I14" i="90"/>
  <c r="S91" i="89"/>
  <c r="H14" i="90"/>
  <c r="R91" i="89"/>
  <c r="G14" i="90"/>
  <c r="O91" i="89"/>
  <c r="F14" i="90" s="1"/>
  <c r="N91" i="89"/>
  <c r="E14" i="90"/>
  <c r="M91" i="89"/>
  <c r="D14" i="90"/>
  <c r="K91" i="89"/>
  <c r="C14" i="90"/>
  <c r="J91" i="89"/>
  <c r="B14" i="90" s="1"/>
  <c r="AG90" i="89"/>
  <c r="AC90" i="89"/>
  <c r="Y90" i="89"/>
  <c r="U90" i="89"/>
  <c r="AG89" i="89"/>
  <c r="AC89" i="89"/>
  <c r="Y89" i="89"/>
  <c r="U89" i="89"/>
  <c r="AG88" i="89"/>
  <c r="AC88" i="89"/>
  <c r="Y88" i="89"/>
  <c r="U88" i="89"/>
  <c r="AG87" i="89"/>
  <c r="AC87" i="89"/>
  <c r="Y87" i="89"/>
  <c r="U87" i="89"/>
  <c r="AG86" i="89"/>
  <c r="AC86" i="89"/>
  <c r="Y86" i="89"/>
  <c r="U86" i="89"/>
  <c r="AG85" i="89"/>
  <c r="AC85" i="89"/>
  <c r="Y85" i="89"/>
  <c r="U85" i="89"/>
  <c r="AG84" i="89"/>
  <c r="AC84" i="89"/>
  <c r="Y84" i="89"/>
  <c r="U84" i="89"/>
  <c r="AG83" i="89"/>
  <c r="AC83" i="89"/>
  <c r="Y83" i="89"/>
  <c r="U83" i="89"/>
  <c r="AG82" i="89"/>
  <c r="AC82" i="89"/>
  <c r="Y82" i="89"/>
  <c r="U82" i="89"/>
  <c r="AG81" i="89"/>
  <c r="AC81" i="89"/>
  <c r="Y81" i="89"/>
  <c r="U81" i="89"/>
  <c r="AF79" i="89"/>
  <c r="U13" i="90"/>
  <c r="AE79" i="89"/>
  <c r="T13" i="90"/>
  <c r="AD79" i="89"/>
  <c r="S13" i="90"/>
  <c r="AB79" i="89"/>
  <c r="Q13" i="90" s="1"/>
  <c r="AA79" i="89"/>
  <c r="P13" i="90"/>
  <c r="Z79" i="89"/>
  <c r="O13" i="90"/>
  <c r="X79" i="89"/>
  <c r="M13" i="90"/>
  <c r="W79" i="89"/>
  <c r="L13" i="90" s="1"/>
  <c r="V79" i="89"/>
  <c r="K13" i="90"/>
  <c r="T79" i="89"/>
  <c r="I13" i="90"/>
  <c r="S79" i="89"/>
  <c r="H13" i="90"/>
  <c r="R79" i="89"/>
  <c r="G13" i="90" s="1"/>
  <c r="O79" i="89"/>
  <c r="F13" i="90"/>
  <c r="N79" i="89"/>
  <c r="E13" i="90"/>
  <c r="M79" i="89"/>
  <c r="D13" i="90"/>
  <c r="K79" i="89"/>
  <c r="C13" i="90" s="1"/>
  <c r="J79" i="89"/>
  <c r="B13" i="90"/>
  <c r="AG78" i="89"/>
  <c r="AC78" i="89"/>
  <c r="Y78" i="89"/>
  <c r="U78" i="89"/>
  <c r="AG77" i="89"/>
  <c r="AC77" i="89"/>
  <c r="Y77" i="89"/>
  <c r="U77" i="89"/>
  <c r="AG76" i="89"/>
  <c r="AC76" i="89"/>
  <c r="Y76" i="89"/>
  <c r="U76" i="89"/>
  <c r="AG75" i="89"/>
  <c r="AC75" i="89"/>
  <c r="Y75" i="89"/>
  <c r="U75" i="89"/>
  <c r="AG74" i="89"/>
  <c r="AC74" i="89"/>
  <c r="Y74" i="89"/>
  <c r="U74" i="89"/>
  <c r="AG73" i="89"/>
  <c r="AC73" i="89"/>
  <c r="Y73" i="89"/>
  <c r="U73" i="89"/>
  <c r="AG72" i="89"/>
  <c r="AC72" i="89"/>
  <c r="Y72" i="89"/>
  <c r="U72" i="89"/>
  <c r="AG71" i="89"/>
  <c r="AC71" i="89"/>
  <c r="Y71" i="89"/>
  <c r="U71" i="89"/>
  <c r="AG70" i="89"/>
  <c r="AC70" i="89"/>
  <c r="Y70" i="89"/>
  <c r="U70" i="89"/>
  <c r="AG69" i="89"/>
  <c r="AC69" i="89"/>
  <c r="Y69" i="89"/>
  <c r="U69" i="89"/>
  <c r="AF67" i="89"/>
  <c r="U12" i="90"/>
  <c r="AE67" i="89"/>
  <c r="AD67" i="89"/>
  <c r="S12" i="90"/>
  <c r="AB67" i="89"/>
  <c r="Q12" i="90" s="1"/>
  <c r="AA67" i="89"/>
  <c r="P12" i="90"/>
  <c r="Z67" i="89"/>
  <c r="O12" i="90" s="1"/>
  <c r="X67" i="89"/>
  <c r="M12" i="90"/>
  <c r="W67" i="89"/>
  <c r="L12" i="90" s="1"/>
  <c r="V67" i="89"/>
  <c r="K12" i="90"/>
  <c r="T67" i="89"/>
  <c r="I12" i="90" s="1"/>
  <c r="S67" i="89"/>
  <c r="H12" i="90"/>
  <c r="R67" i="89"/>
  <c r="G12" i="90" s="1"/>
  <c r="O67" i="89"/>
  <c r="F12" i="90"/>
  <c r="N67" i="89"/>
  <c r="E12" i="90" s="1"/>
  <c r="M67" i="89"/>
  <c r="D12" i="90"/>
  <c r="K67" i="89"/>
  <c r="C12" i="90" s="1"/>
  <c r="J67" i="89"/>
  <c r="B12" i="90"/>
  <c r="AG66" i="89"/>
  <c r="AC66" i="89"/>
  <c r="Y66" i="89"/>
  <c r="U66" i="89"/>
  <c r="AG65" i="89"/>
  <c r="AC65" i="89"/>
  <c r="Y65" i="89"/>
  <c r="U65" i="89"/>
  <c r="AG64" i="89"/>
  <c r="AC64" i="89"/>
  <c r="Y64" i="89"/>
  <c r="U64" i="89"/>
  <c r="AG63" i="89"/>
  <c r="AC63" i="89"/>
  <c r="Y63" i="89"/>
  <c r="U63" i="89"/>
  <c r="AG62" i="89"/>
  <c r="AC62" i="89"/>
  <c r="Y62" i="89"/>
  <c r="U62" i="89"/>
  <c r="AG61" i="89"/>
  <c r="AC61" i="89"/>
  <c r="Y61" i="89"/>
  <c r="U61" i="89"/>
  <c r="AG60" i="89"/>
  <c r="AC60" i="89"/>
  <c r="Y60" i="89"/>
  <c r="U60" i="89"/>
  <c r="AG59" i="89"/>
  <c r="AC59" i="89"/>
  <c r="Y59" i="89"/>
  <c r="U59" i="89"/>
  <c r="AG58" i="89"/>
  <c r="AC58" i="89"/>
  <c r="Y58" i="89"/>
  <c r="U58" i="89"/>
  <c r="AG57" i="89"/>
  <c r="AC57" i="89"/>
  <c r="Y57" i="89"/>
  <c r="U57" i="89"/>
  <c r="AF55" i="89"/>
  <c r="U11" i="90" s="1"/>
  <c r="AE55" i="89"/>
  <c r="T11" i="90"/>
  <c r="AD55" i="89"/>
  <c r="S11" i="90" s="1"/>
  <c r="AB55" i="89"/>
  <c r="Q11" i="90"/>
  <c r="AA55" i="89"/>
  <c r="P11" i="90" s="1"/>
  <c r="Z55" i="89"/>
  <c r="O11" i="90"/>
  <c r="X55" i="89"/>
  <c r="M11" i="90" s="1"/>
  <c r="W55" i="89"/>
  <c r="L11" i="90"/>
  <c r="V55" i="89"/>
  <c r="K11" i="90" s="1"/>
  <c r="T55" i="89"/>
  <c r="I11" i="90"/>
  <c r="S55" i="89"/>
  <c r="H11" i="90" s="1"/>
  <c r="R55" i="89"/>
  <c r="G11" i="90"/>
  <c r="O55" i="89"/>
  <c r="F11" i="90" s="1"/>
  <c r="N55" i="89"/>
  <c r="E11" i="90"/>
  <c r="M55" i="89"/>
  <c r="D11" i="90" s="1"/>
  <c r="K55" i="89"/>
  <c r="C11" i="90"/>
  <c r="J55" i="89"/>
  <c r="B11" i="90" s="1"/>
  <c r="AG54" i="89"/>
  <c r="AC54" i="89"/>
  <c r="Y54" i="89"/>
  <c r="U54" i="89"/>
  <c r="AG53" i="89"/>
  <c r="AC53" i="89"/>
  <c r="Y53" i="89"/>
  <c r="U53" i="89"/>
  <c r="AG52" i="89"/>
  <c r="AC52" i="89"/>
  <c r="Y52" i="89"/>
  <c r="U52" i="89"/>
  <c r="AG51" i="89"/>
  <c r="AC51" i="89"/>
  <c r="Y51" i="89"/>
  <c r="U51" i="89"/>
  <c r="AG50" i="89"/>
  <c r="AC50" i="89"/>
  <c r="Y50" i="89"/>
  <c r="U50" i="89"/>
  <c r="AG49" i="89"/>
  <c r="AC49" i="89"/>
  <c r="Y49" i="89"/>
  <c r="U49" i="89"/>
  <c r="AG48" i="89"/>
  <c r="AC48" i="89"/>
  <c r="Y48" i="89"/>
  <c r="U48" i="89"/>
  <c r="AG47" i="89"/>
  <c r="AC47" i="89"/>
  <c r="Y47" i="89"/>
  <c r="U47" i="89"/>
  <c r="AG46" i="89"/>
  <c r="AC46" i="89"/>
  <c r="Y46" i="89"/>
  <c r="U46" i="89"/>
  <c r="AG45" i="89"/>
  <c r="AC45" i="89"/>
  <c r="Y45" i="89"/>
  <c r="U45" i="89"/>
  <c r="AF43" i="89"/>
  <c r="U10" i="90"/>
  <c r="AE43" i="89"/>
  <c r="T10" i="90" s="1"/>
  <c r="AD43" i="89"/>
  <c r="S10" i="90"/>
  <c r="AB43" i="89"/>
  <c r="Q10" i="90" s="1"/>
  <c r="AA43" i="89"/>
  <c r="P10" i="90"/>
  <c r="Z43" i="89"/>
  <c r="O10" i="90" s="1"/>
  <c r="X43" i="89"/>
  <c r="M10" i="90"/>
  <c r="W43" i="89"/>
  <c r="L10" i="90" s="1"/>
  <c r="V43" i="89"/>
  <c r="K10" i="90"/>
  <c r="T43" i="89"/>
  <c r="I10" i="90" s="1"/>
  <c r="S43" i="89"/>
  <c r="H10" i="90"/>
  <c r="R43" i="89"/>
  <c r="G10" i="90" s="1"/>
  <c r="O43" i="89"/>
  <c r="F10" i="90"/>
  <c r="N43" i="89"/>
  <c r="E10" i="90" s="1"/>
  <c r="M43" i="89"/>
  <c r="D10" i="90"/>
  <c r="K43" i="89"/>
  <c r="C10" i="90" s="1"/>
  <c r="J43" i="89"/>
  <c r="B10" i="90"/>
  <c r="AG42" i="89"/>
  <c r="AC42" i="89"/>
  <c r="Y42" i="89"/>
  <c r="U42" i="89"/>
  <c r="AG41" i="89"/>
  <c r="AC41" i="89"/>
  <c r="Y41" i="89"/>
  <c r="U41" i="89"/>
  <c r="AG40" i="89"/>
  <c r="AC40" i="89"/>
  <c r="Y40" i="89"/>
  <c r="U40" i="89"/>
  <c r="AG39" i="89"/>
  <c r="AC39" i="89"/>
  <c r="Y39" i="89"/>
  <c r="U39" i="89"/>
  <c r="AG38" i="89"/>
  <c r="AC38" i="89"/>
  <c r="Y38" i="89"/>
  <c r="U38" i="89"/>
  <c r="AG37" i="89"/>
  <c r="AC37" i="89"/>
  <c r="Y37" i="89"/>
  <c r="U37" i="89"/>
  <c r="AG36" i="89"/>
  <c r="AC36" i="89"/>
  <c r="Y36" i="89"/>
  <c r="U36" i="89"/>
  <c r="AG35" i="89"/>
  <c r="AC35" i="89"/>
  <c r="Y35" i="89"/>
  <c r="U35" i="89"/>
  <c r="AG34" i="89"/>
  <c r="AC34" i="89"/>
  <c r="Y34" i="89"/>
  <c r="U34" i="89"/>
  <c r="AG33" i="89"/>
  <c r="AC33" i="89"/>
  <c r="Y33" i="89"/>
  <c r="U33" i="89"/>
  <c r="AF31" i="89"/>
  <c r="U9" i="90" s="1"/>
  <c r="AE31" i="89"/>
  <c r="T9" i="90"/>
  <c r="AD31" i="89"/>
  <c r="S9" i="90" s="1"/>
  <c r="AB31" i="89"/>
  <c r="AA31" i="89"/>
  <c r="P9" i="90" s="1"/>
  <c r="Z31" i="89"/>
  <c r="O9" i="90"/>
  <c r="X31" i="89"/>
  <c r="M9" i="90"/>
  <c r="W31" i="89"/>
  <c r="L9" i="90"/>
  <c r="V31" i="89"/>
  <c r="T31" i="89"/>
  <c r="S31" i="89"/>
  <c r="H9" i="90"/>
  <c r="R31" i="89"/>
  <c r="G9" i="90"/>
  <c r="O31" i="89"/>
  <c r="F9" i="90"/>
  <c r="N31" i="89"/>
  <c r="E9" i="90" s="1"/>
  <c r="M31" i="89"/>
  <c r="D9" i="90"/>
  <c r="K31" i="89"/>
  <c r="C9" i="90"/>
  <c r="J31" i="89"/>
  <c r="B9" i="90"/>
  <c r="AG30" i="89"/>
  <c r="AC30" i="89"/>
  <c r="Y30" i="89"/>
  <c r="U30" i="89"/>
  <c r="AG29" i="89"/>
  <c r="AC29" i="89"/>
  <c r="Y29" i="89"/>
  <c r="U29" i="89"/>
  <c r="AG28" i="89"/>
  <c r="AC28" i="89"/>
  <c r="Y28" i="89"/>
  <c r="U28" i="89"/>
  <c r="AG27" i="89"/>
  <c r="AC27" i="89"/>
  <c r="Y27" i="89"/>
  <c r="U27" i="89"/>
  <c r="AG26" i="89"/>
  <c r="AC26" i="89"/>
  <c r="Y26" i="89"/>
  <c r="U26" i="89"/>
  <c r="AG25" i="89"/>
  <c r="AC25" i="89"/>
  <c r="Y25" i="89"/>
  <c r="U25" i="89"/>
  <c r="AG24" i="89"/>
  <c r="AC24" i="89"/>
  <c r="Y24" i="89"/>
  <c r="U24" i="89"/>
  <c r="AG23" i="89"/>
  <c r="AC23" i="89"/>
  <c r="Y23" i="89"/>
  <c r="U23" i="89"/>
  <c r="AG22" i="89"/>
  <c r="AC22" i="89"/>
  <c r="Y22" i="89"/>
  <c r="U22" i="89"/>
  <c r="AG21" i="89"/>
  <c r="AC21" i="89"/>
  <c r="Y21" i="89"/>
  <c r="U21" i="89"/>
  <c r="AF19" i="89"/>
  <c r="U8" i="90" s="1"/>
  <c r="AE19" i="89"/>
  <c r="T8" i="90"/>
  <c r="AD19" i="89"/>
  <c r="AB19" i="89"/>
  <c r="Q8" i="90" s="1"/>
  <c r="AA19" i="89"/>
  <c r="Z19" i="89"/>
  <c r="X19" i="89"/>
  <c r="M8" i="90" s="1"/>
  <c r="W19" i="89"/>
  <c r="L8" i="90"/>
  <c r="V19" i="89"/>
  <c r="T19" i="89"/>
  <c r="I8" i="90"/>
  <c r="S19" i="89"/>
  <c r="R19" i="89"/>
  <c r="O19" i="89"/>
  <c r="N19" i="89"/>
  <c r="E8" i="90"/>
  <c r="M19" i="89"/>
  <c r="D8" i="90" s="1"/>
  <c r="K19" i="89"/>
  <c r="J19" i="89"/>
  <c r="B8" i="90" s="1"/>
  <c r="AG18" i="89"/>
  <c r="AC18" i="89"/>
  <c r="Y18" i="89"/>
  <c r="U18" i="89"/>
  <c r="AG17" i="89"/>
  <c r="AC17" i="89"/>
  <c r="Y17" i="89"/>
  <c r="U17" i="89"/>
  <c r="AG16" i="89"/>
  <c r="AC16" i="89"/>
  <c r="Y16" i="89"/>
  <c r="U16" i="89"/>
  <c r="AG15" i="89"/>
  <c r="AC15" i="89"/>
  <c r="Y15" i="89"/>
  <c r="U15" i="89"/>
  <c r="AG14" i="89"/>
  <c r="AC14" i="89"/>
  <c r="Y14" i="89"/>
  <c r="U14" i="89"/>
  <c r="AG13" i="89"/>
  <c r="AC13" i="89"/>
  <c r="Y13" i="89"/>
  <c r="U13" i="89"/>
  <c r="AG12" i="89"/>
  <c r="AC12" i="89"/>
  <c r="Y12" i="89"/>
  <c r="U12" i="89"/>
  <c r="AG11" i="89"/>
  <c r="AC11" i="89"/>
  <c r="Y11" i="89"/>
  <c r="U11" i="89"/>
  <c r="AG10" i="89"/>
  <c r="AC10" i="89"/>
  <c r="Y10" i="89"/>
  <c r="U10" i="89"/>
  <c r="AG9" i="89"/>
  <c r="AC9" i="89"/>
  <c r="Y9" i="89"/>
  <c r="U9" i="89"/>
  <c r="C18" i="88"/>
  <c r="B18" i="88"/>
  <c r="Y17" i="88"/>
  <c r="A5" i="88"/>
  <c r="A3" i="88"/>
  <c r="A1" i="88"/>
  <c r="AF190" i="87"/>
  <c r="U23" i="88" s="1"/>
  <c r="AE190" i="87"/>
  <c r="T23" i="88"/>
  <c r="AD190" i="87"/>
  <c r="S23" i="88"/>
  <c r="AB190" i="87"/>
  <c r="Q23" i="88"/>
  <c r="AA190" i="87"/>
  <c r="P23" i="88" s="1"/>
  <c r="Z190" i="87"/>
  <c r="O23" i="88"/>
  <c r="X190" i="87"/>
  <c r="M23" i="88"/>
  <c r="W190" i="87"/>
  <c r="L23" i="88"/>
  <c r="V190" i="87"/>
  <c r="K23" i="88" s="1"/>
  <c r="T190" i="87"/>
  <c r="I23" i="88"/>
  <c r="S190" i="87"/>
  <c r="H23" i="88"/>
  <c r="R190" i="87"/>
  <c r="G23" i="88"/>
  <c r="O190" i="87"/>
  <c r="F23" i="88" s="1"/>
  <c r="N190" i="87"/>
  <c r="E23" i="88"/>
  <c r="M190" i="87"/>
  <c r="D23" i="88"/>
  <c r="K190" i="87"/>
  <c r="C23" i="88"/>
  <c r="AG189" i="87"/>
  <c r="AC189" i="87"/>
  <c r="Y189" i="87"/>
  <c r="Y190" i="87"/>
  <c r="N23" i="88"/>
  <c r="U189" i="87"/>
  <c r="AF187" i="87"/>
  <c r="U22" i="88"/>
  <c r="AE187" i="87"/>
  <c r="T22" i="88" s="1"/>
  <c r="AD187" i="87"/>
  <c r="S22" i="88"/>
  <c r="AB187" i="87"/>
  <c r="Q22" i="88"/>
  <c r="AA187" i="87"/>
  <c r="P22" i="88"/>
  <c r="Z187" i="87"/>
  <c r="O22" i="88" s="1"/>
  <c r="X187" i="87"/>
  <c r="M22" i="88"/>
  <c r="W187" i="87"/>
  <c r="L22" i="88"/>
  <c r="V187" i="87"/>
  <c r="K22" i="88"/>
  <c r="T187" i="87"/>
  <c r="I22" i="88" s="1"/>
  <c r="S187" i="87"/>
  <c r="H22" i="88"/>
  <c r="R187" i="87"/>
  <c r="G22" i="88"/>
  <c r="O187" i="87"/>
  <c r="F22" i="88"/>
  <c r="N187" i="87"/>
  <c r="E22" i="88" s="1"/>
  <c r="M187" i="87"/>
  <c r="D22" i="88"/>
  <c r="K187" i="87"/>
  <c r="C22" i="88"/>
  <c r="J187" i="87"/>
  <c r="B22" i="88"/>
  <c r="AG186" i="87"/>
  <c r="AC186" i="87"/>
  <c r="Y186" i="87"/>
  <c r="U186" i="87"/>
  <c r="AG185" i="87"/>
  <c r="AC185" i="87"/>
  <c r="Y185" i="87"/>
  <c r="U185" i="87"/>
  <c r="AG184" i="87"/>
  <c r="AC184" i="87"/>
  <c r="Y184" i="87"/>
  <c r="U184" i="87"/>
  <c r="AG183" i="87"/>
  <c r="AC183" i="87"/>
  <c r="Y183" i="87"/>
  <c r="U183" i="87"/>
  <c r="AG182" i="87"/>
  <c r="AC182" i="87"/>
  <c r="Y182" i="87"/>
  <c r="U182" i="87"/>
  <c r="AG181" i="87"/>
  <c r="AC181" i="87"/>
  <c r="Y181" i="87"/>
  <c r="U181" i="87"/>
  <c r="AG180" i="87"/>
  <c r="AC180" i="87"/>
  <c r="Y180" i="87"/>
  <c r="U180" i="87"/>
  <c r="AG179" i="87"/>
  <c r="AC179" i="87"/>
  <c r="Y179" i="87"/>
  <c r="U179" i="87"/>
  <c r="AG178" i="87"/>
  <c r="AC178" i="87"/>
  <c r="Y178" i="87"/>
  <c r="U178" i="87"/>
  <c r="AG177" i="87"/>
  <c r="AC177" i="87"/>
  <c r="AC187" i="87" s="1"/>
  <c r="R22" i="88" s="1"/>
  <c r="Y177" i="87"/>
  <c r="U177" i="87"/>
  <c r="AF175" i="87"/>
  <c r="U21" i="88" s="1"/>
  <c r="AE175" i="87"/>
  <c r="T21" i="88"/>
  <c r="AD175" i="87"/>
  <c r="S21" i="88"/>
  <c r="AB175" i="87"/>
  <c r="Q21" i="88" s="1"/>
  <c r="AA175" i="87"/>
  <c r="P21" i="88" s="1"/>
  <c r="Z175" i="87"/>
  <c r="O21" i="88"/>
  <c r="X175" i="87"/>
  <c r="M21" i="88"/>
  <c r="W175" i="87"/>
  <c r="L21" i="88" s="1"/>
  <c r="V175" i="87"/>
  <c r="K21" i="88" s="1"/>
  <c r="T175" i="87"/>
  <c r="I21" i="88"/>
  <c r="S175" i="87"/>
  <c r="H21" i="88"/>
  <c r="R175" i="87"/>
  <c r="G21" i="88" s="1"/>
  <c r="O175" i="87"/>
  <c r="F21" i="88" s="1"/>
  <c r="N175" i="87"/>
  <c r="E21" i="88"/>
  <c r="M175" i="87"/>
  <c r="D21" i="88"/>
  <c r="K175" i="87"/>
  <c r="C21" i="88" s="1"/>
  <c r="J175" i="87"/>
  <c r="B21" i="88" s="1"/>
  <c r="AG174" i="87"/>
  <c r="AC174" i="87"/>
  <c r="Y174" i="87"/>
  <c r="U174" i="87"/>
  <c r="AG173" i="87"/>
  <c r="AC173" i="87"/>
  <c r="Y173" i="87"/>
  <c r="U173" i="87"/>
  <c r="AG172" i="87"/>
  <c r="AC172" i="87"/>
  <c r="Y172" i="87"/>
  <c r="U172" i="87"/>
  <c r="AG171" i="87"/>
  <c r="AC171" i="87"/>
  <c r="Y171" i="87"/>
  <c r="U171" i="87"/>
  <c r="AG170" i="87"/>
  <c r="AC170" i="87"/>
  <c r="Y170" i="87"/>
  <c r="U170" i="87"/>
  <c r="AG169" i="87"/>
  <c r="AC169" i="87"/>
  <c r="Y169" i="87"/>
  <c r="U169" i="87"/>
  <c r="AG168" i="87"/>
  <c r="AC168" i="87"/>
  <c r="Y168" i="87"/>
  <c r="U168" i="87"/>
  <c r="AG167" i="87"/>
  <c r="AC167" i="87"/>
  <c r="Y167" i="87"/>
  <c r="U167" i="87"/>
  <c r="AG166" i="87"/>
  <c r="AC166" i="87"/>
  <c r="Y166" i="87"/>
  <c r="U166" i="87"/>
  <c r="AG165" i="87"/>
  <c r="AC165" i="87"/>
  <c r="Y165" i="87"/>
  <c r="U165" i="87"/>
  <c r="AF163" i="87"/>
  <c r="U20" i="88"/>
  <c r="AE163" i="87"/>
  <c r="T20" i="88" s="1"/>
  <c r="AD163" i="87"/>
  <c r="S20" i="88" s="1"/>
  <c r="AB163" i="87"/>
  <c r="Q20" i="88" s="1"/>
  <c r="AA163" i="87"/>
  <c r="P20" i="88"/>
  <c r="Z163" i="87"/>
  <c r="O20" i="88" s="1"/>
  <c r="X163" i="87"/>
  <c r="M20" i="88" s="1"/>
  <c r="W163" i="87"/>
  <c r="L20" i="88" s="1"/>
  <c r="V163" i="87"/>
  <c r="K20" i="88"/>
  <c r="T163" i="87"/>
  <c r="I20" i="88" s="1"/>
  <c r="S163" i="87"/>
  <c r="H20" i="88" s="1"/>
  <c r="R163" i="87"/>
  <c r="G20" i="88" s="1"/>
  <c r="O163" i="87"/>
  <c r="F20" i="88"/>
  <c r="N163" i="87"/>
  <c r="E20" i="88" s="1"/>
  <c r="M163" i="87"/>
  <c r="D20" i="88" s="1"/>
  <c r="K163" i="87"/>
  <c r="C20" i="88" s="1"/>
  <c r="J163" i="87"/>
  <c r="B20" i="88"/>
  <c r="AG162" i="87"/>
  <c r="AC162" i="87"/>
  <c r="Y162" i="87"/>
  <c r="U162" i="87"/>
  <c r="AG161" i="87"/>
  <c r="AC161" i="87"/>
  <c r="Y161" i="87"/>
  <c r="U161" i="87"/>
  <c r="AG160" i="87"/>
  <c r="AC160" i="87"/>
  <c r="Y160" i="87"/>
  <c r="U160" i="87"/>
  <c r="AG159" i="87"/>
  <c r="AC159" i="87"/>
  <c r="Y159" i="87"/>
  <c r="U159" i="87"/>
  <c r="AG158" i="87"/>
  <c r="AC158" i="87"/>
  <c r="Y158" i="87"/>
  <c r="U158" i="87"/>
  <c r="AG157" i="87"/>
  <c r="AC157" i="87"/>
  <c r="Y157" i="87"/>
  <c r="U157" i="87"/>
  <c r="AG156" i="87"/>
  <c r="AC156" i="87"/>
  <c r="Y156" i="87"/>
  <c r="U156" i="87"/>
  <c r="AG155" i="87"/>
  <c r="AC155" i="87"/>
  <c r="Y155" i="87"/>
  <c r="U155" i="87"/>
  <c r="AG154" i="87"/>
  <c r="AC154" i="87"/>
  <c r="Y154" i="87"/>
  <c r="U154" i="87"/>
  <c r="AG153" i="87"/>
  <c r="AC153" i="87"/>
  <c r="Y153" i="87"/>
  <c r="U153" i="87"/>
  <c r="AF151" i="87"/>
  <c r="U19" i="88" s="1"/>
  <c r="AE151" i="87"/>
  <c r="T19" i="88" s="1"/>
  <c r="AD151" i="87"/>
  <c r="S19" i="88" s="1"/>
  <c r="AB151" i="87"/>
  <c r="Q19" i="88"/>
  <c r="AA151" i="87"/>
  <c r="P19" i="88" s="1"/>
  <c r="Z151" i="87"/>
  <c r="O19" i="88" s="1"/>
  <c r="X151" i="87"/>
  <c r="M19" i="88" s="1"/>
  <c r="W151" i="87"/>
  <c r="L19" i="88"/>
  <c r="V151" i="87"/>
  <c r="K19" i="88" s="1"/>
  <c r="T151" i="87"/>
  <c r="I19" i="88" s="1"/>
  <c r="S151" i="87"/>
  <c r="H19" i="88" s="1"/>
  <c r="R151" i="87"/>
  <c r="G19" i="88"/>
  <c r="O151" i="87"/>
  <c r="F19" i="88" s="1"/>
  <c r="N151" i="87"/>
  <c r="E19" i="88" s="1"/>
  <c r="M151" i="87"/>
  <c r="D19" i="88" s="1"/>
  <c r="K151" i="87"/>
  <c r="C19" i="88"/>
  <c r="J151" i="87"/>
  <c r="B19" i="88" s="1"/>
  <c r="AG150" i="87"/>
  <c r="AC150" i="87"/>
  <c r="Y150" i="87"/>
  <c r="U150" i="87"/>
  <c r="AG149" i="87"/>
  <c r="AC149" i="87"/>
  <c r="Y149" i="87"/>
  <c r="U149" i="87"/>
  <c r="AG148" i="87"/>
  <c r="AC148" i="87"/>
  <c r="Y148" i="87"/>
  <c r="U148" i="87"/>
  <c r="AG147" i="87"/>
  <c r="AC147" i="87"/>
  <c r="Y147" i="87"/>
  <c r="U147" i="87"/>
  <c r="AG146" i="87"/>
  <c r="AC146" i="87"/>
  <c r="Y146" i="87"/>
  <c r="U146" i="87"/>
  <c r="AG145" i="87"/>
  <c r="AC145" i="87"/>
  <c r="Y145" i="87"/>
  <c r="U145" i="87"/>
  <c r="AG144" i="87"/>
  <c r="AC144" i="87"/>
  <c r="Y144" i="87"/>
  <c r="U144" i="87"/>
  <c r="AG143" i="87"/>
  <c r="AC143" i="87"/>
  <c r="Y143" i="87"/>
  <c r="U143" i="87"/>
  <c r="AG142" i="87"/>
  <c r="AC142" i="87"/>
  <c r="Y142" i="87"/>
  <c r="U142" i="87"/>
  <c r="AG141" i="87"/>
  <c r="AC141" i="87"/>
  <c r="Y141" i="87"/>
  <c r="U141" i="87"/>
  <c r="AF139" i="87"/>
  <c r="U18" i="88" s="1"/>
  <c r="AE139" i="87"/>
  <c r="T18" i="88" s="1"/>
  <c r="AD139" i="87"/>
  <c r="S18" i="88"/>
  <c r="AB139" i="87"/>
  <c r="Q18" i="88" s="1"/>
  <c r="AA139" i="87"/>
  <c r="P18" i="88" s="1"/>
  <c r="Z139" i="87"/>
  <c r="O18" i="88" s="1"/>
  <c r="X139" i="87"/>
  <c r="M18" i="88"/>
  <c r="W139" i="87"/>
  <c r="L18" i="88" s="1"/>
  <c r="V139" i="87"/>
  <c r="K18" i="88" s="1"/>
  <c r="T139" i="87"/>
  <c r="I18" i="88" s="1"/>
  <c r="S139" i="87"/>
  <c r="H18" i="88"/>
  <c r="R139" i="87"/>
  <c r="G18" i="88" s="1"/>
  <c r="O139" i="87"/>
  <c r="F18" i="88" s="1"/>
  <c r="N139" i="87"/>
  <c r="E18" i="88" s="1"/>
  <c r="M139" i="87"/>
  <c r="D18" i="88"/>
  <c r="AG138" i="87"/>
  <c r="AC138" i="87"/>
  <c r="Y138" i="87"/>
  <c r="U138" i="87"/>
  <c r="AG137" i="87"/>
  <c r="AC137" i="87"/>
  <c r="Y137" i="87"/>
  <c r="U137" i="87"/>
  <c r="AG136" i="87"/>
  <c r="AC136" i="87"/>
  <c r="Y136" i="87"/>
  <c r="U136" i="87"/>
  <c r="AG135" i="87"/>
  <c r="AC135" i="87"/>
  <c r="Y135" i="87"/>
  <c r="U135" i="87"/>
  <c r="AG134" i="87"/>
  <c r="AC134" i="87"/>
  <c r="Y134" i="87"/>
  <c r="U134" i="87"/>
  <c r="AG133" i="87"/>
  <c r="AC133" i="87"/>
  <c r="Y133" i="87"/>
  <c r="U133" i="87"/>
  <c r="AG132" i="87"/>
  <c r="AC132" i="87"/>
  <c r="Y132" i="87"/>
  <c r="U132" i="87"/>
  <c r="AG131" i="87"/>
  <c r="AC131" i="87"/>
  <c r="Y131" i="87"/>
  <c r="U131" i="87"/>
  <c r="AG130" i="87"/>
  <c r="AC130" i="87"/>
  <c r="Y130" i="87"/>
  <c r="U130" i="87"/>
  <c r="AG129" i="87"/>
  <c r="AC129" i="87"/>
  <c r="Y129" i="87"/>
  <c r="U129" i="87"/>
  <c r="AF127" i="87"/>
  <c r="U17" i="88" s="1"/>
  <c r="AE127" i="87"/>
  <c r="T17" i="88" s="1"/>
  <c r="AD127" i="87"/>
  <c r="S17" i="88" s="1"/>
  <c r="AB127" i="87"/>
  <c r="Q17" i="88"/>
  <c r="AA127" i="87"/>
  <c r="P17" i="88" s="1"/>
  <c r="Z127" i="87"/>
  <c r="O17" i="88" s="1"/>
  <c r="X127" i="87"/>
  <c r="M17" i="88" s="1"/>
  <c r="W127" i="87"/>
  <c r="V127" i="87"/>
  <c r="K17" i="88" s="1"/>
  <c r="T127" i="87"/>
  <c r="I17" i="88"/>
  <c r="S127" i="87"/>
  <c r="H17" i="88"/>
  <c r="R127" i="87"/>
  <c r="G17" i="88"/>
  <c r="O127" i="87"/>
  <c r="F17" i="88" s="1"/>
  <c r="N127" i="87"/>
  <c r="E17" i="88"/>
  <c r="M127" i="87"/>
  <c r="D17" i="88"/>
  <c r="K127" i="87"/>
  <c r="C17" i="88"/>
  <c r="J127" i="87"/>
  <c r="B17" i="88" s="1"/>
  <c r="AG126" i="87"/>
  <c r="AC126" i="87"/>
  <c r="Y126" i="87"/>
  <c r="U126" i="87"/>
  <c r="AG125" i="87"/>
  <c r="AC125" i="87"/>
  <c r="Y125" i="87"/>
  <c r="U125" i="87"/>
  <c r="AG124" i="87"/>
  <c r="AC124" i="87"/>
  <c r="Y124" i="87"/>
  <c r="U124" i="87"/>
  <c r="AG123" i="87"/>
  <c r="AC123" i="87"/>
  <c r="Y123" i="87"/>
  <c r="U123" i="87"/>
  <c r="AG122" i="87"/>
  <c r="AC122" i="87"/>
  <c r="Y122" i="87"/>
  <c r="U122" i="87"/>
  <c r="AG121" i="87"/>
  <c r="AC121" i="87"/>
  <c r="Y121" i="87"/>
  <c r="U121" i="87"/>
  <c r="AG120" i="87"/>
  <c r="AC120" i="87"/>
  <c r="Y120" i="87"/>
  <c r="U120" i="87"/>
  <c r="AG119" i="87"/>
  <c r="AC119" i="87"/>
  <c r="Y119" i="87"/>
  <c r="U119" i="87"/>
  <c r="AG118" i="87"/>
  <c r="AC118" i="87"/>
  <c r="Y118" i="87"/>
  <c r="U118" i="87"/>
  <c r="AG117" i="87"/>
  <c r="AC117" i="87"/>
  <c r="Y117" i="87"/>
  <c r="U117" i="87"/>
  <c r="AF115" i="87"/>
  <c r="U16" i="88"/>
  <c r="AE115" i="87"/>
  <c r="T16" i="88"/>
  <c r="AD115" i="87"/>
  <c r="S16" i="88"/>
  <c r="AB115" i="87"/>
  <c r="Q16" i="88" s="1"/>
  <c r="AA115" i="87"/>
  <c r="P16" i="88"/>
  <c r="Z115" i="87"/>
  <c r="O16" i="88"/>
  <c r="X115" i="87"/>
  <c r="M16" i="88"/>
  <c r="W115" i="87"/>
  <c r="L16" i="88" s="1"/>
  <c r="V115" i="87"/>
  <c r="K16" i="88"/>
  <c r="T115" i="87"/>
  <c r="I16" i="88"/>
  <c r="S115" i="87"/>
  <c r="H16" i="88"/>
  <c r="R115" i="87"/>
  <c r="G16" i="88" s="1"/>
  <c r="O115" i="87"/>
  <c r="F16" i="88"/>
  <c r="N115" i="87"/>
  <c r="E16" i="88"/>
  <c r="M115" i="87"/>
  <c r="D16" i="88"/>
  <c r="K115" i="87"/>
  <c r="C16" i="88" s="1"/>
  <c r="J115" i="87"/>
  <c r="B16" i="88"/>
  <c r="AG114" i="87"/>
  <c r="AC114" i="87"/>
  <c r="Y114" i="87"/>
  <c r="U114" i="87"/>
  <c r="AG113" i="87"/>
  <c r="AC113" i="87"/>
  <c r="Y113" i="87"/>
  <c r="U113" i="87"/>
  <c r="AG112" i="87"/>
  <c r="AC112" i="87"/>
  <c r="Y112" i="87"/>
  <c r="U112" i="87"/>
  <c r="AG111" i="87"/>
  <c r="AC111" i="87"/>
  <c r="Y111" i="87"/>
  <c r="U111" i="87"/>
  <c r="AG110" i="87"/>
  <c r="AC110" i="87"/>
  <c r="Y110" i="87"/>
  <c r="U110" i="87"/>
  <c r="AG109" i="87"/>
  <c r="AC109" i="87"/>
  <c r="Y109" i="87"/>
  <c r="U109" i="87"/>
  <c r="AG108" i="87"/>
  <c r="AC108" i="87"/>
  <c r="Y108" i="87"/>
  <c r="U108" i="87"/>
  <c r="AG107" i="87"/>
  <c r="AC107" i="87"/>
  <c r="Y107" i="87"/>
  <c r="U107" i="87"/>
  <c r="AG106" i="87"/>
  <c r="AC106" i="87"/>
  <c r="Y106" i="87"/>
  <c r="U106" i="87"/>
  <c r="AG105" i="87"/>
  <c r="AC105" i="87"/>
  <c r="Y105" i="87"/>
  <c r="U105" i="87"/>
  <c r="AF103" i="87"/>
  <c r="U15" i="88" s="1"/>
  <c r="AE103" i="87"/>
  <c r="T15" i="88"/>
  <c r="AD103" i="87"/>
  <c r="S15" i="88" s="1"/>
  <c r="AB103" i="87"/>
  <c r="Q15" i="88"/>
  <c r="AA103" i="87"/>
  <c r="P15" i="88" s="1"/>
  <c r="Z103" i="87"/>
  <c r="O15" i="88"/>
  <c r="X103" i="87"/>
  <c r="M15" i="88" s="1"/>
  <c r="W103" i="87"/>
  <c r="L15" i="88"/>
  <c r="V103" i="87"/>
  <c r="K15" i="88" s="1"/>
  <c r="T103" i="87"/>
  <c r="I15" i="88"/>
  <c r="S103" i="87"/>
  <c r="H15" i="88" s="1"/>
  <c r="R103" i="87"/>
  <c r="G15" i="88"/>
  <c r="O103" i="87"/>
  <c r="F15" i="88" s="1"/>
  <c r="N103" i="87"/>
  <c r="E15" i="88" s="1"/>
  <c r="M103" i="87"/>
  <c r="D15" i="88" s="1"/>
  <c r="K103" i="87"/>
  <c r="C15" i="88"/>
  <c r="J103" i="87"/>
  <c r="B15" i="88" s="1"/>
  <c r="AG102" i="87"/>
  <c r="AC102" i="87"/>
  <c r="Y102" i="87"/>
  <c r="U102" i="87"/>
  <c r="AG101" i="87"/>
  <c r="AC101" i="87"/>
  <c r="Y101" i="87"/>
  <c r="U101" i="87"/>
  <c r="AG100" i="87"/>
  <c r="AC100" i="87"/>
  <c r="Y100" i="87"/>
  <c r="U100" i="87"/>
  <c r="AG99" i="87"/>
  <c r="AC99" i="87"/>
  <c r="Y99" i="87"/>
  <c r="U99" i="87"/>
  <c r="AG98" i="87"/>
  <c r="AC98" i="87"/>
  <c r="Y98" i="87"/>
  <c r="U98" i="87"/>
  <c r="AG97" i="87"/>
  <c r="AC97" i="87"/>
  <c r="Y97" i="87"/>
  <c r="U97" i="87"/>
  <c r="AG96" i="87"/>
  <c r="AC96" i="87"/>
  <c r="Y96" i="87"/>
  <c r="U96" i="87"/>
  <c r="AG95" i="87"/>
  <c r="AC95" i="87"/>
  <c r="Y95" i="87"/>
  <c r="U95" i="87"/>
  <c r="AG94" i="87"/>
  <c r="AC94" i="87"/>
  <c r="Y94" i="87"/>
  <c r="U94" i="87"/>
  <c r="AG93" i="87"/>
  <c r="AC93" i="87"/>
  <c r="Y93" i="87"/>
  <c r="U93" i="87"/>
  <c r="AF91" i="87"/>
  <c r="U14" i="88" s="1"/>
  <c r="AE91" i="87"/>
  <c r="T14" i="88"/>
  <c r="AD91" i="87"/>
  <c r="S14" i="88" s="1"/>
  <c r="AB91" i="87"/>
  <c r="Q14" i="88" s="1"/>
  <c r="AA91" i="87"/>
  <c r="P14" i="88" s="1"/>
  <c r="Z91" i="87"/>
  <c r="O14" i="88"/>
  <c r="X91" i="87"/>
  <c r="M14" i="88" s="1"/>
  <c r="W91" i="87"/>
  <c r="L14" i="88" s="1"/>
  <c r="V91" i="87"/>
  <c r="K14" i="88" s="1"/>
  <c r="T91" i="87"/>
  <c r="I14" i="88"/>
  <c r="S91" i="87"/>
  <c r="H14" i="88" s="1"/>
  <c r="R91" i="87"/>
  <c r="G14" i="88" s="1"/>
  <c r="O91" i="87"/>
  <c r="F14" i="88" s="1"/>
  <c r="N91" i="87"/>
  <c r="E14" i="88"/>
  <c r="M91" i="87"/>
  <c r="D14" i="88" s="1"/>
  <c r="K91" i="87"/>
  <c r="C14" i="88" s="1"/>
  <c r="J91" i="87"/>
  <c r="B14" i="88" s="1"/>
  <c r="AG90" i="87"/>
  <c r="AC90" i="87"/>
  <c r="Y90" i="87"/>
  <c r="U90" i="87"/>
  <c r="AG89" i="87"/>
  <c r="AC89" i="87"/>
  <c r="Y89" i="87"/>
  <c r="U89" i="87"/>
  <c r="AG88" i="87"/>
  <c r="AC88" i="87"/>
  <c r="Y88" i="87"/>
  <c r="U88" i="87"/>
  <c r="AG87" i="87"/>
  <c r="AC87" i="87"/>
  <c r="Y87" i="87"/>
  <c r="U87" i="87"/>
  <c r="AG86" i="87"/>
  <c r="AC86" i="87"/>
  <c r="Y86" i="87"/>
  <c r="U86" i="87"/>
  <c r="AG85" i="87"/>
  <c r="AC85" i="87"/>
  <c r="Y85" i="87"/>
  <c r="U85" i="87"/>
  <c r="AG84" i="87"/>
  <c r="AC84" i="87"/>
  <c r="Y84" i="87"/>
  <c r="U84" i="87"/>
  <c r="AG83" i="87"/>
  <c r="AC83" i="87"/>
  <c r="Y83" i="87"/>
  <c r="U83" i="87"/>
  <c r="AG82" i="87"/>
  <c r="AC82" i="87"/>
  <c r="Y82" i="87"/>
  <c r="U82" i="87"/>
  <c r="AG81" i="87"/>
  <c r="AC81" i="87"/>
  <c r="Y81" i="87"/>
  <c r="Y91" i="87" s="1"/>
  <c r="N14" i="88" s="1"/>
  <c r="U81" i="87"/>
  <c r="AF79" i="87"/>
  <c r="U13" i="88" s="1"/>
  <c r="AE79" i="87"/>
  <c r="T13" i="88" s="1"/>
  <c r="AD79" i="87"/>
  <c r="S13" i="88" s="1"/>
  <c r="AB79" i="87"/>
  <c r="Q13" i="88"/>
  <c r="AA79" i="87"/>
  <c r="P13" i="88" s="1"/>
  <c r="Z79" i="87"/>
  <c r="O13" i="88" s="1"/>
  <c r="X79" i="87"/>
  <c r="M13" i="88" s="1"/>
  <c r="W79" i="87"/>
  <c r="L13" i="88"/>
  <c r="V79" i="87"/>
  <c r="K13" i="88" s="1"/>
  <c r="T79" i="87"/>
  <c r="I13" i="88" s="1"/>
  <c r="S79" i="87"/>
  <c r="H13" i="88" s="1"/>
  <c r="R79" i="87"/>
  <c r="G13" i="88"/>
  <c r="O79" i="87"/>
  <c r="F13" i="88" s="1"/>
  <c r="N79" i="87"/>
  <c r="E13" i="88" s="1"/>
  <c r="M79" i="87"/>
  <c r="D13" i="88" s="1"/>
  <c r="K79" i="87"/>
  <c r="C13" i="88"/>
  <c r="J79" i="87"/>
  <c r="B13" i="88" s="1"/>
  <c r="AG78" i="87"/>
  <c r="AC78" i="87"/>
  <c r="Y78" i="87"/>
  <c r="U78" i="87"/>
  <c r="AG77" i="87"/>
  <c r="AC77" i="87"/>
  <c r="Y77" i="87"/>
  <c r="U77" i="87"/>
  <c r="AG76" i="87"/>
  <c r="AC76" i="87"/>
  <c r="Y76" i="87"/>
  <c r="U76" i="87"/>
  <c r="AG75" i="87"/>
  <c r="AC75" i="87"/>
  <c r="Y75" i="87"/>
  <c r="U75" i="87"/>
  <c r="AG74" i="87"/>
  <c r="AC74" i="87"/>
  <c r="Y74" i="87"/>
  <c r="U74" i="87"/>
  <c r="AG73" i="87"/>
  <c r="AC73" i="87"/>
  <c r="Y73" i="87"/>
  <c r="U73" i="87"/>
  <c r="AG72" i="87"/>
  <c r="AC72" i="87"/>
  <c r="Y72" i="87"/>
  <c r="U72" i="87"/>
  <c r="AG71" i="87"/>
  <c r="AC71" i="87"/>
  <c r="Y71" i="87"/>
  <c r="U71" i="87"/>
  <c r="AG70" i="87"/>
  <c r="AC70" i="87"/>
  <c r="Y70" i="87"/>
  <c r="U70" i="87"/>
  <c r="AG69" i="87"/>
  <c r="AC69" i="87"/>
  <c r="AC79" i="87" s="1"/>
  <c r="R13" i="88" s="1"/>
  <c r="Y69" i="87"/>
  <c r="U69" i="87"/>
  <c r="AF67" i="87"/>
  <c r="U12" i="88" s="1"/>
  <c r="AE67" i="87"/>
  <c r="T12" i="88"/>
  <c r="AD67" i="87"/>
  <c r="S12" i="88" s="1"/>
  <c r="AB67" i="87"/>
  <c r="Q12" i="88" s="1"/>
  <c r="AA67" i="87"/>
  <c r="P12" i="88" s="1"/>
  <c r="Z67" i="87"/>
  <c r="O12" i="88"/>
  <c r="X67" i="87"/>
  <c r="M12" i="88" s="1"/>
  <c r="W67" i="87"/>
  <c r="L12" i="88" s="1"/>
  <c r="V67" i="87"/>
  <c r="K12" i="88" s="1"/>
  <c r="T67" i="87"/>
  <c r="I12" i="88"/>
  <c r="S67" i="87"/>
  <c r="H12" i="88" s="1"/>
  <c r="R67" i="87"/>
  <c r="G12" i="88" s="1"/>
  <c r="O67" i="87"/>
  <c r="F12" i="88" s="1"/>
  <c r="N67" i="87"/>
  <c r="E12" i="88"/>
  <c r="M67" i="87"/>
  <c r="D12" i="88" s="1"/>
  <c r="K67" i="87"/>
  <c r="C12" i="88" s="1"/>
  <c r="J67" i="87"/>
  <c r="B12" i="88" s="1"/>
  <c r="AG66" i="87"/>
  <c r="AC66" i="87"/>
  <c r="Y66" i="87"/>
  <c r="U66" i="87"/>
  <c r="AG65" i="87"/>
  <c r="AC65" i="87"/>
  <c r="Y65" i="87"/>
  <c r="U65" i="87"/>
  <c r="AG64" i="87"/>
  <c r="AC64" i="87"/>
  <c r="Y64" i="87"/>
  <c r="U64" i="87"/>
  <c r="AG63" i="87"/>
  <c r="AC63" i="87"/>
  <c r="Y63" i="87"/>
  <c r="U63" i="87"/>
  <c r="AG62" i="87"/>
  <c r="AC62" i="87"/>
  <c r="Y62" i="87"/>
  <c r="U62" i="87"/>
  <c r="AG61" i="87"/>
  <c r="AC61" i="87"/>
  <c r="Y61" i="87"/>
  <c r="U61" i="87"/>
  <c r="AG60" i="87"/>
  <c r="AC60" i="87"/>
  <c r="Y60" i="87"/>
  <c r="U60" i="87"/>
  <c r="AG59" i="87"/>
  <c r="AC59" i="87"/>
  <c r="Y59" i="87"/>
  <c r="U59" i="87"/>
  <c r="AG58" i="87"/>
  <c r="AC58" i="87"/>
  <c r="Y58" i="87"/>
  <c r="U58" i="87"/>
  <c r="AG57" i="87"/>
  <c r="AG67" i="87" s="1"/>
  <c r="V12" i="88" s="1"/>
  <c r="AC57" i="87"/>
  <c r="Y57" i="87"/>
  <c r="U57" i="87"/>
  <c r="AF55" i="87"/>
  <c r="U11" i="88" s="1"/>
  <c r="AE55" i="87"/>
  <c r="T11" i="88"/>
  <c r="AD55" i="87"/>
  <c r="S11" i="88" s="1"/>
  <c r="AB55" i="87"/>
  <c r="Q11" i="88" s="1"/>
  <c r="AA55" i="87"/>
  <c r="P11" i="88" s="1"/>
  <c r="Z55" i="87"/>
  <c r="O11" i="88" s="1"/>
  <c r="X55" i="87"/>
  <c r="M11" i="88" s="1"/>
  <c r="W55" i="87"/>
  <c r="L11" i="88" s="1"/>
  <c r="V55" i="87"/>
  <c r="K11" i="88" s="1"/>
  <c r="T55" i="87"/>
  <c r="I11" i="88"/>
  <c r="S55" i="87"/>
  <c r="H11" i="88" s="1"/>
  <c r="R55" i="87"/>
  <c r="G11" i="88"/>
  <c r="O55" i="87"/>
  <c r="F11" i="88" s="1"/>
  <c r="N55" i="87"/>
  <c r="E11" i="88"/>
  <c r="M55" i="87"/>
  <c r="D11" i="88" s="1"/>
  <c r="K55" i="87"/>
  <c r="C11" i="88"/>
  <c r="J55" i="87"/>
  <c r="B11" i="88"/>
  <c r="AG54" i="87"/>
  <c r="AC54" i="87"/>
  <c r="Y54" i="87"/>
  <c r="U54" i="87"/>
  <c r="AG53" i="87"/>
  <c r="AC53" i="87"/>
  <c r="Y53" i="87"/>
  <c r="U53" i="87"/>
  <c r="AG52" i="87"/>
  <c r="AC52" i="87"/>
  <c r="Y52" i="87"/>
  <c r="U52" i="87"/>
  <c r="AG51" i="87"/>
  <c r="AC51" i="87"/>
  <c r="Y51" i="87"/>
  <c r="U51" i="87"/>
  <c r="AG50" i="87"/>
  <c r="AC50" i="87"/>
  <c r="Y50" i="87"/>
  <c r="U50" i="87"/>
  <c r="AG49" i="87"/>
  <c r="AC49" i="87"/>
  <c r="Y49" i="87"/>
  <c r="U49" i="87"/>
  <c r="AG48" i="87"/>
  <c r="AC48" i="87"/>
  <c r="Y48" i="87"/>
  <c r="U48" i="87"/>
  <c r="AG47" i="87"/>
  <c r="AC47" i="87"/>
  <c r="Y47" i="87"/>
  <c r="U47" i="87"/>
  <c r="AG46" i="87"/>
  <c r="AC46" i="87"/>
  <c r="Y46" i="87"/>
  <c r="U46" i="87"/>
  <c r="AG45" i="87"/>
  <c r="AC45" i="87"/>
  <c r="Y45" i="87"/>
  <c r="U45" i="87"/>
  <c r="AF43" i="87"/>
  <c r="U10" i="88" s="1"/>
  <c r="AE43" i="87"/>
  <c r="T10" i="88" s="1"/>
  <c r="AD43" i="87"/>
  <c r="S10" i="88"/>
  <c r="AB43" i="87"/>
  <c r="Q10" i="88"/>
  <c r="AA43" i="87"/>
  <c r="P10" i="88" s="1"/>
  <c r="Z43" i="87"/>
  <c r="O10" i="88" s="1"/>
  <c r="X43" i="87"/>
  <c r="M10" i="88"/>
  <c r="W43" i="87"/>
  <c r="L10" i="88"/>
  <c r="V43" i="87"/>
  <c r="K10" i="88" s="1"/>
  <c r="T43" i="87"/>
  <c r="I10" i="88" s="1"/>
  <c r="S43" i="87"/>
  <c r="H10" i="88"/>
  <c r="R43" i="87"/>
  <c r="G10" i="88"/>
  <c r="O43" i="87"/>
  <c r="F10" i="88" s="1"/>
  <c r="N43" i="87"/>
  <c r="E10" i="88" s="1"/>
  <c r="M43" i="87"/>
  <c r="D10" i="88"/>
  <c r="K43" i="87"/>
  <c r="C10" i="88"/>
  <c r="J43" i="87"/>
  <c r="B10" i="88" s="1"/>
  <c r="AG42" i="87"/>
  <c r="AC42" i="87"/>
  <c r="Y42" i="87"/>
  <c r="U42" i="87"/>
  <c r="AG41" i="87"/>
  <c r="AC41" i="87"/>
  <c r="Y41" i="87"/>
  <c r="U41" i="87"/>
  <c r="AG40" i="87"/>
  <c r="AC40" i="87"/>
  <c r="Y40" i="87"/>
  <c r="U40" i="87"/>
  <c r="AG39" i="87"/>
  <c r="AC39" i="87"/>
  <c r="Y39" i="87"/>
  <c r="U39" i="87"/>
  <c r="AG38" i="87"/>
  <c r="AC38" i="87"/>
  <c r="Y38" i="87"/>
  <c r="U38" i="87"/>
  <c r="AG37" i="87"/>
  <c r="AC37" i="87"/>
  <c r="Y37" i="87"/>
  <c r="U37" i="87"/>
  <c r="AG36" i="87"/>
  <c r="AC36" i="87"/>
  <c r="Y36" i="87"/>
  <c r="U36" i="87"/>
  <c r="AG35" i="87"/>
  <c r="AC35" i="87"/>
  <c r="Y35" i="87"/>
  <c r="U35" i="87"/>
  <c r="AG34" i="87"/>
  <c r="AC34" i="87"/>
  <c r="Y34" i="87"/>
  <c r="U34" i="87"/>
  <c r="AG33" i="87"/>
  <c r="AC33" i="87"/>
  <c r="Y33" i="87"/>
  <c r="U33" i="87"/>
  <c r="AF31" i="87"/>
  <c r="U9" i="88" s="1"/>
  <c r="AE31" i="87"/>
  <c r="T9" i="88"/>
  <c r="AD31" i="87"/>
  <c r="S9" i="88"/>
  <c r="AB31" i="87"/>
  <c r="Q9" i="88" s="1"/>
  <c r="AA31" i="87"/>
  <c r="P9" i="88" s="1"/>
  <c r="Z31" i="87"/>
  <c r="O9" i="88"/>
  <c r="X31" i="87"/>
  <c r="M9" i="88"/>
  <c r="W31" i="87"/>
  <c r="L9" i="88" s="1"/>
  <c r="V31" i="87"/>
  <c r="K9" i="88" s="1"/>
  <c r="T31" i="87"/>
  <c r="I9" i="88"/>
  <c r="S31" i="87"/>
  <c r="H9" i="88"/>
  <c r="R31" i="87"/>
  <c r="O31" i="87"/>
  <c r="F9" i="88"/>
  <c r="N31" i="87"/>
  <c r="E9" i="88"/>
  <c r="M31" i="87"/>
  <c r="D9" i="88" s="1"/>
  <c r="K31" i="87"/>
  <c r="C9" i="88"/>
  <c r="J31" i="87"/>
  <c r="B9" i="88"/>
  <c r="AG30" i="87"/>
  <c r="AC30" i="87"/>
  <c r="Y30" i="87"/>
  <c r="U30" i="87"/>
  <c r="AG29" i="87"/>
  <c r="AC29" i="87"/>
  <c r="Y29" i="87"/>
  <c r="U29" i="87"/>
  <c r="AG28" i="87"/>
  <c r="AC28" i="87"/>
  <c r="Y28" i="87"/>
  <c r="U28" i="87"/>
  <c r="AG27" i="87"/>
  <c r="AC27" i="87"/>
  <c r="Y27" i="87"/>
  <c r="U27" i="87"/>
  <c r="AG26" i="87"/>
  <c r="AC26" i="87"/>
  <c r="Y26" i="87"/>
  <c r="U26" i="87"/>
  <c r="AG25" i="87"/>
  <c r="AC25" i="87"/>
  <c r="Y25" i="87"/>
  <c r="U25" i="87"/>
  <c r="AG24" i="87"/>
  <c r="AC24" i="87"/>
  <c r="Y24" i="87"/>
  <c r="U24" i="87"/>
  <c r="AG23" i="87"/>
  <c r="AC23" i="87"/>
  <c r="Y23" i="87"/>
  <c r="U23" i="87"/>
  <c r="AG22" i="87"/>
  <c r="AC22" i="87"/>
  <c r="Y22" i="87"/>
  <c r="U22" i="87"/>
  <c r="AG21" i="87"/>
  <c r="AC21" i="87"/>
  <c r="Y21" i="87"/>
  <c r="U21" i="87"/>
  <c r="AF19" i="87"/>
  <c r="AE19" i="87"/>
  <c r="AD19" i="87"/>
  <c r="S8" i="88" s="1"/>
  <c r="AB19" i="87"/>
  <c r="AA19" i="87"/>
  <c r="P8" i="88" s="1"/>
  <c r="Z19" i="87"/>
  <c r="X19" i="87"/>
  <c r="M8" i="88"/>
  <c r="W19" i="87"/>
  <c r="L8" i="88" s="1"/>
  <c r="V19" i="87"/>
  <c r="K8" i="88"/>
  <c r="T19" i="87"/>
  <c r="I8" i="88"/>
  <c r="S19" i="87"/>
  <c r="R19" i="87"/>
  <c r="G8" i="88"/>
  <c r="O19" i="87"/>
  <c r="N19" i="87"/>
  <c r="M19" i="87"/>
  <c r="K19" i="87"/>
  <c r="C8" i="88"/>
  <c r="J19" i="87"/>
  <c r="AG18" i="87"/>
  <c r="AC18" i="87"/>
  <c r="AH18" i="87" s="1"/>
  <c r="Y18" i="87"/>
  <c r="U18" i="87"/>
  <c r="AG17" i="87"/>
  <c r="AC17" i="87"/>
  <c r="AH17" i="87" s="1"/>
  <c r="Y17" i="87"/>
  <c r="U17" i="87"/>
  <c r="AG16" i="87"/>
  <c r="AC16" i="87"/>
  <c r="Y16" i="87"/>
  <c r="U16" i="87"/>
  <c r="AH16" i="87" s="1"/>
  <c r="AG15" i="87"/>
  <c r="AC15" i="87"/>
  <c r="Y15" i="87"/>
  <c r="U15" i="87"/>
  <c r="AG14" i="87"/>
  <c r="AC14" i="87"/>
  <c r="Y14" i="87"/>
  <c r="U14" i="87"/>
  <c r="AG13" i="87"/>
  <c r="AC13" i="87"/>
  <c r="Y13" i="87"/>
  <c r="AH13" i="87" s="1"/>
  <c r="U13" i="87"/>
  <c r="AG12" i="87"/>
  <c r="AC12" i="87"/>
  <c r="Y12" i="87"/>
  <c r="AH12" i="87" s="1"/>
  <c r="AI12" i="87" s="1"/>
  <c r="U12" i="87"/>
  <c r="AG11" i="87"/>
  <c r="AC11" i="87"/>
  <c r="Y11" i="87"/>
  <c r="U11" i="87"/>
  <c r="AG10" i="87"/>
  <c r="AC10" i="87"/>
  <c r="Y10" i="87"/>
  <c r="U10" i="87"/>
  <c r="AG9" i="87"/>
  <c r="AC9" i="87"/>
  <c r="Y9" i="87"/>
  <c r="U9" i="87"/>
  <c r="C18" i="86"/>
  <c r="B18" i="86"/>
  <c r="Y17" i="86"/>
  <c r="A5" i="86"/>
  <c r="A3" i="86"/>
  <c r="AF190" i="85"/>
  <c r="U23" i="86"/>
  <c r="AE190" i="85"/>
  <c r="T23" i="86"/>
  <c r="AD190" i="85"/>
  <c r="S23" i="86"/>
  <c r="AB190" i="85"/>
  <c r="Q23" i="86" s="1"/>
  <c r="AA190" i="85"/>
  <c r="P23" i="86"/>
  <c r="Z190" i="85"/>
  <c r="O23" i="86"/>
  <c r="X190" i="85"/>
  <c r="M23" i="86"/>
  <c r="W190" i="85"/>
  <c r="L23" i="86" s="1"/>
  <c r="V190" i="85"/>
  <c r="K23" i="86"/>
  <c r="T190" i="85"/>
  <c r="I23" i="86"/>
  <c r="S190" i="85"/>
  <c r="H23" i="86"/>
  <c r="R190" i="85"/>
  <c r="G23" i="86" s="1"/>
  <c r="O190" i="85"/>
  <c r="F23" i="86"/>
  <c r="N190" i="85"/>
  <c r="E23" i="86"/>
  <c r="M190" i="85"/>
  <c r="D23" i="86"/>
  <c r="K190" i="85"/>
  <c r="C23" i="86" s="1"/>
  <c r="AG189" i="85"/>
  <c r="AC189" i="85"/>
  <c r="Y189" i="85"/>
  <c r="U189" i="85"/>
  <c r="AF187" i="85"/>
  <c r="U22" i="86"/>
  <c r="AE187" i="85"/>
  <c r="T22" i="86" s="1"/>
  <c r="AD187" i="85"/>
  <c r="S22" i="86"/>
  <c r="AB187" i="85"/>
  <c r="Q22" i="86"/>
  <c r="AA187" i="85"/>
  <c r="P22" i="86"/>
  <c r="Z187" i="85"/>
  <c r="O22" i="86" s="1"/>
  <c r="X187" i="85"/>
  <c r="M22" i="86"/>
  <c r="W187" i="85"/>
  <c r="L22" i="86"/>
  <c r="V187" i="85"/>
  <c r="K22" i="86"/>
  <c r="T187" i="85"/>
  <c r="I22" i="86" s="1"/>
  <c r="S187" i="85"/>
  <c r="H22" i="86"/>
  <c r="R187" i="85"/>
  <c r="G22" i="86"/>
  <c r="O187" i="85"/>
  <c r="F22" i="86"/>
  <c r="N187" i="85"/>
  <c r="E22" i="86" s="1"/>
  <c r="M187" i="85"/>
  <c r="D22" i="86"/>
  <c r="K187" i="85"/>
  <c r="C22" i="86"/>
  <c r="J187" i="85"/>
  <c r="B22" i="86"/>
  <c r="AG186" i="85"/>
  <c r="AC186" i="85"/>
  <c r="Y186" i="85"/>
  <c r="AH186" i="85" s="1"/>
  <c r="U186" i="85"/>
  <c r="AG185" i="85"/>
  <c r="AC185" i="85"/>
  <c r="Y185" i="85"/>
  <c r="U185" i="85"/>
  <c r="AG184" i="85"/>
  <c r="AC184" i="85"/>
  <c r="Y184" i="85"/>
  <c r="U184" i="85"/>
  <c r="AG183" i="85"/>
  <c r="AH183" i="85" s="1"/>
  <c r="AI183" i="85" s="1"/>
  <c r="AC183" i="85"/>
  <c r="Y183" i="85"/>
  <c r="U183" i="85"/>
  <c r="AG182" i="85"/>
  <c r="AC182" i="85"/>
  <c r="Y182" i="85"/>
  <c r="U182" i="85"/>
  <c r="AG181" i="85"/>
  <c r="AC181" i="85"/>
  <c r="Y181" i="85"/>
  <c r="AH181" i="85" s="1"/>
  <c r="AI181" i="85" s="1"/>
  <c r="U181" i="85"/>
  <c r="AG180" i="85"/>
  <c r="AC180" i="85"/>
  <c r="Y180" i="85"/>
  <c r="U180" i="85"/>
  <c r="AH180" i="85" s="1"/>
  <c r="AI180" i="85" s="1"/>
  <c r="AG179" i="85"/>
  <c r="AC179" i="85"/>
  <c r="AH179" i="85"/>
  <c r="Y179" i="85"/>
  <c r="U179" i="85"/>
  <c r="AG178" i="85"/>
  <c r="AC178" i="85"/>
  <c r="Y178" i="85"/>
  <c r="AH178" i="85" s="1"/>
  <c r="U178" i="85"/>
  <c r="AG177" i="85"/>
  <c r="AC177" i="85"/>
  <c r="Y177" i="85"/>
  <c r="U177" i="85"/>
  <c r="AF175" i="85"/>
  <c r="U21" i="86"/>
  <c r="AE175" i="85"/>
  <c r="T21" i="86" s="1"/>
  <c r="AD175" i="85"/>
  <c r="S21" i="86" s="1"/>
  <c r="AB175" i="85"/>
  <c r="Q21" i="86"/>
  <c r="AA175" i="85"/>
  <c r="P21" i="86"/>
  <c r="Z175" i="85"/>
  <c r="O21" i="86"/>
  <c r="X175" i="85"/>
  <c r="M21" i="86"/>
  <c r="W175" i="85"/>
  <c r="L21" i="86" s="1"/>
  <c r="V175" i="85"/>
  <c r="K21" i="86"/>
  <c r="T175" i="85"/>
  <c r="I21" i="86"/>
  <c r="S175" i="85"/>
  <c r="H21" i="86"/>
  <c r="R175" i="85"/>
  <c r="G21" i="86" s="1"/>
  <c r="O175" i="85"/>
  <c r="F21" i="86"/>
  <c r="N175" i="85"/>
  <c r="E21" i="86"/>
  <c r="M175" i="85"/>
  <c r="D21" i="86"/>
  <c r="K175" i="85"/>
  <c r="C21" i="86" s="1"/>
  <c r="J175" i="85"/>
  <c r="B21" i="86"/>
  <c r="AG174" i="85"/>
  <c r="AC174" i="85"/>
  <c r="Y174" i="85"/>
  <c r="U174" i="85"/>
  <c r="AG173" i="85"/>
  <c r="AC173" i="85"/>
  <c r="Y173" i="85"/>
  <c r="U173" i="85"/>
  <c r="AG172" i="85"/>
  <c r="AC172" i="85"/>
  <c r="Y172" i="85"/>
  <c r="U172" i="85"/>
  <c r="AG171" i="85"/>
  <c r="AC171" i="85"/>
  <c r="Y171" i="85"/>
  <c r="U171" i="85"/>
  <c r="AG170" i="85"/>
  <c r="AC170" i="85"/>
  <c r="Y170" i="85"/>
  <c r="U170" i="85"/>
  <c r="AG169" i="85"/>
  <c r="AC169" i="85"/>
  <c r="Y169" i="85"/>
  <c r="U169" i="85"/>
  <c r="AG168" i="85"/>
  <c r="AC168" i="85"/>
  <c r="Y168" i="85"/>
  <c r="U168" i="85"/>
  <c r="AG167" i="85"/>
  <c r="AC167" i="85"/>
  <c r="Y167" i="85"/>
  <c r="U167" i="85"/>
  <c r="AG166" i="85"/>
  <c r="AC166" i="85"/>
  <c r="Y166" i="85"/>
  <c r="U166" i="85"/>
  <c r="AG165" i="85"/>
  <c r="AC165" i="85"/>
  <c r="Y165" i="85"/>
  <c r="U165" i="85"/>
  <c r="AF163" i="85"/>
  <c r="U20" i="86"/>
  <c r="AE163" i="85"/>
  <c r="T20" i="86"/>
  <c r="AD163" i="85"/>
  <c r="S20" i="86" s="1"/>
  <c r="AB163" i="85"/>
  <c r="Q20" i="86"/>
  <c r="AA163" i="85"/>
  <c r="P20" i="86"/>
  <c r="Z163" i="85"/>
  <c r="O20" i="86"/>
  <c r="X163" i="85"/>
  <c r="M20" i="86" s="1"/>
  <c r="W163" i="85"/>
  <c r="L20" i="86"/>
  <c r="V163" i="85"/>
  <c r="K20" i="86"/>
  <c r="T163" i="85"/>
  <c r="I20" i="86"/>
  <c r="S163" i="85"/>
  <c r="H20" i="86" s="1"/>
  <c r="R163" i="85"/>
  <c r="G20" i="86"/>
  <c r="O163" i="85"/>
  <c r="F20" i="86"/>
  <c r="N163" i="85"/>
  <c r="E20" i="86"/>
  <c r="M163" i="85"/>
  <c r="D20" i="86" s="1"/>
  <c r="K163" i="85"/>
  <c r="C20" i="86" s="1"/>
  <c r="J163" i="85"/>
  <c r="AG162" i="85"/>
  <c r="AC162" i="85"/>
  <c r="Y162" i="85"/>
  <c r="U162" i="85"/>
  <c r="AG161" i="85"/>
  <c r="AC161" i="85"/>
  <c r="Y161" i="85"/>
  <c r="U161" i="85"/>
  <c r="AG160" i="85"/>
  <c r="AC160" i="85"/>
  <c r="Y160" i="85"/>
  <c r="U160" i="85"/>
  <c r="AG159" i="85"/>
  <c r="AC159" i="85"/>
  <c r="Y159" i="85"/>
  <c r="U159" i="85"/>
  <c r="AG158" i="85"/>
  <c r="AC158" i="85"/>
  <c r="Y158" i="85"/>
  <c r="U158" i="85"/>
  <c r="AG157" i="85"/>
  <c r="AC157" i="85"/>
  <c r="Y157" i="85"/>
  <c r="U157" i="85"/>
  <c r="AG156" i="85"/>
  <c r="AC156" i="85"/>
  <c r="Y156" i="85"/>
  <c r="U156" i="85"/>
  <c r="AG155" i="85"/>
  <c r="AC155" i="85"/>
  <c r="Y155" i="85"/>
  <c r="U155" i="85"/>
  <c r="AG154" i="85"/>
  <c r="AC154" i="85"/>
  <c r="Y154" i="85"/>
  <c r="U154" i="85"/>
  <c r="AG153" i="85"/>
  <c r="AC153" i="85"/>
  <c r="Y153" i="85"/>
  <c r="U153" i="85"/>
  <c r="AF151" i="85"/>
  <c r="U19" i="86"/>
  <c r="AE151" i="85"/>
  <c r="T19" i="86" s="1"/>
  <c r="AD151" i="85"/>
  <c r="S19" i="86"/>
  <c r="AB151" i="85"/>
  <c r="Q19" i="86"/>
  <c r="AA151" i="85"/>
  <c r="P19" i="86"/>
  <c r="Z151" i="85"/>
  <c r="O19" i="86" s="1"/>
  <c r="X151" i="85"/>
  <c r="M19" i="86"/>
  <c r="W151" i="85"/>
  <c r="L19" i="86"/>
  <c r="V151" i="85"/>
  <c r="K19" i="86"/>
  <c r="T151" i="85"/>
  <c r="I19" i="86" s="1"/>
  <c r="S151" i="85"/>
  <c r="H19" i="86"/>
  <c r="R151" i="85"/>
  <c r="G19" i="86"/>
  <c r="O151" i="85"/>
  <c r="F19" i="86"/>
  <c r="N151" i="85"/>
  <c r="E19" i="86" s="1"/>
  <c r="M151" i="85"/>
  <c r="D19" i="86"/>
  <c r="K151" i="85"/>
  <c r="C19" i="86"/>
  <c r="J151" i="85"/>
  <c r="B19" i="86"/>
  <c r="AG150" i="85"/>
  <c r="AC150" i="85"/>
  <c r="Y150" i="85"/>
  <c r="U150" i="85"/>
  <c r="AG149" i="85"/>
  <c r="AC149" i="85"/>
  <c r="Y149" i="85"/>
  <c r="U149" i="85"/>
  <c r="AG148" i="85"/>
  <c r="AC148" i="85"/>
  <c r="Y148" i="85"/>
  <c r="U148" i="85"/>
  <c r="AG147" i="85"/>
  <c r="AC147" i="85"/>
  <c r="Y147" i="85"/>
  <c r="U147" i="85"/>
  <c r="AG146" i="85"/>
  <c r="AC146" i="85"/>
  <c r="Y146" i="85"/>
  <c r="U146" i="85"/>
  <c r="AG145" i="85"/>
  <c r="AC145" i="85"/>
  <c r="Y145" i="85"/>
  <c r="U145" i="85"/>
  <c r="AG144" i="85"/>
  <c r="AC144" i="85"/>
  <c r="Y144" i="85"/>
  <c r="U144" i="85"/>
  <c r="AG143" i="85"/>
  <c r="AC143" i="85"/>
  <c r="Y143" i="85"/>
  <c r="U143" i="85"/>
  <c r="AG142" i="85"/>
  <c r="AC142" i="85"/>
  <c r="Y142" i="85"/>
  <c r="U142" i="85"/>
  <c r="AG141" i="85"/>
  <c r="AC141" i="85"/>
  <c r="Y141" i="85"/>
  <c r="U141" i="85"/>
  <c r="AF139" i="85"/>
  <c r="U18" i="86" s="1"/>
  <c r="AE139" i="85"/>
  <c r="T18" i="86"/>
  <c r="AD139" i="85"/>
  <c r="S18" i="86"/>
  <c r="AB139" i="85"/>
  <c r="Q18" i="86"/>
  <c r="AA139" i="85"/>
  <c r="P18" i="86" s="1"/>
  <c r="Z139" i="85"/>
  <c r="O18" i="86"/>
  <c r="X139" i="85"/>
  <c r="M18" i="86"/>
  <c r="W139" i="85"/>
  <c r="L18" i="86"/>
  <c r="V139" i="85"/>
  <c r="K18" i="86" s="1"/>
  <c r="T139" i="85"/>
  <c r="I18" i="86"/>
  <c r="S139" i="85"/>
  <c r="H18" i="86"/>
  <c r="R139" i="85"/>
  <c r="G18" i="86"/>
  <c r="O139" i="85"/>
  <c r="F18" i="86" s="1"/>
  <c r="N139" i="85"/>
  <c r="E18" i="86"/>
  <c r="M139" i="85"/>
  <c r="D18" i="86"/>
  <c r="AG138" i="85"/>
  <c r="AC138" i="85"/>
  <c r="Y138" i="85"/>
  <c r="U138" i="85"/>
  <c r="AG137" i="85"/>
  <c r="AC137" i="85"/>
  <c r="Y137" i="85"/>
  <c r="U137" i="85"/>
  <c r="AG136" i="85"/>
  <c r="AC136" i="85"/>
  <c r="Y136" i="85"/>
  <c r="U136" i="85"/>
  <c r="AG135" i="85"/>
  <c r="AC135" i="85"/>
  <c r="Y135" i="85"/>
  <c r="U135" i="85"/>
  <c r="AG134" i="85"/>
  <c r="AC134" i="85"/>
  <c r="Y134" i="85"/>
  <c r="U134" i="85"/>
  <c r="AG133" i="85"/>
  <c r="AC133" i="85"/>
  <c r="Y133" i="85"/>
  <c r="U133" i="85"/>
  <c r="AG132" i="85"/>
  <c r="AC132" i="85"/>
  <c r="Y132" i="85"/>
  <c r="U132" i="85"/>
  <c r="AG131" i="85"/>
  <c r="AC131" i="85"/>
  <c r="Y131" i="85"/>
  <c r="U131" i="85"/>
  <c r="AG130" i="85"/>
  <c r="AC130" i="85"/>
  <c r="Y130" i="85"/>
  <c r="U130" i="85"/>
  <c r="AG129" i="85"/>
  <c r="AC129" i="85"/>
  <c r="Y129" i="85"/>
  <c r="Y139" i="85"/>
  <c r="N18" i="86" s="1"/>
  <c r="U129" i="85"/>
  <c r="AF127" i="85"/>
  <c r="U17" i="86" s="1"/>
  <c r="AE127" i="85"/>
  <c r="T17" i="86"/>
  <c r="AD127" i="85"/>
  <c r="S17" i="86"/>
  <c r="AB127" i="85"/>
  <c r="Q17" i="86"/>
  <c r="AA127" i="85"/>
  <c r="P17" i="86" s="1"/>
  <c r="Z127" i="85"/>
  <c r="O17" i="86"/>
  <c r="X127" i="85"/>
  <c r="M17" i="86"/>
  <c r="W127" i="85"/>
  <c r="L17" i="86"/>
  <c r="V127" i="85"/>
  <c r="K17" i="86" s="1"/>
  <c r="T127" i="85"/>
  <c r="I17" i="86"/>
  <c r="S127" i="85"/>
  <c r="H17" i="86"/>
  <c r="R127" i="85"/>
  <c r="G17" i="86"/>
  <c r="O127" i="85"/>
  <c r="F17" i="86" s="1"/>
  <c r="N127" i="85"/>
  <c r="E17" i="86"/>
  <c r="M127" i="85"/>
  <c r="D17" i="86"/>
  <c r="K127" i="85"/>
  <c r="C17" i="86"/>
  <c r="J127" i="85"/>
  <c r="B17" i="86" s="1"/>
  <c r="AG126" i="85"/>
  <c r="AC126" i="85"/>
  <c r="Y126" i="85"/>
  <c r="U126" i="85"/>
  <c r="AG125" i="85"/>
  <c r="AC125" i="85"/>
  <c r="Y125" i="85"/>
  <c r="U125" i="85"/>
  <c r="AG124" i="85"/>
  <c r="AC124" i="85"/>
  <c r="Y124" i="85"/>
  <c r="U124" i="85"/>
  <c r="AG123" i="85"/>
  <c r="AC123" i="85"/>
  <c r="Y123" i="85"/>
  <c r="U123" i="85"/>
  <c r="AG122" i="85"/>
  <c r="AC122" i="85"/>
  <c r="Y122" i="85"/>
  <c r="U122" i="85"/>
  <c r="AG121" i="85"/>
  <c r="AC121" i="85"/>
  <c r="Y121" i="85"/>
  <c r="U121" i="85"/>
  <c r="AG120" i="85"/>
  <c r="AC120" i="85"/>
  <c r="Y120" i="85"/>
  <c r="U120" i="85"/>
  <c r="AG119" i="85"/>
  <c r="AC119" i="85"/>
  <c r="Y119" i="85"/>
  <c r="U119" i="85"/>
  <c r="AG118" i="85"/>
  <c r="AC118" i="85"/>
  <c r="Y118" i="85"/>
  <c r="U118" i="85"/>
  <c r="AG117" i="85"/>
  <c r="AC117" i="85"/>
  <c r="Y117" i="85"/>
  <c r="U117" i="85"/>
  <c r="AF115" i="85"/>
  <c r="U16" i="86"/>
  <c r="AE115" i="85"/>
  <c r="T16" i="86"/>
  <c r="AD115" i="85"/>
  <c r="S16" i="86"/>
  <c r="AB115" i="85"/>
  <c r="Q16" i="86" s="1"/>
  <c r="AA115" i="85"/>
  <c r="P16" i="86"/>
  <c r="Z115" i="85"/>
  <c r="O16" i="86"/>
  <c r="X115" i="85"/>
  <c r="M16" i="86"/>
  <c r="W115" i="85"/>
  <c r="L16" i="86" s="1"/>
  <c r="V115" i="85"/>
  <c r="K16" i="86"/>
  <c r="T115" i="85"/>
  <c r="I16" i="86"/>
  <c r="S115" i="85"/>
  <c r="H16" i="86"/>
  <c r="R115" i="85"/>
  <c r="G16" i="86" s="1"/>
  <c r="O115" i="85"/>
  <c r="F16" i="86"/>
  <c r="N115" i="85"/>
  <c r="E16" i="86"/>
  <c r="M115" i="85"/>
  <c r="D16" i="86"/>
  <c r="K115" i="85"/>
  <c r="C16" i="86" s="1"/>
  <c r="J115" i="85"/>
  <c r="B16" i="86"/>
  <c r="AG114" i="85"/>
  <c r="AC114" i="85"/>
  <c r="Y114" i="85"/>
  <c r="U114" i="85"/>
  <c r="AG113" i="85"/>
  <c r="AC113" i="85"/>
  <c r="Y113" i="85"/>
  <c r="U113" i="85"/>
  <c r="AG112" i="85"/>
  <c r="AC112" i="85"/>
  <c r="Y112" i="85"/>
  <c r="U112" i="85"/>
  <c r="AG111" i="85"/>
  <c r="AC111" i="85"/>
  <c r="Y111" i="85"/>
  <c r="U111" i="85"/>
  <c r="AG110" i="85"/>
  <c r="AC110" i="85"/>
  <c r="Y110" i="85"/>
  <c r="U110" i="85"/>
  <c r="AG109" i="85"/>
  <c r="AC109" i="85"/>
  <c r="Y109" i="85"/>
  <c r="U109" i="85"/>
  <c r="AG108" i="85"/>
  <c r="AC108" i="85"/>
  <c r="Y108" i="85"/>
  <c r="U108" i="85"/>
  <c r="AG107" i="85"/>
  <c r="AC107" i="85"/>
  <c r="Y107" i="85"/>
  <c r="U107" i="85"/>
  <c r="AG106" i="85"/>
  <c r="AC106" i="85"/>
  <c r="Y106" i="85"/>
  <c r="U106" i="85"/>
  <c r="AG105" i="85"/>
  <c r="AC105" i="85"/>
  <c r="Y105" i="85"/>
  <c r="U105" i="85"/>
  <c r="AF103" i="85"/>
  <c r="U15" i="86"/>
  <c r="AE103" i="85"/>
  <c r="T15" i="86"/>
  <c r="AD103" i="85"/>
  <c r="S15" i="86" s="1"/>
  <c r="AB103" i="85"/>
  <c r="Q15" i="86"/>
  <c r="AA103" i="85"/>
  <c r="P15" i="86"/>
  <c r="Z103" i="85"/>
  <c r="O15" i="86"/>
  <c r="X103" i="85"/>
  <c r="M15" i="86" s="1"/>
  <c r="W103" i="85"/>
  <c r="L15" i="86"/>
  <c r="V103" i="85"/>
  <c r="K15" i="86"/>
  <c r="T103" i="85"/>
  <c r="I15" i="86"/>
  <c r="S103" i="85"/>
  <c r="H15" i="86" s="1"/>
  <c r="R103" i="85"/>
  <c r="G15" i="86"/>
  <c r="O103" i="85"/>
  <c r="F15" i="86"/>
  <c r="N103" i="85"/>
  <c r="E15" i="86"/>
  <c r="M103" i="85"/>
  <c r="D15" i="86" s="1"/>
  <c r="K103" i="85"/>
  <c r="C15" i="86"/>
  <c r="J103" i="85"/>
  <c r="B15" i="86"/>
  <c r="AG102" i="85"/>
  <c r="AC102" i="85"/>
  <c r="Y102" i="85"/>
  <c r="U102" i="85"/>
  <c r="AG101" i="85"/>
  <c r="AC101" i="85"/>
  <c r="Y101" i="85"/>
  <c r="U101" i="85"/>
  <c r="AG100" i="85"/>
  <c r="AC100" i="85"/>
  <c r="Y100" i="85"/>
  <c r="U100" i="85"/>
  <c r="AG99" i="85"/>
  <c r="AC99" i="85"/>
  <c r="Y99" i="85"/>
  <c r="U99" i="85"/>
  <c r="AG98" i="85"/>
  <c r="AC98" i="85"/>
  <c r="Y98" i="85"/>
  <c r="U98" i="85"/>
  <c r="AG97" i="85"/>
  <c r="AC97" i="85"/>
  <c r="Y97" i="85"/>
  <c r="U97" i="85"/>
  <c r="AG96" i="85"/>
  <c r="AC96" i="85"/>
  <c r="Y96" i="85"/>
  <c r="U96" i="85"/>
  <c r="AG95" i="85"/>
  <c r="AC95" i="85"/>
  <c r="Y95" i="85"/>
  <c r="U95" i="85"/>
  <c r="AG94" i="85"/>
  <c r="AC94" i="85"/>
  <c r="Y94" i="85"/>
  <c r="U94" i="85"/>
  <c r="AG93" i="85"/>
  <c r="AC93" i="85"/>
  <c r="Y93" i="85"/>
  <c r="U93" i="85"/>
  <c r="AF91" i="85"/>
  <c r="U14" i="86"/>
  <c r="AE91" i="85"/>
  <c r="T14" i="86" s="1"/>
  <c r="AD91" i="85"/>
  <c r="S14" i="86"/>
  <c r="AB91" i="85"/>
  <c r="Q14" i="86"/>
  <c r="AA91" i="85"/>
  <c r="P14" i="86"/>
  <c r="Z91" i="85"/>
  <c r="O14" i="86" s="1"/>
  <c r="X91" i="85"/>
  <c r="M14" i="86"/>
  <c r="W91" i="85"/>
  <c r="L14" i="86"/>
  <c r="V91" i="85"/>
  <c r="K14" i="86"/>
  <c r="T91" i="85"/>
  <c r="I14" i="86" s="1"/>
  <c r="S91" i="85"/>
  <c r="H14" i="86"/>
  <c r="R91" i="85"/>
  <c r="G14" i="86" s="1"/>
  <c r="O91" i="85"/>
  <c r="F14" i="86" s="1"/>
  <c r="N91" i="85"/>
  <c r="E14" i="86"/>
  <c r="M91" i="85"/>
  <c r="D14" i="86" s="1"/>
  <c r="K91" i="85"/>
  <c r="C14" i="86" s="1"/>
  <c r="J91" i="85"/>
  <c r="B14" i="86" s="1"/>
  <c r="AG90" i="85"/>
  <c r="AC90" i="85"/>
  <c r="Y90" i="85"/>
  <c r="U90" i="85"/>
  <c r="AG89" i="85"/>
  <c r="AC89" i="85"/>
  <c r="Y89" i="85"/>
  <c r="U89" i="85"/>
  <c r="AH89" i="85" s="1"/>
  <c r="AI89" i="85" s="1"/>
  <c r="AG88" i="85"/>
  <c r="AC88" i="85"/>
  <c r="Y88" i="85"/>
  <c r="U88" i="85"/>
  <c r="AG87" i="85"/>
  <c r="AC87" i="85"/>
  <c r="Y87" i="85"/>
  <c r="U87" i="85"/>
  <c r="AH87" i="85" s="1"/>
  <c r="AI87" i="85" s="1"/>
  <c r="AG86" i="85"/>
  <c r="AC86" i="85"/>
  <c r="Y86" i="85"/>
  <c r="U86" i="85"/>
  <c r="AG85" i="85"/>
  <c r="AC85" i="85"/>
  <c r="Y85" i="85"/>
  <c r="AH85" i="85"/>
  <c r="AI85" i="85" s="1"/>
  <c r="U85" i="85"/>
  <c r="AG84" i="85"/>
  <c r="AC84" i="85"/>
  <c r="Y84" i="85"/>
  <c r="U84" i="85"/>
  <c r="AG83" i="85"/>
  <c r="AC83" i="85"/>
  <c r="AH83" i="85" s="1"/>
  <c r="Y83" i="85"/>
  <c r="U83" i="85"/>
  <c r="AG82" i="85"/>
  <c r="AC82" i="85"/>
  <c r="Y82" i="85"/>
  <c r="U82" i="85"/>
  <c r="AG81" i="85"/>
  <c r="AC81" i="85"/>
  <c r="Y81" i="85"/>
  <c r="U81" i="85"/>
  <c r="AF79" i="85"/>
  <c r="U13" i="86" s="1"/>
  <c r="AE79" i="85"/>
  <c r="T13" i="86" s="1"/>
  <c r="AD79" i="85"/>
  <c r="S13" i="86" s="1"/>
  <c r="AB79" i="85"/>
  <c r="Q13" i="86" s="1"/>
  <c r="AA79" i="85"/>
  <c r="P13" i="86" s="1"/>
  <c r="Z79" i="85"/>
  <c r="O13" i="86" s="1"/>
  <c r="X79" i="85"/>
  <c r="M13" i="86" s="1"/>
  <c r="W79" i="85"/>
  <c r="L13" i="86" s="1"/>
  <c r="V79" i="85"/>
  <c r="K13" i="86" s="1"/>
  <c r="T79" i="85"/>
  <c r="I13" i="86" s="1"/>
  <c r="S79" i="85"/>
  <c r="H13" i="86" s="1"/>
  <c r="R79" i="85"/>
  <c r="G13" i="86" s="1"/>
  <c r="O79" i="85"/>
  <c r="F13" i="86" s="1"/>
  <c r="N79" i="85"/>
  <c r="E13" i="86" s="1"/>
  <c r="M79" i="85"/>
  <c r="D13" i="86" s="1"/>
  <c r="K79" i="85"/>
  <c r="C13" i="86" s="1"/>
  <c r="J79" i="85"/>
  <c r="B13" i="86" s="1"/>
  <c r="AG78" i="85"/>
  <c r="AC78" i="85"/>
  <c r="Y78" i="85"/>
  <c r="U78" i="85"/>
  <c r="AG77" i="85"/>
  <c r="AC77" i="85"/>
  <c r="Y77" i="85"/>
  <c r="U77" i="85"/>
  <c r="AG76" i="85"/>
  <c r="AC76" i="85"/>
  <c r="Y76" i="85"/>
  <c r="U76" i="85"/>
  <c r="AG75" i="85"/>
  <c r="AC75" i="85"/>
  <c r="Y75" i="85"/>
  <c r="U75" i="85"/>
  <c r="AG74" i="85"/>
  <c r="AC74" i="85"/>
  <c r="Y74" i="85"/>
  <c r="U74" i="85"/>
  <c r="AG73" i="85"/>
  <c r="AC73" i="85"/>
  <c r="Y73" i="85"/>
  <c r="U73" i="85"/>
  <c r="AG72" i="85"/>
  <c r="AC72" i="85"/>
  <c r="Y72" i="85"/>
  <c r="U72" i="85"/>
  <c r="AG71" i="85"/>
  <c r="AC71" i="85"/>
  <c r="Y71" i="85"/>
  <c r="U71" i="85"/>
  <c r="AG70" i="85"/>
  <c r="AC70" i="85"/>
  <c r="Y70" i="85"/>
  <c r="U70" i="85"/>
  <c r="AG69" i="85"/>
  <c r="AC69" i="85"/>
  <c r="Y69" i="85"/>
  <c r="U69" i="85"/>
  <c r="AF67" i="85"/>
  <c r="AE67" i="85"/>
  <c r="T12" i="86"/>
  <c r="AD67" i="85"/>
  <c r="S12" i="86" s="1"/>
  <c r="AB67" i="85"/>
  <c r="Q12" i="86"/>
  <c r="AA67" i="85"/>
  <c r="P12" i="86"/>
  <c r="Z67" i="85"/>
  <c r="O12" i="86"/>
  <c r="X67" i="85"/>
  <c r="M12" i="86" s="1"/>
  <c r="W67" i="85"/>
  <c r="L12" i="86"/>
  <c r="V67" i="85"/>
  <c r="K12" i="86"/>
  <c r="T67" i="85"/>
  <c r="I12" i="86"/>
  <c r="S67" i="85"/>
  <c r="H12" i="86" s="1"/>
  <c r="R67" i="85"/>
  <c r="G12" i="86"/>
  <c r="O67" i="85"/>
  <c r="F12" i="86"/>
  <c r="N67" i="85"/>
  <c r="E12" i="86"/>
  <c r="M67" i="85"/>
  <c r="D12" i="86" s="1"/>
  <c r="K67" i="85"/>
  <c r="C12" i="86"/>
  <c r="J67" i="85"/>
  <c r="B12" i="86"/>
  <c r="AG66" i="85"/>
  <c r="AC66" i="85"/>
  <c r="Y66" i="85"/>
  <c r="U66" i="85"/>
  <c r="AG65" i="85"/>
  <c r="AC65" i="85"/>
  <c r="Y65" i="85"/>
  <c r="U65" i="85"/>
  <c r="AG64" i="85"/>
  <c r="AC64" i="85"/>
  <c r="Y64" i="85"/>
  <c r="U64" i="85"/>
  <c r="AG63" i="85"/>
  <c r="AC63" i="85"/>
  <c r="Y63" i="85"/>
  <c r="U63" i="85"/>
  <c r="AG62" i="85"/>
  <c r="AC62" i="85"/>
  <c r="Y62" i="85"/>
  <c r="U62" i="85"/>
  <c r="AG61" i="85"/>
  <c r="AC61" i="85"/>
  <c r="Y61" i="85"/>
  <c r="U61" i="85"/>
  <c r="AG60" i="85"/>
  <c r="AC60" i="85"/>
  <c r="Y60" i="85"/>
  <c r="U60" i="85"/>
  <c r="AG59" i="85"/>
  <c r="AC59" i="85"/>
  <c r="Y59" i="85"/>
  <c r="U59" i="85"/>
  <c r="AG58" i="85"/>
  <c r="AC58" i="85"/>
  <c r="Y58" i="85"/>
  <c r="U58" i="85"/>
  <c r="AG57" i="85"/>
  <c r="AC57" i="85"/>
  <c r="AC67" i="85" s="1"/>
  <c r="R12" i="86"/>
  <c r="Y57" i="85"/>
  <c r="U57" i="85"/>
  <c r="AF55" i="85"/>
  <c r="U11" i="86" s="1"/>
  <c r="AE55" i="85"/>
  <c r="T11" i="86"/>
  <c r="AD55" i="85"/>
  <c r="S11" i="86"/>
  <c r="AB55" i="85"/>
  <c r="Q11" i="86"/>
  <c r="AA55" i="85"/>
  <c r="P11" i="86" s="1"/>
  <c r="Z55" i="85"/>
  <c r="O11" i="86"/>
  <c r="X55" i="85"/>
  <c r="M11" i="86"/>
  <c r="W55" i="85"/>
  <c r="L11" i="86"/>
  <c r="V55" i="85"/>
  <c r="K11" i="86" s="1"/>
  <c r="T55" i="85"/>
  <c r="I11" i="86"/>
  <c r="S55" i="85"/>
  <c r="H11" i="86"/>
  <c r="R55" i="85"/>
  <c r="G11" i="86"/>
  <c r="O55" i="85"/>
  <c r="F11" i="86" s="1"/>
  <c r="N55" i="85"/>
  <c r="E11" i="86"/>
  <c r="M55" i="85"/>
  <c r="D11" i="86"/>
  <c r="K55" i="85"/>
  <c r="J55" i="85"/>
  <c r="B11" i="86" s="1"/>
  <c r="AG54" i="85"/>
  <c r="AC54" i="85"/>
  <c r="Y54" i="85"/>
  <c r="U54" i="85"/>
  <c r="AG53" i="85"/>
  <c r="AC53" i="85"/>
  <c r="Y53" i="85"/>
  <c r="U53" i="85"/>
  <c r="AG52" i="85"/>
  <c r="AC52" i="85"/>
  <c r="Y52" i="85"/>
  <c r="U52" i="85"/>
  <c r="AG51" i="85"/>
  <c r="AC51" i="85"/>
  <c r="Y51" i="85"/>
  <c r="U51" i="85"/>
  <c r="AG50" i="85"/>
  <c r="AC50" i="85"/>
  <c r="Y50" i="85"/>
  <c r="U50" i="85"/>
  <c r="AG49" i="85"/>
  <c r="AC49" i="85"/>
  <c r="Y49" i="85"/>
  <c r="U49" i="85"/>
  <c r="AG48" i="85"/>
  <c r="AC48" i="85"/>
  <c r="Y48" i="85"/>
  <c r="U48" i="85"/>
  <c r="AG47" i="85"/>
  <c r="AC47" i="85"/>
  <c r="Y47" i="85"/>
  <c r="U47" i="85"/>
  <c r="AG46" i="85"/>
  <c r="AC46" i="85"/>
  <c r="Y46" i="85"/>
  <c r="U46" i="85"/>
  <c r="AG45" i="85"/>
  <c r="AC45" i="85"/>
  <c r="AC55" i="85"/>
  <c r="R11" i="86" s="1"/>
  <c r="Y45" i="85"/>
  <c r="U45" i="85"/>
  <c r="AF43" i="85"/>
  <c r="U10" i="86" s="1"/>
  <c r="AE43" i="85"/>
  <c r="T10" i="86" s="1"/>
  <c r="AD43" i="85"/>
  <c r="S10" i="86" s="1"/>
  <c r="AB43" i="85"/>
  <c r="Q10" i="86"/>
  <c r="AA43" i="85"/>
  <c r="P10" i="86" s="1"/>
  <c r="Z43" i="85"/>
  <c r="O10" i="86" s="1"/>
  <c r="X43" i="85"/>
  <c r="M10" i="86" s="1"/>
  <c r="W43" i="85"/>
  <c r="L10" i="86"/>
  <c r="V43" i="85"/>
  <c r="K10" i="86" s="1"/>
  <c r="T43" i="85"/>
  <c r="I10" i="86" s="1"/>
  <c r="S43" i="85"/>
  <c r="H10" i="86" s="1"/>
  <c r="R43" i="85"/>
  <c r="G10" i="86"/>
  <c r="O43" i="85"/>
  <c r="F10" i="86" s="1"/>
  <c r="N43" i="85"/>
  <c r="E10" i="86" s="1"/>
  <c r="M43" i="85"/>
  <c r="D10" i="86" s="1"/>
  <c r="K43" i="85"/>
  <c r="C10" i="86"/>
  <c r="J43" i="85"/>
  <c r="B10" i="86" s="1"/>
  <c r="AG42" i="85"/>
  <c r="AC42" i="85"/>
  <c r="Y42" i="85"/>
  <c r="U42" i="85"/>
  <c r="AG41" i="85"/>
  <c r="AC41" i="85"/>
  <c r="Y41" i="85"/>
  <c r="U41" i="85"/>
  <c r="AG40" i="85"/>
  <c r="AC40" i="85"/>
  <c r="Y40" i="85"/>
  <c r="U40" i="85"/>
  <c r="AG39" i="85"/>
  <c r="AC39" i="85"/>
  <c r="Y39" i="85"/>
  <c r="U39" i="85"/>
  <c r="AG38" i="85"/>
  <c r="AC38" i="85"/>
  <c r="Y38" i="85"/>
  <c r="U38" i="85"/>
  <c r="AG37" i="85"/>
  <c r="AC37" i="85"/>
  <c r="Y37" i="85"/>
  <c r="U37" i="85"/>
  <c r="AG36" i="85"/>
  <c r="AC36" i="85"/>
  <c r="Y36" i="85"/>
  <c r="U36" i="85"/>
  <c r="AG35" i="85"/>
  <c r="AC35" i="85"/>
  <c r="Y35" i="85"/>
  <c r="U35" i="85"/>
  <c r="AG34" i="85"/>
  <c r="AC34" i="85"/>
  <c r="Y34" i="85"/>
  <c r="U34" i="85"/>
  <c r="AG33" i="85"/>
  <c r="AC33" i="85"/>
  <c r="Y33" i="85"/>
  <c r="U33" i="85"/>
  <c r="AF31" i="85"/>
  <c r="U9" i="86" s="1"/>
  <c r="AE31" i="85"/>
  <c r="T9" i="86" s="1"/>
  <c r="AD31" i="85"/>
  <c r="S9" i="86"/>
  <c r="AB31" i="85"/>
  <c r="Q9" i="86" s="1"/>
  <c r="AA31" i="85"/>
  <c r="P9" i="86" s="1"/>
  <c r="Z31" i="85"/>
  <c r="O9" i="86" s="1"/>
  <c r="X31" i="85"/>
  <c r="M9" i="86"/>
  <c r="W31" i="85"/>
  <c r="L9" i="86" s="1"/>
  <c r="V31" i="85"/>
  <c r="K9" i="86" s="1"/>
  <c r="T31" i="85"/>
  <c r="I9" i="86" s="1"/>
  <c r="S31" i="85"/>
  <c r="H9" i="86"/>
  <c r="R31" i="85"/>
  <c r="G9" i="86" s="1"/>
  <c r="O31" i="85"/>
  <c r="F9" i="86" s="1"/>
  <c r="N31" i="85"/>
  <c r="E9" i="86" s="1"/>
  <c r="M31" i="85"/>
  <c r="D9" i="86"/>
  <c r="K31" i="85"/>
  <c r="C9" i="86" s="1"/>
  <c r="J31" i="85"/>
  <c r="B9" i="86" s="1"/>
  <c r="AG30" i="85"/>
  <c r="AC30" i="85"/>
  <c r="Y30" i="85"/>
  <c r="U30" i="85"/>
  <c r="AG29" i="85"/>
  <c r="AC29" i="85"/>
  <c r="Y29" i="85"/>
  <c r="U29" i="85"/>
  <c r="AG28" i="85"/>
  <c r="AC28" i="85"/>
  <c r="Y28" i="85"/>
  <c r="U28" i="85"/>
  <c r="AG27" i="85"/>
  <c r="AC27" i="85"/>
  <c r="Y27" i="85"/>
  <c r="U27" i="85"/>
  <c r="AG26" i="85"/>
  <c r="AC26" i="85"/>
  <c r="Y26" i="85"/>
  <c r="U26" i="85"/>
  <c r="AG25" i="85"/>
  <c r="AC25" i="85"/>
  <c r="Y25" i="85"/>
  <c r="U25" i="85"/>
  <c r="AG24" i="85"/>
  <c r="AC24" i="85"/>
  <c r="Y24" i="85"/>
  <c r="U24" i="85"/>
  <c r="AG23" i="85"/>
  <c r="AC23" i="85"/>
  <c r="Y23" i="85"/>
  <c r="U23" i="85"/>
  <c r="AG22" i="85"/>
  <c r="AC22" i="85"/>
  <c r="Y22" i="85"/>
  <c r="U22" i="85"/>
  <c r="AG21" i="85"/>
  <c r="AC21" i="85"/>
  <c r="Y21" i="85"/>
  <c r="U21" i="85"/>
  <c r="AF19" i="85"/>
  <c r="U8" i="86" s="1"/>
  <c r="AE19" i="85"/>
  <c r="AD19" i="85"/>
  <c r="S8" i="86"/>
  <c r="AB19" i="85"/>
  <c r="AA19" i="85"/>
  <c r="P8" i="86" s="1"/>
  <c r="Z19" i="85"/>
  <c r="O8" i="86" s="1"/>
  <c r="X19" i="85"/>
  <c r="M8" i="86" s="1"/>
  <c r="W19" i="85"/>
  <c r="V19" i="85"/>
  <c r="K8" i="86"/>
  <c r="T19" i="85"/>
  <c r="I8" i="86"/>
  <c r="I24" i="86" s="1"/>
  <c r="S19" i="85"/>
  <c r="H8" i="86" s="1"/>
  <c r="R19" i="85"/>
  <c r="G8" i="86" s="1"/>
  <c r="O19" i="85"/>
  <c r="F8" i="86" s="1"/>
  <c r="N19" i="85"/>
  <c r="E8" i="86"/>
  <c r="M19" i="85"/>
  <c r="K19" i="85"/>
  <c r="C8" i="86"/>
  <c r="J19" i="85"/>
  <c r="B8" i="86"/>
  <c r="AG18" i="85"/>
  <c r="AC18" i="85"/>
  <c r="Y18" i="85"/>
  <c r="U18" i="85"/>
  <c r="AG17" i="85"/>
  <c r="AC17" i="85"/>
  <c r="Y17" i="85"/>
  <c r="U17" i="85"/>
  <c r="AG16" i="85"/>
  <c r="AC16" i="85"/>
  <c r="Y16" i="85"/>
  <c r="U16" i="85"/>
  <c r="AG15" i="85"/>
  <c r="AC15" i="85"/>
  <c r="Y15" i="85"/>
  <c r="U15" i="85"/>
  <c r="AG14" i="85"/>
  <c r="AC14" i="85"/>
  <c r="Y14" i="85"/>
  <c r="U14" i="85"/>
  <c r="AG13" i="85"/>
  <c r="AC13" i="85"/>
  <c r="Y13" i="85"/>
  <c r="U13" i="85"/>
  <c r="AG12" i="85"/>
  <c r="AC12" i="85"/>
  <c r="Y12" i="85"/>
  <c r="U12" i="85"/>
  <c r="AG11" i="85"/>
  <c r="AC11" i="85"/>
  <c r="Y11" i="85"/>
  <c r="U11" i="85"/>
  <c r="AG10" i="85"/>
  <c r="AC10" i="85"/>
  <c r="Y10" i="85"/>
  <c r="U10" i="85"/>
  <c r="AG9" i="85"/>
  <c r="AC9" i="85"/>
  <c r="Y9" i="85"/>
  <c r="U9" i="85"/>
  <c r="C18" i="83"/>
  <c r="B18" i="83"/>
  <c r="Y17" i="83"/>
  <c r="A5" i="83"/>
  <c r="A3" i="83"/>
  <c r="A1" i="83"/>
  <c r="AF190" i="82"/>
  <c r="U23" i="83"/>
  <c r="AE190" i="82"/>
  <c r="T23" i="83"/>
  <c r="AD190" i="82"/>
  <c r="S23" i="83" s="1"/>
  <c r="AB190" i="82"/>
  <c r="Q23" i="83"/>
  <c r="AA190" i="82"/>
  <c r="P23" i="83"/>
  <c r="Z190" i="82"/>
  <c r="O23" i="83"/>
  <c r="X190" i="82"/>
  <c r="M23" i="83" s="1"/>
  <c r="W190" i="82"/>
  <c r="L23" i="83"/>
  <c r="V190" i="82"/>
  <c r="K23" i="83"/>
  <c r="T190" i="82"/>
  <c r="I23" i="83"/>
  <c r="S190" i="82"/>
  <c r="H23" i="83" s="1"/>
  <c r="R190" i="82"/>
  <c r="G23" i="83"/>
  <c r="O190" i="82"/>
  <c r="F23" i="83"/>
  <c r="N190" i="82"/>
  <c r="E23" i="83"/>
  <c r="M190" i="82"/>
  <c r="D23" i="83" s="1"/>
  <c r="K190" i="82"/>
  <c r="C23" i="83"/>
  <c r="AG189" i="82"/>
  <c r="AC189" i="82"/>
  <c r="Y189" i="82"/>
  <c r="Y190" i="82"/>
  <c r="N23" i="83" s="1"/>
  <c r="U189" i="82"/>
  <c r="U190" i="82"/>
  <c r="J23" i="83"/>
  <c r="AF187" i="82"/>
  <c r="U22" i="83"/>
  <c r="AE187" i="82"/>
  <c r="T22" i="83"/>
  <c r="AD187" i="82"/>
  <c r="S22" i="83" s="1"/>
  <c r="AB187" i="82"/>
  <c r="Q22" i="83"/>
  <c r="AA187" i="82"/>
  <c r="P22" i="83"/>
  <c r="Z187" i="82"/>
  <c r="O22" i="83"/>
  <c r="X187" i="82"/>
  <c r="M22" i="83" s="1"/>
  <c r="W187" i="82"/>
  <c r="L22" i="83"/>
  <c r="V187" i="82"/>
  <c r="K22" i="83"/>
  <c r="T187" i="82"/>
  <c r="I22" i="83"/>
  <c r="S187" i="82"/>
  <c r="H22" i="83" s="1"/>
  <c r="R187" i="82"/>
  <c r="G22" i="83"/>
  <c r="O187" i="82"/>
  <c r="F22" i="83"/>
  <c r="N187" i="82"/>
  <c r="E22" i="83"/>
  <c r="M187" i="82"/>
  <c r="D22" i="83" s="1"/>
  <c r="K187" i="82"/>
  <c r="C22" i="83"/>
  <c r="J187" i="82"/>
  <c r="B22" i="83"/>
  <c r="AG186" i="82"/>
  <c r="AC186" i="82"/>
  <c r="Y186" i="82"/>
  <c r="U186" i="82"/>
  <c r="AG185" i="82"/>
  <c r="AC185" i="82"/>
  <c r="Y185" i="82"/>
  <c r="U185" i="82"/>
  <c r="AG184" i="82"/>
  <c r="AC184" i="82"/>
  <c r="Y184" i="82"/>
  <c r="U184" i="82"/>
  <c r="AG183" i="82"/>
  <c r="AC183" i="82"/>
  <c r="Y183" i="82"/>
  <c r="U183" i="82"/>
  <c r="AG182" i="82"/>
  <c r="AC182" i="82"/>
  <c r="Y182" i="82"/>
  <c r="U182" i="82"/>
  <c r="AG181" i="82"/>
  <c r="AC181" i="82"/>
  <c r="Y181" i="82"/>
  <c r="U181" i="82"/>
  <c r="AG180" i="82"/>
  <c r="AC180" i="82"/>
  <c r="Y180" i="82"/>
  <c r="U180" i="82"/>
  <c r="AG179" i="82"/>
  <c r="AC179" i="82"/>
  <c r="Y179" i="82"/>
  <c r="U179" i="82"/>
  <c r="AG178" i="82"/>
  <c r="AC178" i="82"/>
  <c r="Y178" i="82"/>
  <c r="U178" i="82"/>
  <c r="AG177" i="82"/>
  <c r="AC177" i="82"/>
  <c r="Y177" i="82"/>
  <c r="U177" i="82"/>
  <c r="AF175" i="82"/>
  <c r="U21" i="83"/>
  <c r="AE175" i="82"/>
  <c r="T21" i="83" s="1"/>
  <c r="AD175" i="82"/>
  <c r="S21" i="83"/>
  <c r="AB175" i="82"/>
  <c r="Q21" i="83"/>
  <c r="AA175" i="82"/>
  <c r="P21" i="83"/>
  <c r="Z175" i="82"/>
  <c r="O21" i="83" s="1"/>
  <c r="X175" i="82"/>
  <c r="M21" i="83"/>
  <c r="W175" i="82"/>
  <c r="L21" i="83"/>
  <c r="V175" i="82"/>
  <c r="K21" i="83"/>
  <c r="T175" i="82"/>
  <c r="I21" i="83" s="1"/>
  <c r="S175" i="82"/>
  <c r="H21" i="83"/>
  <c r="R175" i="82"/>
  <c r="G21" i="83"/>
  <c r="O175" i="82"/>
  <c r="F21" i="83"/>
  <c r="N175" i="82"/>
  <c r="E21" i="83" s="1"/>
  <c r="M175" i="82"/>
  <c r="D21" i="83"/>
  <c r="K175" i="82"/>
  <c r="C21" i="83"/>
  <c r="J175" i="82"/>
  <c r="B21" i="83"/>
  <c r="AG174" i="82"/>
  <c r="AC174" i="82"/>
  <c r="Y174" i="82"/>
  <c r="U174" i="82"/>
  <c r="AG173" i="82"/>
  <c r="AC173" i="82"/>
  <c r="Y173" i="82"/>
  <c r="U173" i="82"/>
  <c r="AG172" i="82"/>
  <c r="AC172" i="82"/>
  <c r="Y172" i="82"/>
  <c r="U172" i="82"/>
  <c r="AG171" i="82"/>
  <c r="AC171" i="82"/>
  <c r="Y171" i="82"/>
  <c r="U171" i="82"/>
  <c r="AG170" i="82"/>
  <c r="AC170" i="82"/>
  <c r="Y170" i="82"/>
  <c r="U170" i="82"/>
  <c r="AG169" i="82"/>
  <c r="AC169" i="82"/>
  <c r="Y169" i="82"/>
  <c r="U169" i="82"/>
  <c r="AG168" i="82"/>
  <c r="AC168" i="82"/>
  <c r="Y168" i="82"/>
  <c r="U168" i="82"/>
  <c r="AG167" i="82"/>
  <c r="AC167" i="82"/>
  <c r="Y167" i="82"/>
  <c r="U167" i="82"/>
  <c r="AG166" i="82"/>
  <c r="AC166" i="82"/>
  <c r="Y166" i="82"/>
  <c r="U166" i="82"/>
  <c r="AG165" i="82"/>
  <c r="AC165" i="82"/>
  <c r="AC175" i="82" s="1"/>
  <c r="R21" i="83" s="1"/>
  <c r="Y165" i="82"/>
  <c r="U165" i="82"/>
  <c r="AF163" i="82"/>
  <c r="U20" i="83"/>
  <c r="AE163" i="82"/>
  <c r="T20" i="83"/>
  <c r="AD163" i="82"/>
  <c r="S20" i="83"/>
  <c r="AB163" i="82"/>
  <c r="Q20" i="83" s="1"/>
  <c r="AA163" i="82"/>
  <c r="P20" i="83"/>
  <c r="Z163" i="82"/>
  <c r="O20" i="83"/>
  <c r="X163" i="82"/>
  <c r="M20" i="83"/>
  <c r="W163" i="82"/>
  <c r="L20" i="83" s="1"/>
  <c r="V163" i="82"/>
  <c r="K20" i="83"/>
  <c r="T163" i="82"/>
  <c r="I20" i="83"/>
  <c r="S163" i="82"/>
  <c r="H20" i="83"/>
  <c r="R163" i="82"/>
  <c r="G20" i="83" s="1"/>
  <c r="O163" i="82"/>
  <c r="F20" i="83"/>
  <c r="N163" i="82"/>
  <c r="E20" i="83"/>
  <c r="M163" i="82"/>
  <c r="D20" i="83"/>
  <c r="K163" i="82"/>
  <c r="C20" i="83" s="1"/>
  <c r="J163" i="82"/>
  <c r="B20" i="83"/>
  <c r="AG162" i="82"/>
  <c r="AC162" i="82"/>
  <c r="Y162" i="82"/>
  <c r="U162" i="82"/>
  <c r="AG161" i="82"/>
  <c r="AC161" i="82"/>
  <c r="Y161" i="82"/>
  <c r="U161" i="82"/>
  <c r="AG160" i="82"/>
  <c r="AC160" i="82"/>
  <c r="Y160" i="82"/>
  <c r="U160" i="82"/>
  <c r="AG159" i="82"/>
  <c r="AC159" i="82"/>
  <c r="Y159" i="82"/>
  <c r="U159" i="82"/>
  <c r="AG158" i="82"/>
  <c r="AC158" i="82"/>
  <c r="Y158" i="82"/>
  <c r="U158" i="82"/>
  <c r="AG157" i="82"/>
  <c r="AC157" i="82"/>
  <c r="Y157" i="82"/>
  <c r="U157" i="82"/>
  <c r="AG156" i="82"/>
  <c r="AC156" i="82"/>
  <c r="Y156" i="82"/>
  <c r="U156" i="82"/>
  <c r="AG155" i="82"/>
  <c r="AC155" i="82"/>
  <c r="Y155" i="82"/>
  <c r="U155" i="82"/>
  <c r="AG154" i="82"/>
  <c r="AC154" i="82"/>
  <c r="Y154" i="82"/>
  <c r="U154" i="82"/>
  <c r="AG153" i="82"/>
  <c r="AC153" i="82"/>
  <c r="Y153" i="82"/>
  <c r="U153" i="82"/>
  <c r="AF151" i="82"/>
  <c r="U19" i="83"/>
  <c r="AE151" i="82"/>
  <c r="T19" i="83"/>
  <c r="AD151" i="82"/>
  <c r="S19" i="83" s="1"/>
  <c r="AB151" i="82"/>
  <c r="Q19" i="83"/>
  <c r="AA151" i="82"/>
  <c r="P19" i="83"/>
  <c r="Z151" i="82"/>
  <c r="O19" i="83"/>
  <c r="X151" i="82"/>
  <c r="M19" i="83" s="1"/>
  <c r="W151" i="82"/>
  <c r="L19" i="83"/>
  <c r="V151" i="82"/>
  <c r="K19" i="83"/>
  <c r="T151" i="82"/>
  <c r="I19" i="83"/>
  <c r="S151" i="82"/>
  <c r="H19" i="83" s="1"/>
  <c r="R151" i="82"/>
  <c r="G19" i="83"/>
  <c r="O151" i="82"/>
  <c r="F19" i="83"/>
  <c r="N151" i="82"/>
  <c r="E19" i="83"/>
  <c r="M151" i="82"/>
  <c r="D19" i="83" s="1"/>
  <c r="K151" i="82"/>
  <c r="C19" i="83"/>
  <c r="J151" i="82"/>
  <c r="B19" i="83"/>
  <c r="AG150" i="82"/>
  <c r="AC150" i="82"/>
  <c r="Y150" i="82"/>
  <c r="U150" i="82"/>
  <c r="AG149" i="82"/>
  <c r="AC149" i="82"/>
  <c r="Y149" i="82"/>
  <c r="U149" i="82"/>
  <c r="AG148" i="82"/>
  <c r="AC148" i="82"/>
  <c r="Y148" i="82"/>
  <c r="U148" i="82"/>
  <c r="AG147" i="82"/>
  <c r="AC147" i="82"/>
  <c r="Y147" i="82"/>
  <c r="U147" i="82"/>
  <c r="AG146" i="82"/>
  <c r="AC146" i="82"/>
  <c r="Y146" i="82"/>
  <c r="U146" i="82"/>
  <c r="AG145" i="82"/>
  <c r="AC145" i="82"/>
  <c r="Y145" i="82"/>
  <c r="U145" i="82"/>
  <c r="AG144" i="82"/>
  <c r="AC144" i="82"/>
  <c r="Y144" i="82"/>
  <c r="U144" i="82"/>
  <c r="AG143" i="82"/>
  <c r="AC143" i="82"/>
  <c r="Y143" i="82"/>
  <c r="U143" i="82"/>
  <c r="AG142" i="82"/>
  <c r="AC142" i="82"/>
  <c r="Y142" i="82"/>
  <c r="U142" i="82"/>
  <c r="AG141" i="82"/>
  <c r="AC141" i="82"/>
  <c r="Y141" i="82"/>
  <c r="U141" i="82"/>
  <c r="AF139" i="82"/>
  <c r="U18" i="83"/>
  <c r="AE139" i="82"/>
  <c r="T18" i="83" s="1"/>
  <c r="AD139" i="82"/>
  <c r="S18" i="83"/>
  <c r="AB139" i="82"/>
  <c r="Q18" i="83"/>
  <c r="AA139" i="82"/>
  <c r="P18" i="83"/>
  <c r="Z139" i="82"/>
  <c r="O18" i="83" s="1"/>
  <c r="X139" i="82"/>
  <c r="M18" i="83"/>
  <c r="W139" i="82"/>
  <c r="L18" i="83"/>
  <c r="V139" i="82"/>
  <c r="K18" i="83"/>
  <c r="T139" i="82"/>
  <c r="I18" i="83" s="1"/>
  <c r="S139" i="82"/>
  <c r="H18" i="83"/>
  <c r="R139" i="82"/>
  <c r="G18" i="83"/>
  <c r="O139" i="82"/>
  <c r="F18" i="83"/>
  <c r="N139" i="82"/>
  <c r="E18" i="83" s="1"/>
  <c r="M139" i="82"/>
  <c r="D18" i="83" s="1"/>
  <c r="AG138" i="82"/>
  <c r="AC138" i="82"/>
  <c r="Y138" i="82"/>
  <c r="U138" i="82"/>
  <c r="AG137" i="82"/>
  <c r="AC137" i="82"/>
  <c r="Y137" i="82"/>
  <c r="U137" i="82"/>
  <c r="AG136" i="82"/>
  <c r="AC136" i="82"/>
  <c r="Y136" i="82"/>
  <c r="U136" i="82"/>
  <c r="AG135" i="82"/>
  <c r="AC135" i="82"/>
  <c r="Y135" i="82"/>
  <c r="U135" i="82"/>
  <c r="AG134" i="82"/>
  <c r="AC134" i="82"/>
  <c r="Y134" i="82"/>
  <c r="U134" i="82"/>
  <c r="AG133" i="82"/>
  <c r="AC133" i="82"/>
  <c r="Y133" i="82"/>
  <c r="U133" i="82"/>
  <c r="AG132" i="82"/>
  <c r="AC132" i="82"/>
  <c r="Y132" i="82"/>
  <c r="U132" i="82"/>
  <c r="AG131" i="82"/>
  <c r="AC131" i="82"/>
  <c r="Y131" i="82"/>
  <c r="U131" i="82"/>
  <c r="AG130" i="82"/>
  <c r="AC130" i="82"/>
  <c r="Y130" i="82"/>
  <c r="U130" i="82"/>
  <c r="AG129" i="82"/>
  <c r="AC129" i="82"/>
  <c r="Y129" i="82"/>
  <c r="U129" i="82"/>
  <c r="AF127" i="82"/>
  <c r="U17" i="83"/>
  <c r="AE127" i="82"/>
  <c r="T17" i="83"/>
  <c r="AD127" i="82"/>
  <c r="S17" i="83" s="1"/>
  <c r="AB127" i="82"/>
  <c r="Q17" i="83"/>
  <c r="AA127" i="82"/>
  <c r="P17" i="83"/>
  <c r="Z127" i="82"/>
  <c r="O17" i="83"/>
  <c r="X127" i="82"/>
  <c r="M17" i="83" s="1"/>
  <c r="W127" i="82"/>
  <c r="L17" i="83"/>
  <c r="V127" i="82"/>
  <c r="K17" i="83"/>
  <c r="T127" i="82"/>
  <c r="I17" i="83"/>
  <c r="S127" i="82"/>
  <c r="H17" i="83" s="1"/>
  <c r="R127" i="82"/>
  <c r="G17" i="83"/>
  <c r="O127" i="82"/>
  <c r="F17" i="83"/>
  <c r="N127" i="82"/>
  <c r="E17" i="83"/>
  <c r="M127" i="82"/>
  <c r="D17" i="83" s="1"/>
  <c r="K127" i="82"/>
  <c r="C17" i="83"/>
  <c r="J127" i="82"/>
  <c r="B17" i="83"/>
  <c r="AG126" i="82"/>
  <c r="AC126" i="82"/>
  <c r="Y126" i="82"/>
  <c r="U126" i="82"/>
  <c r="AG125" i="82"/>
  <c r="AC125" i="82"/>
  <c r="Y125" i="82"/>
  <c r="U125" i="82"/>
  <c r="AG124" i="82"/>
  <c r="AC124" i="82"/>
  <c r="Y124" i="82"/>
  <c r="U124" i="82"/>
  <c r="AG123" i="82"/>
  <c r="AC123" i="82"/>
  <c r="Y123" i="82"/>
  <c r="U123" i="82"/>
  <c r="AG122" i="82"/>
  <c r="AC122" i="82"/>
  <c r="Y122" i="82"/>
  <c r="U122" i="82"/>
  <c r="AG121" i="82"/>
  <c r="AC121" i="82"/>
  <c r="Y121" i="82"/>
  <c r="U121" i="82"/>
  <c r="AG120" i="82"/>
  <c r="AC120" i="82"/>
  <c r="Y120" i="82"/>
  <c r="U120" i="82"/>
  <c r="AG119" i="82"/>
  <c r="AC119" i="82"/>
  <c r="Y119" i="82"/>
  <c r="U119" i="82"/>
  <c r="AG118" i="82"/>
  <c r="AC118" i="82"/>
  <c r="Y118" i="82"/>
  <c r="U118" i="82"/>
  <c r="AG117" i="82"/>
  <c r="AC117" i="82"/>
  <c r="Y117" i="82"/>
  <c r="U117" i="82"/>
  <c r="AF115" i="82"/>
  <c r="U16" i="83"/>
  <c r="AE115" i="82"/>
  <c r="T16" i="83" s="1"/>
  <c r="AD115" i="82"/>
  <c r="S16" i="83"/>
  <c r="AB115" i="82"/>
  <c r="Q16" i="83" s="1"/>
  <c r="AA115" i="82"/>
  <c r="P16" i="83" s="1"/>
  <c r="Z115" i="82"/>
  <c r="O16" i="83" s="1"/>
  <c r="X115" i="82"/>
  <c r="M16" i="83" s="1"/>
  <c r="W115" i="82"/>
  <c r="L16" i="83" s="1"/>
  <c r="V115" i="82"/>
  <c r="K16" i="83" s="1"/>
  <c r="T115" i="82"/>
  <c r="I16" i="83" s="1"/>
  <c r="S115" i="82"/>
  <c r="H16" i="83" s="1"/>
  <c r="R115" i="82"/>
  <c r="G16" i="83" s="1"/>
  <c r="O115" i="82"/>
  <c r="F16" i="83" s="1"/>
  <c r="N115" i="82"/>
  <c r="E16" i="83" s="1"/>
  <c r="M115" i="82"/>
  <c r="D16" i="83" s="1"/>
  <c r="K115" i="82"/>
  <c r="C16" i="83" s="1"/>
  <c r="J115" i="82"/>
  <c r="B16" i="83" s="1"/>
  <c r="AG114" i="82"/>
  <c r="AC114" i="82"/>
  <c r="Y114" i="82"/>
  <c r="U114" i="82"/>
  <c r="AG113" i="82"/>
  <c r="AC113" i="82"/>
  <c r="Y113" i="82"/>
  <c r="U113" i="82"/>
  <c r="AG112" i="82"/>
  <c r="AC112" i="82"/>
  <c r="Y112" i="82"/>
  <c r="U112" i="82"/>
  <c r="AG111" i="82"/>
  <c r="AC111" i="82"/>
  <c r="Y111" i="82"/>
  <c r="U111" i="82"/>
  <c r="AG110" i="82"/>
  <c r="AC110" i="82"/>
  <c r="Y110" i="82"/>
  <c r="U110" i="82"/>
  <c r="AG109" i="82"/>
  <c r="AC109" i="82"/>
  <c r="Y109" i="82"/>
  <c r="U109" i="82"/>
  <c r="AG108" i="82"/>
  <c r="AC108" i="82"/>
  <c r="Y108" i="82"/>
  <c r="U108" i="82"/>
  <c r="AG107" i="82"/>
  <c r="AC107" i="82"/>
  <c r="Y107" i="82"/>
  <c r="U107" i="82"/>
  <c r="AG106" i="82"/>
  <c r="AC106" i="82"/>
  <c r="AC115" i="82"/>
  <c r="R16" i="83" s="1"/>
  <c r="Y106" i="82"/>
  <c r="U106" i="82"/>
  <c r="AG105" i="82"/>
  <c r="AC105" i="82"/>
  <c r="Y105" i="82"/>
  <c r="U105" i="82"/>
  <c r="AF103" i="82"/>
  <c r="U15" i="83" s="1"/>
  <c r="AE103" i="82"/>
  <c r="T15" i="83" s="1"/>
  <c r="AD103" i="82"/>
  <c r="S15" i="83" s="1"/>
  <c r="AB103" i="82"/>
  <c r="Q15" i="83" s="1"/>
  <c r="AA103" i="82"/>
  <c r="P15" i="83" s="1"/>
  <c r="Z103" i="82"/>
  <c r="O15" i="83" s="1"/>
  <c r="X103" i="82"/>
  <c r="M15" i="83" s="1"/>
  <c r="W103" i="82"/>
  <c r="L15" i="83" s="1"/>
  <c r="V103" i="82"/>
  <c r="K15" i="83" s="1"/>
  <c r="T103" i="82"/>
  <c r="I15" i="83" s="1"/>
  <c r="S103" i="82"/>
  <c r="H15" i="83" s="1"/>
  <c r="R103" i="82"/>
  <c r="G15" i="83" s="1"/>
  <c r="O103" i="82"/>
  <c r="F15" i="83" s="1"/>
  <c r="N103" i="82"/>
  <c r="E15" i="83" s="1"/>
  <c r="M103" i="82"/>
  <c r="D15" i="83" s="1"/>
  <c r="K103" i="82"/>
  <c r="C15" i="83" s="1"/>
  <c r="J103" i="82"/>
  <c r="B15" i="83" s="1"/>
  <c r="AG102" i="82"/>
  <c r="AC102" i="82"/>
  <c r="Y102" i="82"/>
  <c r="U102" i="82"/>
  <c r="AG101" i="82"/>
  <c r="AC101" i="82"/>
  <c r="Y101" i="82"/>
  <c r="U101" i="82"/>
  <c r="AG100" i="82"/>
  <c r="AC100" i="82"/>
  <c r="Y100" i="82"/>
  <c r="U100" i="82"/>
  <c r="AG99" i="82"/>
  <c r="AC99" i="82"/>
  <c r="Y99" i="82"/>
  <c r="U99" i="82"/>
  <c r="AG98" i="82"/>
  <c r="AC98" i="82"/>
  <c r="Y98" i="82"/>
  <c r="U98" i="82"/>
  <c r="AG97" i="82"/>
  <c r="AC97" i="82"/>
  <c r="Y97" i="82"/>
  <c r="U97" i="82"/>
  <c r="AG96" i="82"/>
  <c r="AC96" i="82"/>
  <c r="Y96" i="82"/>
  <c r="U96" i="82"/>
  <c r="AG95" i="82"/>
  <c r="AC95" i="82"/>
  <c r="Y95" i="82"/>
  <c r="U95" i="82"/>
  <c r="AG94" i="82"/>
  <c r="AC94" i="82"/>
  <c r="Y94" i="82"/>
  <c r="U94" i="82"/>
  <c r="AG93" i="82"/>
  <c r="AC93" i="82"/>
  <c r="Y93" i="82"/>
  <c r="U93" i="82"/>
  <c r="AF91" i="82"/>
  <c r="U14" i="83" s="1"/>
  <c r="AE91" i="82"/>
  <c r="T14" i="83" s="1"/>
  <c r="AD91" i="82"/>
  <c r="S14" i="83" s="1"/>
  <c r="AB91" i="82"/>
  <c r="Q14" i="83" s="1"/>
  <c r="AA91" i="82"/>
  <c r="P14" i="83" s="1"/>
  <c r="Z91" i="82"/>
  <c r="O14" i="83" s="1"/>
  <c r="X91" i="82"/>
  <c r="M14" i="83" s="1"/>
  <c r="W91" i="82"/>
  <c r="L14" i="83" s="1"/>
  <c r="V91" i="82"/>
  <c r="K14" i="83" s="1"/>
  <c r="T91" i="82"/>
  <c r="I14" i="83" s="1"/>
  <c r="S91" i="82"/>
  <c r="H14" i="83" s="1"/>
  <c r="R91" i="82"/>
  <c r="G14" i="83" s="1"/>
  <c r="O91" i="82"/>
  <c r="F14" i="83" s="1"/>
  <c r="N91" i="82"/>
  <c r="E14" i="83" s="1"/>
  <c r="M91" i="82"/>
  <c r="D14" i="83" s="1"/>
  <c r="K91" i="82"/>
  <c r="C14" i="83" s="1"/>
  <c r="J91" i="82"/>
  <c r="B14" i="83" s="1"/>
  <c r="AG90" i="82"/>
  <c r="AC90" i="82"/>
  <c r="Y90" i="82"/>
  <c r="U90" i="82"/>
  <c r="AG89" i="82"/>
  <c r="AC89" i="82"/>
  <c r="Y89" i="82"/>
  <c r="U89" i="82"/>
  <c r="AG88" i="82"/>
  <c r="AC88" i="82"/>
  <c r="Y88" i="82"/>
  <c r="U88" i="82"/>
  <c r="AG87" i="82"/>
  <c r="AC87" i="82"/>
  <c r="Y87" i="82"/>
  <c r="U87" i="82"/>
  <c r="AG86" i="82"/>
  <c r="AC86" i="82"/>
  <c r="Y86" i="82"/>
  <c r="U86" i="82"/>
  <c r="AG85" i="82"/>
  <c r="AC85" i="82"/>
  <c r="Y85" i="82"/>
  <c r="U85" i="82"/>
  <c r="AG84" i="82"/>
  <c r="AC84" i="82"/>
  <c r="Y84" i="82"/>
  <c r="U84" i="82"/>
  <c r="AG83" i="82"/>
  <c r="AC83" i="82"/>
  <c r="Y83" i="82"/>
  <c r="U83" i="82"/>
  <c r="AG82" i="82"/>
  <c r="AC82" i="82"/>
  <c r="Y82" i="82"/>
  <c r="U82" i="82"/>
  <c r="AG81" i="82"/>
  <c r="AC81" i="82"/>
  <c r="Y81" i="82"/>
  <c r="U81" i="82"/>
  <c r="AF79" i="82"/>
  <c r="U13" i="83" s="1"/>
  <c r="AE79" i="82"/>
  <c r="T13" i="83" s="1"/>
  <c r="AD79" i="82"/>
  <c r="S13" i="83" s="1"/>
  <c r="AB79" i="82"/>
  <c r="Q13" i="83" s="1"/>
  <c r="AA79" i="82"/>
  <c r="P13" i="83" s="1"/>
  <c r="Z79" i="82"/>
  <c r="O13" i="83" s="1"/>
  <c r="X79" i="82"/>
  <c r="M13" i="83" s="1"/>
  <c r="W79" i="82"/>
  <c r="L13" i="83" s="1"/>
  <c r="V79" i="82"/>
  <c r="K13" i="83" s="1"/>
  <c r="T79" i="82"/>
  <c r="I13" i="83" s="1"/>
  <c r="S79" i="82"/>
  <c r="H13" i="83" s="1"/>
  <c r="R79" i="82"/>
  <c r="G13" i="83" s="1"/>
  <c r="O79" i="82"/>
  <c r="F13" i="83" s="1"/>
  <c r="N79" i="82"/>
  <c r="E13" i="83" s="1"/>
  <c r="M79" i="82"/>
  <c r="D13" i="83" s="1"/>
  <c r="K79" i="82"/>
  <c r="C13" i="83" s="1"/>
  <c r="J79" i="82"/>
  <c r="B13" i="83" s="1"/>
  <c r="AG78" i="82"/>
  <c r="AC78" i="82"/>
  <c r="Y78" i="82"/>
  <c r="U78" i="82"/>
  <c r="AG77" i="82"/>
  <c r="AC77" i="82"/>
  <c r="Y77" i="82"/>
  <c r="U77" i="82"/>
  <c r="AG76" i="82"/>
  <c r="AC76" i="82"/>
  <c r="Y76" i="82"/>
  <c r="U76" i="82"/>
  <c r="AG75" i="82"/>
  <c r="AC75" i="82"/>
  <c r="Y75" i="82"/>
  <c r="U75" i="82"/>
  <c r="AG74" i="82"/>
  <c r="AC74" i="82"/>
  <c r="Y74" i="82"/>
  <c r="U74" i="82"/>
  <c r="AG73" i="82"/>
  <c r="AC73" i="82"/>
  <c r="Y73" i="82"/>
  <c r="U73" i="82"/>
  <c r="AG72" i="82"/>
  <c r="AC72" i="82"/>
  <c r="Y72" i="82"/>
  <c r="U72" i="82"/>
  <c r="AG71" i="82"/>
  <c r="AC71" i="82"/>
  <c r="Y71" i="82"/>
  <c r="U71" i="82"/>
  <c r="AG70" i="82"/>
  <c r="AC70" i="82"/>
  <c r="Y70" i="82"/>
  <c r="U70" i="82"/>
  <c r="AG69" i="82"/>
  <c r="AC69" i="82"/>
  <c r="Y69" i="82"/>
  <c r="U69" i="82"/>
  <c r="U79" i="82"/>
  <c r="J13" i="83" s="1"/>
  <c r="AF67" i="82"/>
  <c r="U12" i="83" s="1"/>
  <c r="AE67" i="82"/>
  <c r="T12" i="83" s="1"/>
  <c r="AD67" i="82"/>
  <c r="S12" i="83" s="1"/>
  <c r="AB67" i="82"/>
  <c r="Q12" i="83" s="1"/>
  <c r="AA67" i="82"/>
  <c r="P12" i="83" s="1"/>
  <c r="Z67" i="82"/>
  <c r="O12" i="83" s="1"/>
  <c r="X67" i="82"/>
  <c r="M12" i="83" s="1"/>
  <c r="W67" i="82"/>
  <c r="L12" i="83" s="1"/>
  <c r="V67" i="82"/>
  <c r="K12" i="83" s="1"/>
  <c r="T67" i="82"/>
  <c r="I12" i="83" s="1"/>
  <c r="S67" i="82"/>
  <c r="H12" i="83" s="1"/>
  <c r="R67" i="82"/>
  <c r="G12" i="83" s="1"/>
  <c r="O67" i="82"/>
  <c r="F12" i="83" s="1"/>
  <c r="N67" i="82"/>
  <c r="E12" i="83" s="1"/>
  <c r="M67" i="82"/>
  <c r="D12" i="83" s="1"/>
  <c r="K67" i="82"/>
  <c r="C12" i="83" s="1"/>
  <c r="J67" i="82"/>
  <c r="B12" i="83" s="1"/>
  <c r="AG66" i="82"/>
  <c r="AC66" i="82"/>
  <c r="Y66" i="82"/>
  <c r="U66" i="82"/>
  <c r="AG65" i="82"/>
  <c r="AC65" i="82"/>
  <c r="Y65" i="82"/>
  <c r="U65" i="82"/>
  <c r="AG64" i="82"/>
  <c r="AC64" i="82"/>
  <c r="Y64" i="82"/>
  <c r="U64" i="82"/>
  <c r="AG63" i="82"/>
  <c r="AC63" i="82"/>
  <c r="Y63" i="82"/>
  <c r="U63" i="82"/>
  <c r="AG62" i="82"/>
  <c r="AC62" i="82"/>
  <c r="Y62" i="82"/>
  <c r="U62" i="82"/>
  <c r="AG61" i="82"/>
  <c r="AC61" i="82"/>
  <c r="Y61" i="82"/>
  <c r="U61" i="82"/>
  <c r="AG60" i="82"/>
  <c r="AC60" i="82"/>
  <c r="Y60" i="82"/>
  <c r="U60" i="82"/>
  <c r="AG59" i="82"/>
  <c r="AC59" i="82"/>
  <c r="Y59" i="82"/>
  <c r="U59" i="82"/>
  <c r="AG58" i="82"/>
  <c r="AC58" i="82"/>
  <c r="Y58" i="82"/>
  <c r="U58" i="82"/>
  <c r="AG57" i="82"/>
  <c r="AC57" i="82"/>
  <c r="Y57" i="82"/>
  <c r="U57" i="82"/>
  <c r="U67" i="82" s="1"/>
  <c r="J12" i="83" s="1"/>
  <c r="AF55" i="82"/>
  <c r="U11" i="83" s="1"/>
  <c r="AE55" i="82"/>
  <c r="T11" i="83" s="1"/>
  <c r="AD55" i="82"/>
  <c r="S11" i="83" s="1"/>
  <c r="AB55" i="82"/>
  <c r="Q11" i="83" s="1"/>
  <c r="AA55" i="82"/>
  <c r="P11" i="83" s="1"/>
  <c r="Z55" i="82"/>
  <c r="O11" i="83" s="1"/>
  <c r="X55" i="82"/>
  <c r="M11" i="83" s="1"/>
  <c r="W55" i="82"/>
  <c r="L11" i="83" s="1"/>
  <c r="V55" i="82"/>
  <c r="K11" i="83" s="1"/>
  <c r="T55" i="82"/>
  <c r="I11" i="83" s="1"/>
  <c r="S55" i="82"/>
  <c r="H11" i="83" s="1"/>
  <c r="R55" i="82"/>
  <c r="G11" i="83" s="1"/>
  <c r="O55" i="82"/>
  <c r="F11" i="83" s="1"/>
  <c r="N55" i="82"/>
  <c r="E11" i="83" s="1"/>
  <c r="M55" i="82"/>
  <c r="D11" i="83" s="1"/>
  <c r="K55" i="82"/>
  <c r="C11" i="83" s="1"/>
  <c r="J55" i="82"/>
  <c r="B11" i="83" s="1"/>
  <c r="AG54" i="82"/>
  <c r="AC54" i="82"/>
  <c r="Y54" i="82"/>
  <c r="U54" i="82"/>
  <c r="AG53" i="82"/>
  <c r="AC53" i="82"/>
  <c r="Y53" i="82"/>
  <c r="U53" i="82"/>
  <c r="AG52" i="82"/>
  <c r="AC52" i="82"/>
  <c r="Y52" i="82"/>
  <c r="U52" i="82"/>
  <c r="AG51" i="82"/>
  <c r="AC51" i="82"/>
  <c r="Y51" i="82"/>
  <c r="U51" i="82"/>
  <c r="AG50" i="82"/>
  <c r="AC50" i="82"/>
  <c r="Y50" i="82"/>
  <c r="U50" i="82"/>
  <c r="AG49" i="82"/>
  <c r="AC49" i="82"/>
  <c r="Y49" i="82"/>
  <c r="U49" i="82"/>
  <c r="AG48" i="82"/>
  <c r="AC48" i="82"/>
  <c r="Y48" i="82"/>
  <c r="U48" i="82"/>
  <c r="AG47" i="82"/>
  <c r="AC47" i="82"/>
  <c r="Y47" i="82"/>
  <c r="U47" i="82"/>
  <c r="AG46" i="82"/>
  <c r="AC46" i="82"/>
  <c r="Y46" i="82"/>
  <c r="U46" i="82"/>
  <c r="AG45" i="82"/>
  <c r="AC45" i="82"/>
  <c r="Y45" i="82"/>
  <c r="U45" i="82"/>
  <c r="AF43" i="82"/>
  <c r="U10" i="83" s="1"/>
  <c r="AE43" i="82"/>
  <c r="T10" i="83" s="1"/>
  <c r="AD43" i="82"/>
  <c r="S10" i="83" s="1"/>
  <c r="AB43" i="82"/>
  <c r="Q10" i="83" s="1"/>
  <c r="AA43" i="82"/>
  <c r="P10" i="83" s="1"/>
  <c r="Z43" i="82"/>
  <c r="O10" i="83" s="1"/>
  <c r="X43" i="82"/>
  <c r="M10" i="83" s="1"/>
  <c r="W43" i="82"/>
  <c r="L10" i="83" s="1"/>
  <c r="V43" i="82"/>
  <c r="K10" i="83" s="1"/>
  <c r="T43" i="82"/>
  <c r="I10" i="83" s="1"/>
  <c r="S43" i="82"/>
  <c r="H10" i="83" s="1"/>
  <c r="R43" i="82"/>
  <c r="G10" i="83" s="1"/>
  <c r="O43" i="82"/>
  <c r="F10" i="83" s="1"/>
  <c r="N43" i="82"/>
  <c r="E10" i="83" s="1"/>
  <c r="M43" i="82"/>
  <c r="D10" i="83" s="1"/>
  <c r="K43" i="82"/>
  <c r="C10" i="83" s="1"/>
  <c r="J43" i="82"/>
  <c r="B10" i="83" s="1"/>
  <c r="AG42" i="82"/>
  <c r="AC42" i="82"/>
  <c r="Y42" i="82"/>
  <c r="U42" i="82"/>
  <c r="AG41" i="82"/>
  <c r="AC41" i="82"/>
  <c r="Y41" i="82"/>
  <c r="U41" i="82"/>
  <c r="AG40" i="82"/>
  <c r="AC40" i="82"/>
  <c r="Y40" i="82"/>
  <c r="U40" i="82"/>
  <c r="AG39" i="82"/>
  <c r="AC39" i="82"/>
  <c r="Y39" i="82"/>
  <c r="U39" i="82"/>
  <c r="AG38" i="82"/>
  <c r="AC38" i="82"/>
  <c r="Y38" i="82"/>
  <c r="U38" i="82"/>
  <c r="AG37" i="82"/>
  <c r="AC37" i="82"/>
  <c r="Y37" i="82"/>
  <c r="U37" i="82"/>
  <c r="AG36" i="82"/>
  <c r="AC36" i="82"/>
  <c r="Y36" i="82"/>
  <c r="U36" i="82"/>
  <c r="AG35" i="82"/>
  <c r="AC35" i="82"/>
  <c r="Y35" i="82"/>
  <c r="U35" i="82"/>
  <c r="AG34" i="82"/>
  <c r="AC34" i="82"/>
  <c r="Y34" i="82"/>
  <c r="U34" i="82"/>
  <c r="AG33" i="82"/>
  <c r="AG43" i="82" s="1"/>
  <c r="V10" i="83"/>
  <c r="AC33" i="82"/>
  <c r="Y33" i="82"/>
  <c r="U33" i="82"/>
  <c r="AF31" i="82"/>
  <c r="U9" i="83" s="1"/>
  <c r="AE31" i="82"/>
  <c r="T9" i="83" s="1"/>
  <c r="AD31" i="82"/>
  <c r="S9" i="83" s="1"/>
  <c r="AB31" i="82"/>
  <c r="AA31" i="82"/>
  <c r="P9" i="83" s="1"/>
  <c r="Z31" i="82"/>
  <c r="O9" i="83"/>
  <c r="X31" i="82"/>
  <c r="M9" i="83"/>
  <c r="W31" i="82"/>
  <c r="L9" i="83"/>
  <c r="V31" i="82"/>
  <c r="K9" i="83" s="1"/>
  <c r="T31" i="82"/>
  <c r="S31" i="82"/>
  <c r="H9" i="83" s="1"/>
  <c r="R31" i="82"/>
  <c r="G9" i="83" s="1"/>
  <c r="O31" i="82"/>
  <c r="F9" i="83" s="1"/>
  <c r="N31" i="82"/>
  <c r="M31" i="82"/>
  <c r="D9" i="83"/>
  <c r="K31" i="82"/>
  <c r="C9" i="83"/>
  <c r="J31" i="82"/>
  <c r="B9" i="83"/>
  <c r="AG30" i="82"/>
  <c r="AC30" i="82"/>
  <c r="Y30" i="82"/>
  <c r="U30" i="82"/>
  <c r="AG29" i="82"/>
  <c r="AC29" i="82"/>
  <c r="Y29" i="82"/>
  <c r="U29" i="82"/>
  <c r="AG28" i="82"/>
  <c r="AC28" i="82"/>
  <c r="Y28" i="82"/>
  <c r="U28" i="82"/>
  <c r="AG27" i="82"/>
  <c r="AC27" i="82"/>
  <c r="Y27" i="82"/>
  <c r="U27" i="82"/>
  <c r="AG26" i="82"/>
  <c r="AC26" i="82"/>
  <c r="Y26" i="82"/>
  <c r="U26" i="82"/>
  <c r="AG25" i="82"/>
  <c r="AC25" i="82"/>
  <c r="Y25" i="82"/>
  <c r="U25" i="82"/>
  <c r="AG24" i="82"/>
  <c r="AC24" i="82"/>
  <c r="Y24" i="82"/>
  <c r="U24" i="82"/>
  <c r="AG23" i="82"/>
  <c r="AC23" i="82"/>
  <c r="Y23" i="82"/>
  <c r="U23" i="82"/>
  <c r="AG22" i="82"/>
  <c r="AC22" i="82"/>
  <c r="Y22" i="82"/>
  <c r="U22" i="82"/>
  <c r="AG21" i="82"/>
  <c r="AC21" i="82"/>
  <c r="Y21" i="82"/>
  <c r="U21" i="82"/>
  <c r="AF19" i="82"/>
  <c r="U8" i="83" s="1"/>
  <c r="AE19" i="82"/>
  <c r="AD19" i="82"/>
  <c r="AB19" i="82"/>
  <c r="Q8" i="83"/>
  <c r="AA19" i="82"/>
  <c r="Z19" i="82"/>
  <c r="X19" i="82"/>
  <c r="M8" i="83" s="1"/>
  <c r="W19" i="82"/>
  <c r="V19" i="82"/>
  <c r="T19" i="82"/>
  <c r="I8" i="83"/>
  <c r="S19" i="82"/>
  <c r="R19" i="82"/>
  <c r="O19" i="82"/>
  <c r="F8" i="83" s="1"/>
  <c r="N19" i="82"/>
  <c r="E8" i="83"/>
  <c r="M19" i="82"/>
  <c r="K19" i="82"/>
  <c r="J19" i="82"/>
  <c r="AG18" i="82"/>
  <c r="AC18" i="82"/>
  <c r="Y18" i="82"/>
  <c r="U18" i="82"/>
  <c r="AG17" i="82"/>
  <c r="AC17" i="82"/>
  <c r="Y17" i="82"/>
  <c r="U17" i="82"/>
  <c r="AG16" i="82"/>
  <c r="AC16" i="82"/>
  <c r="Y16" i="82"/>
  <c r="U16" i="82"/>
  <c r="AG15" i="82"/>
  <c r="AC15" i="82"/>
  <c r="Y15" i="82"/>
  <c r="U15" i="82"/>
  <c r="AG14" i="82"/>
  <c r="AC14" i="82"/>
  <c r="Y14" i="82"/>
  <c r="U14" i="82"/>
  <c r="AG13" i="82"/>
  <c r="AC13" i="82"/>
  <c r="Y13" i="82"/>
  <c r="U13" i="82"/>
  <c r="AG12" i="82"/>
  <c r="AC12" i="82"/>
  <c r="Y12" i="82"/>
  <c r="U12" i="82"/>
  <c r="AG11" i="82"/>
  <c r="AC11" i="82"/>
  <c r="Y11" i="82"/>
  <c r="U11" i="82"/>
  <c r="AG10" i="82"/>
  <c r="AC10" i="82"/>
  <c r="Y10" i="82"/>
  <c r="U10" i="82"/>
  <c r="AG9" i="82"/>
  <c r="AC9" i="82"/>
  <c r="Y9" i="82"/>
  <c r="U9" i="82"/>
  <c r="C18" i="77"/>
  <c r="B18" i="77"/>
  <c r="Y17" i="77"/>
  <c r="A5" i="77"/>
  <c r="A1" i="77"/>
  <c r="AF190" i="76"/>
  <c r="U23" i="77"/>
  <c r="AE190" i="76"/>
  <c r="T23" i="77"/>
  <c r="AD190" i="76"/>
  <c r="S23" i="77" s="1"/>
  <c r="AB190" i="76"/>
  <c r="Q23" i="77"/>
  <c r="AA190" i="76"/>
  <c r="P23" i="77"/>
  <c r="Z190" i="76"/>
  <c r="O23" i="77"/>
  <c r="X190" i="76"/>
  <c r="M23" i="77" s="1"/>
  <c r="W190" i="76"/>
  <c r="L23" i="77"/>
  <c r="V190" i="76"/>
  <c r="K23" i="77"/>
  <c r="T190" i="76"/>
  <c r="I23" i="77"/>
  <c r="S190" i="76"/>
  <c r="H23" i="77" s="1"/>
  <c r="R190" i="76"/>
  <c r="G23" i="77"/>
  <c r="O190" i="76"/>
  <c r="F23" i="77"/>
  <c r="N190" i="76"/>
  <c r="E23" i="77"/>
  <c r="M190" i="76"/>
  <c r="D23" i="77" s="1"/>
  <c r="K190" i="76"/>
  <c r="C23" i="77"/>
  <c r="AG189" i="76"/>
  <c r="AC189" i="76"/>
  <c r="Y189" i="76"/>
  <c r="U189" i="76"/>
  <c r="AF187" i="76"/>
  <c r="AE187" i="76"/>
  <c r="AD187" i="76"/>
  <c r="AB187" i="76"/>
  <c r="AA187" i="76"/>
  <c r="Z187" i="76"/>
  <c r="X187" i="76"/>
  <c r="M22" i="77"/>
  <c r="W187" i="76"/>
  <c r="L22" i="77" s="1"/>
  <c r="V187" i="76"/>
  <c r="K22" i="77"/>
  <c r="T187" i="76"/>
  <c r="I22" i="77"/>
  <c r="S187" i="76"/>
  <c r="H22" i="77"/>
  <c r="R187" i="76"/>
  <c r="G22" i="77" s="1"/>
  <c r="O187" i="76"/>
  <c r="F22" i="77"/>
  <c r="N187" i="76"/>
  <c r="E22" i="77"/>
  <c r="M187" i="76"/>
  <c r="D22" i="77"/>
  <c r="K187" i="76"/>
  <c r="C22" i="77" s="1"/>
  <c r="J187" i="76"/>
  <c r="B22" i="77"/>
  <c r="AG186" i="76"/>
  <c r="AC186" i="76"/>
  <c r="Y186" i="76"/>
  <c r="U186" i="76"/>
  <c r="AG185" i="76"/>
  <c r="AC185" i="76"/>
  <c r="Y185" i="76"/>
  <c r="U185" i="76"/>
  <c r="AG184" i="76"/>
  <c r="AC184" i="76"/>
  <c r="Y184" i="76"/>
  <c r="U184" i="76"/>
  <c r="AG183" i="76"/>
  <c r="AC183" i="76"/>
  <c r="Y183" i="76"/>
  <c r="U183" i="76"/>
  <c r="AG182" i="76"/>
  <c r="AC182" i="76"/>
  <c r="Y182" i="76"/>
  <c r="U182" i="76"/>
  <c r="AG181" i="76"/>
  <c r="AC181" i="76"/>
  <c r="Y181" i="76"/>
  <c r="U181" i="76"/>
  <c r="AG180" i="76"/>
  <c r="AC180" i="76"/>
  <c r="Y180" i="76"/>
  <c r="U180" i="76"/>
  <c r="AG179" i="76"/>
  <c r="AC179" i="76"/>
  <c r="Y179" i="76"/>
  <c r="U179" i="76"/>
  <c r="AG178" i="76"/>
  <c r="AC178" i="76"/>
  <c r="Y178" i="76"/>
  <c r="U178" i="76"/>
  <c r="AG177" i="76"/>
  <c r="AC177" i="76"/>
  <c r="Y177" i="76"/>
  <c r="U177" i="76"/>
  <c r="AF175" i="76"/>
  <c r="U21" i="77"/>
  <c r="AE175" i="76"/>
  <c r="T21" i="77"/>
  <c r="AD175" i="76"/>
  <c r="S21" i="77" s="1"/>
  <c r="AB175" i="76"/>
  <c r="Q21" i="77"/>
  <c r="AA175" i="76"/>
  <c r="P21" i="77"/>
  <c r="Z175" i="76"/>
  <c r="O21" i="77"/>
  <c r="X175" i="76"/>
  <c r="M21" i="77" s="1"/>
  <c r="W175" i="76"/>
  <c r="L21" i="77"/>
  <c r="V175" i="76"/>
  <c r="K21" i="77"/>
  <c r="T175" i="76"/>
  <c r="I21" i="77"/>
  <c r="S175" i="76"/>
  <c r="H21" i="77" s="1"/>
  <c r="R175" i="76"/>
  <c r="G21" i="77"/>
  <c r="O175" i="76"/>
  <c r="F21" i="77"/>
  <c r="N175" i="76"/>
  <c r="E21" i="77"/>
  <c r="M175" i="76"/>
  <c r="D21" i="77" s="1"/>
  <c r="K175" i="76"/>
  <c r="C21" i="77"/>
  <c r="J175" i="76"/>
  <c r="B21" i="77"/>
  <c r="AG174" i="76"/>
  <c r="AC174" i="76"/>
  <c r="Y174" i="76"/>
  <c r="U174" i="76"/>
  <c r="AG173" i="76"/>
  <c r="AC173" i="76"/>
  <c r="Y173" i="76"/>
  <c r="U173" i="76"/>
  <c r="AG172" i="76"/>
  <c r="AC172" i="76"/>
  <c r="Y172" i="76"/>
  <c r="U172" i="76"/>
  <c r="AG171" i="76"/>
  <c r="AC171" i="76"/>
  <c r="Y171" i="76"/>
  <c r="U171" i="76"/>
  <c r="AG170" i="76"/>
  <c r="AC170" i="76"/>
  <c r="Y170" i="76"/>
  <c r="U170" i="76"/>
  <c r="AG169" i="76"/>
  <c r="AC169" i="76"/>
  <c r="Y169" i="76"/>
  <c r="U169" i="76"/>
  <c r="AG168" i="76"/>
  <c r="AC168" i="76"/>
  <c r="Y168" i="76"/>
  <c r="U168" i="76"/>
  <c r="AG167" i="76"/>
  <c r="AC167" i="76"/>
  <c r="Y167" i="76"/>
  <c r="U167" i="76"/>
  <c r="AG166" i="76"/>
  <c r="AC166" i="76"/>
  <c r="Y166" i="76"/>
  <c r="U166" i="76"/>
  <c r="AG165" i="76"/>
  <c r="AC165" i="76"/>
  <c r="Y165" i="76"/>
  <c r="U165" i="76"/>
  <c r="AF163" i="76"/>
  <c r="U20" i="77"/>
  <c r="AE163" i="76"/>
  <c r="T20" i="77" s="1"/>
  <c r="AD163" i="76"/>
  <c r="S20" i="77"/>
  <c r="AB163" i="76"/>
  <c r="Q20" i="77"/>
  <c r="AA163" i="76"/>
  <c r="P20" i="77"/>
  <c r="Z163" i="76"/>
  <c r="O20" i="77" s="1"/>
  <c r="X163" i="76"/>
  <c r="M20" i="77"/>
  <c r="W163" i="76"/>
  <c r="L20" i="77"/>
  <c r="V163" i="76"/>
  <c r="K20" i="77"/>
  <c r="T163" i="76"/>
  <c r="I20" i="77" s="1"/>
  <c r="S163" i="76"/>
  <c r="H20" i="77"/>
  <c r="R163" i="76"/>
  <c r="G20" i="77"/>
  <c r="O163" i="76"/>
  <c r="F20" i="77"/>
  <c r="N163" i="76"/>
  <c r="E20" i="77" s="1"/>
  <c r="M163" i="76"/>
  <c r="D20" i="77"/>
  <c r="K163" i="76"/>
  <c r="C20" i="77"/>
  <c r="J163" i="76"/>
  <c r="B20" i="77"/>
  <c r="AG162" i="76"/>
  <c r="AC162" i="76"/>
  <c r="Y162" i="76"/>
  <c r="U162" i="76"/>
  <c r="AG161" i="76"/>
  <c r="AC161" i="76"/>
  <c r="Y161" i="76"/>
  <c r="U161" i="76"/>
  <c r="AG160" i="76"/>
  <c r="AC160" i="76"/>
  <c r="Y160" i="76"/>
  <c r="U160" i="76"/>
  <c r="AG159" i="76"/>
  <c r="AC159" i="76"/>
  <c r="Y159" i="76"/>
  <c r="U159" i="76"/>
  <c r="AG158" i="76"/>
  <c r="AC158" i="76"/>
  <c r="Y158" i="76"/>
  <c r="U158" i="76"/>
  <c r="AG157" i="76"/>
  <c r="AC157" i="76"/>
  <c r="Y157" i="76"/>
  <c r="U157" i="76"/>
  <c r="AG156" i="76"/>
  <c r="AC156" i="76"/>
  <c r="Y156" i="76"/>
  <c r="U156" i="76"/>
  <c r="AG155" i="76"/>
  <c r="AC155" i="76"/>
  <c r="Y155" i="76"/>
  <c r="U155" i="76"/>
  <c r="AG154" i="76"/>
  <c r="AC154" i="76"/>
  <c r="Y154" i="76"/>
  <c r="U154" i="76"/>
  <c r="AG153" i="76"/>
  <c r="AC153" i="76"/>
  <c r="Y153" i="76"/>
  <c r="U153" i="76"/>
  <c r="AF151" i="76"/>
  <c r="U19" i="77" s="1"/>
  <c r="AE151" i="76"/>
  <c r="T19" i="77"/>
  <c r="AD151" i="76"/>
  <c r="S19" i="77"/>
  <c r="AB151" i="76"/>
  <c r="Q19" i="77"/>
  <c r="AA151" i="76"/>
  <c r="P19" i="77" s="1"/>
  <c r="Z151" i="76"/>
  <c r="O19" i="77"/>
  <c r="X151" i="76"/>
  <c r="M19" i="77"/>
  <c r="W151" i="76"/>
  <c r="L19" i="77"/>
  <c r="V151" i="76"/>
  <c r="K19" i="77" s="1"/>
  <c r="T151" i="76"/>
  <c r="I19" i="77"/>
  <c r="S151" i="76"/>
  <c r="H19" i="77"/>
  <c r="R151" i="76"/>
  <c r="G19" i="77"/>
  <c r="O151" i="76"/>
  <c r="F19" i="77" s="1"/>
  <c r="N151" i="76"/>
  <c r="E19" i="77"/>
  <c r="M151" i="76"/>
  <c r="D19" i="77"/>
  <c r="K151" i="76"/>
  <c r="C19" i="77"/>
  <c r="J151" i="76"/>
  <c r="B19" i="77" s="1"/>
  <c r="AG150" i="76"/>
  <c r="AC150" i="76"/>
  <c r="Y150" i="76"/>
  <c r="U150" i="76"/>
  <c r="AG149" i="76"/>
  <c r="AC149" i="76"/>
  <c r="Y149" i="76"/>
  <c r="U149" i="76"/>
  <c r="AG148" i="76"/>
  <c r="AC148" i="76"/>
  <c r="Y148" i="76"/>
  <c r="U148" i="76"/>
  <c r="AG147" i="76"/>
  <c r="AC147" i="76"/>
  <c r="Y147" i="76"/>
  <c r="U147" i="76"/>
  <c r="AG146" i="76"/>
  <c r="AC146" i="76"/>
  <c r="Y146" i="76"/>
  <c r="U146" i="76"/>
  <c r="AG145" i="76"/>
  <c r="AC145" i="76"/>
  <c r="Y145" i="76"/>
  <c r="U145" i="76"/>
  <c r="AG144" i="76"/>
  <c r="AC144" i="76"/>
  <c r="Y144" i="76"/>
  <c r="U144" i="76"/>
  <c r="AG143" i="76"/>
  <c r="AC143" i="76"/>
  <c r="Y143" i="76"/>
  <c r="U143" i="76"/>
  <c r="AG142" i="76"/>
  <c r="AC142" i="76"/>
  <c r="Y142" i="76"/>
  <c r="U142" i="76"/>
  <c r="AG141" i="76"/>
  <c r="AC141" i="76"/>
  <c r="Y141" i="76"/>
  <c r="U141" i="76"/>
  <c r="AF139" i="76"/>
  <c r="U18" i="77"/>
  <c r="AE139" i="76"/>
  <c r="T18" i="77"/>
  <c r="AD139" i="76"/>
  <c r="S18" i="77"/>
  <c r="AB139" i="76"/>
  <c r="Q18" i="77" s="1"/>
  <c r="AA139" i="76"/>
  <c r="P18" i="77"/>
  <c r="Z139" i="76"/>
  <c r="O18" i="77"/>
  <c r="X139" i="76"/>
  <c r="M18" i="77"/>
  <c r="W139" i="76"/>
  <c r="L18" i="77" s="1"/>
  <c r="V139" i="76"/>
  <c r="K18" i="77"/>
  <c r="T139" i="76"/>
  <c r="I18" i="77"/>
  <c r="S139" i="76"/>
  <c r="H18" i="77"/>
  <c r="R139" i="76"/>
  <c r="G18" i="77" s="1"/>
  <c r="O139" i="76"/>
  <c r="F18" i="77"/>
  <c r="N139" i="76"/>
  <c r="E18" i="77"/>
  <c r="M139" i="76"/>
  <c r="D18" i="77"/>
  <c r="AG138" i="76"/>
  <c r="AC138" i="76"/>
  <c r="Y138" i="76"/>
  <c r="U138" i="76"/>
  <c r="AG137" i="76"/>
  <c r="AC137" i="76"/>
  <c r="Y137" i="76"/>
  <c r="U137" i="76"/>
  <c r="AG136" i="76"/>
  <c r="AC136" i="76"/>
  <c r="Y136" i="76"/>
  <c r="U136" i="76"/>
  <c r="AG135" i="76"/>
  <c r="AC135" i="76"/>
  <c r="Y135" i="76"/>
  <c r="U135" i="76"/>
  <c r="AG134" i="76"/>
  <c r="AC134" i="76"/>
  <c r="Y134" i="76"/>
  <c r="U134" i="76"/>
  <c r="AG133" i="76"/>
  <c r="AC133" i="76"/>
  <c r="Y133" i="76"/>
  <c r="U133" i="76"/>
  <c r="AG132" i="76"/>
  <c r="AC132" i="76"/>
  <c r="Y132" i="76"/>
  <c r="U132" i="76"/>
  <c r="AG131" i="76"/>
  <c r="AC131" i="76"/>
  <c r="Y131" i="76"/>
  <c r="U131" i="76"/>
  <c r="AG130" i="76"/>
  <c r="AC130" i="76"/>
  <c r="Y130" i="76"/>
  <c r="U130" i="76"/>
  <c r="AG129" i="76"/>
  <c r="AC129" i="76"/>
  <c r="Y129" i="76"/>
  <c r="U129" i="76"/>
  <c r="AF127" i="76"/>
  <c r="U17" i="77" s="1"/>
  <c r="AE127" i="76"/>
  <c r="T17" i="77"/>
  <c r="AD127" i="76"/>
  <c r="S17" i="77"/>
  <c r="AB127" i="76"/>
  <c r="Q17" i="77"/>
  <c r="AA127" i="76"/>
  <c r="P17" i="77" s="1"/>
  <c r="Z127" i="76"/>
  <c r="O17" i="77"/>
  <c r="X127" i="76"/>
  <c r="M17" i="77"/>
  <c r="W127" i="76"/>
  <c r="L17" i="77"/>
  <c r="V127" i="76"/>
  <c r="K17" i="77" s="1"/>
  <c r="T127" i="76"/>
  <c r="S127" i="76"/>
  <c r="H17" i="77" s="1"/>
  <c r="R127" i="76"/>
  <c r="G17" i="77" s="1"/>
  <c r="O127" i="76"/>
  <c r="F17" i="77" s="1"/>
  <c r="N127" i="76"/>
  <c r="E17" i="77"/>
  <c r="M127" i="76"/>
  <c r="D17" i="77" s="1"/>
  <c r="K127" i="76"/>
  <c r="C17" i="77" s="1"/>
  <c r="J127" i="76"/>
  <c r="B17" i="77" s="1"/>
  <c r="AG126" i="76"/>
  <c r="AC126" i="76"/>
  <c r="Y126" i="76"/>
  <c r="U126" i="76"/>
  <c r="AG125" i="76"/>
  <c r="AC125" i="76"/>
  <c r="Y125" i="76"/>
  <c r="U125" i="76"/>
  <c r="AG124" i="76"/>
  <c r="AC124" i="76"/>
  <c r="Y124" i="76"/>
  <c r="U124" i="76"/>
  <c r="AG123" i="76"/>
  <c r="AC123" i="76"/>
  <c r="Y123" i="76"/>
  <c r="U123" i="76"/>
  <c r="AG122" i="76"/>
  <c r="AC122" i="76"/>
  <c r="Y122" i="76"/>
  <c r="U122" i="76"/>
  <c r="AG121" i="76"/>
  <c r="AC121" i="76"/>
  <c r="Y121" i="76"/>
  <c r="U121" i="76"/>
  <c r="AG120" i="76"/>
  <c r="AC120" i="76"/>
  <c r="Y120" i="76"/>
  <c r="U120" i="76"/>
  <c r="AG119" i="76"/>
  <c r="AC119" i="76"/>
  <c r="Y119" i="76"/>
  <c r="U119" i="76"/>
  <c r="AG118" i="76"/>
  <c r="AC118" i="76"/>
  <c r="Y118" i="76"/>
  <c r="U118" i="76"/>
  <c r="AG117" i="76"/>
  <c r="AC117" i="76"/>
  <c r="Y117" i="76"/>
  <c r="U117" i="76"/>
  <c r="AF115" i="76"/>
  <c r="U16" i="77"/>
  <c r="AE115" i="76"/>
  <c r="T16" i="77" s="1"/>
  <c r="AD115" i="76"/>
  <c r="S16" i="77" s="1"/>
  <c r="AB115" i="76"/>
  <c r="Q16" i="77" s="1"/>
  <c r="AA115" i="76"/>
  <c r="P16" i="77"/>
  <c r="Z115" i="76"/>
  <c r="O16" i="77" s="1"/>
  <c r="X115" i="76"/>
  <c r="M16" i="77" s="1"/>
  <c r="W115" i="76"/>
  <c r="L16" i="77" s="1"/>
  <c r="V115" i="76"/>
  <c r="K16" i="77"/>
  <c r="T115" i="76"/>
  <c r="I16" i="77" s="1"/>
  <c r="S115" i="76"/>
  <c r="H16" i="77" s="1"/>
  <c r="R115" i="76"/>
  <c r="G16" i="77" s="1"/>
  <c r="O115" i="76"/>
  <c r="F16" i="77"/>
  <c r="N115" i="76"/>
  <c r="E16" i="77" s="1"/>
  <c r="M115" i="76"/>
  <c r="D16" i="77" s="1"/>
  <c r="K115" i="76"/>
  <c r="C16" i="77" s="1"/>
  <c r="J115" i="76"/>
  <c r="B16" i="77"/>
  <c r="AG114" i="76"/>
  <c r="AC114" i="76"/>
  <c r="Y114" i="76"/>
  <c r="U114" i="76"/>
  <c r="AG113" i="76"/>
  <c r="AC113" i="76"/>
  <c r="Y113" i="76"/>
  <c r="U113" i="76"/>
  <c r="AG112" i="76"/>
  <c r="AC112" i="76"/>
  <c r="Y112" i="76"/>
  <c r="U112" i="76"/>
  <c r="AG111" i="76"/>
  <c r="AC111" i="76"/>
  <c r="Y111" i="76"/>
  <c r="U111" i="76"/>
  <c r="AG110" i="76"/>
  <c r="AC110" i="76"/>
  <c r="Y110" i="76"/>
  <c r="U110" i="76"/>
  <c r="AG109" i="76"/>
  <c r="AC109" i="76"/>
  <c r="Y109" i="76"/>
  <c r="U109" i="76"/>
  <c r="AG108" i="76"/>
  <c r="AC108" i="76"/>
  <c r="Y108" i="76"/>
  <c r="U108" i="76"/>
  <c r="AG107" i="76"/>
  <c r="AC107" i="76"/>
  <c r="Y107" i="76"/>
  <c r="U107" i="76"/>
  <c r="AG106" i="76"/>
  <c r="AC106" i="76"/>
  <c r="Y106" i="76"/>
  <c r="U106" i="76"/>
  <c r="AG105" i="76"/>
  <c r="AC105" i="76"/>
  <c r="Y105" i="76"/>
  <c r="U105" i="76"/>
  <c r="AF103" i="76"/>
  <c r="U15" i="77" s="1"/>
  <c r="AE103" i="76"/>
  <c r="T15" i="77" s="1"/>
  <c r="AD103" i="76"/>
  <c r="S15" i="77" s="1"/>
  <c r="AB103" i="76"/>
  <c r="Q15" i="77"/>
  <c r="AA103" i="76"/>
  <c r="P15" i="77" s="1"/>
  <c r="Z103" i="76"/>
  <c r="O15" i="77" s="1"/>
  <c r="X103" i="76"/>
  <c r="M15" i="77" s="1"/>
  <c r="W103" i="76"/>
  <c r="V103" i="76"/>
  <c r="K15" i="77"/>
  <c r="T103" i="76"/>
  <c r="I15" i="77"/>
  <c r="S103" i="76"/>
  <c r="H15" i="77"/>
  <c r="R103" i="76"/>
  <c r="G15" i="77" s="1"/>
  <c r="O103" i="76"/>
  <c r="F15" i="77"/>
  <c r="N103" i="76"/>
  <c r="E15" i="77"/>
  <c r="M103" i="76"/>
  <c r="D15" i="77"/>
  <c r="K103" i="76"/>
  <c r="C15" i="77" s="1"/>
  <c r="J103" i="76"/>
  <c r="B15" i="77"/>
  <c r="AG102" i="76"/>
  <c r="AC102" i="76"/>
  <c r="Y102" i="76"/>
  <c r="U102" i="76"/>
  <c r="AG101" i="76"/>
  <c r="AC101" i="76"/>
  <c r="Y101" i="76"/>
  <c r="U101" i="76"/>
  <c r="AG100" i="76"/>
  <c r="AC100" i="76"/>
  <c r="Y100" i="76"/>
  <c r="U100" i="76"/>
  <c r="AG99" i="76"/>
  <c r="AC99" i="76"/>
  <c r="Y99" i="76"/>
  <c r="U99" i="76"/>
  <c r="AG98" i="76"/>
  <c r="AC98" i="76"/>
  <c r="Y98" i="76"/>
  <c r="U98" i="76"/>
  <c r="AG97" i="76"/>
  <c r="AC97" i="76"/>
  <c r="Y97" i="76"/>
  <c r="U97" i="76"/>
  <c r="AG96" i="76"/>
  <c r="AC96" i="76"/>
  <c r="Y96" i="76"/>
  <c r="U96" i="76"/>
  <c r="AG95" i="76"/>
  <c r="AC95" i="76"/>
  <c r="Y95" i="76"/>
  <c r="U95" i="76"/>
  <c r="AG94" i="76"/>
  <c r="AC94" i="76"/>
  <c r="Y94" i="76"/>
  <c r="U94" i="76"/>
  <c r="AG93" i="76"/>
  <c r="AC93" i="76"/>
  <c r="Y93" i="76"/>
  <c r="U93" i="76"/>
  <c r="AF91" i="76"/>
  <c r="U14" i="77"/>
  <c r="AE91" i="76"/>
  <c r="T14" i="77"/>
  <c r="AD91" i="76"/>
  <c r="S14" i="77" s="1"/>
  <c r="AB91" i="76"/>
  <c r="Q14" i="77"/>
  <c r="AA91" i="76"/>
  <c r="P14" i="77"/>
  <c r="Z91" i="76"/>
  <c r="O14" i="77"/>
  <c r="X91" i="76"/>
  <c r="M14" i="77" s="1"/>
  <c r="W91" i="76"/>
  <c r="L14" i="77"/>
  <c r="V91" i="76"/>
  <c r="K14" i="77"/>
  <c r="T91" i="76"/>
  <c r="I14" i="77"/>
  <c r="S91" i="76"/>
  <c r="H14" i="77" s="1"/>
  <c r="R91" i="76"/>
  <c r="G14" i="77"/>
  <c r="O91" i="76"/>
  <c r="F14" i="77"/>
  <c r="N91" i="76"/>
  <c r="E14" i="77"/>
  <c r="M91" i="76"/>
  <c r="D14" i="77" s="1"/>
  <c r="K91" i="76"/>
  <c r="C14" i="77"/>
  <c r="J91" i="76"/>
  <c r="B14" i="77"/>
  <c r="AG90" i="76"/>
  <c r="AC90" i="76"/>
  <c r="Y90" i="76"/>
  <c r="U90" i="76"/>
  <c r="AG89" i="76"/>
  <c r="AC89" i="76"/>
  <c r="Y89" i="76"/>
  <c r="U89" i="76"/>
  <c r="AG88" i="76"/>
  <c r="AC88" i="76"/>
  <c r="Y88" i="76"/>
  <c r="U88" i="76"/>
  <c r="AG87" i="76"/>
  <c r="AC87" i="76"/>
  <c r="Y87" i="76"/>
  <c r="U87" i="76"/>
  <c r="AG86" i="76"/>
  <c r="AC86" i="76"/>
  <c r="Y86" i="76"/>
  <c r="U86" i="76"/>
  <c r="AG85" i="76"/>
  <c r="AC85" i="76"/>
  <c r="Y85" i="76"/>
  <c r="U85" i="76"/>
  <c r="AG84" i="76"/>
  <c r="AC84" i="76"/>
  <c r="Y84" i="76"/>
  <c r="U84" i="76"/>
  <c r="AG83" i="76"/>
  <c r="AC83" i="76"/>
  <c r="Y83" i="76"/>
  <c r="U83" i="76"/>
  <c r="AG82" i="76"/>
  <c r="AC82" i="76"/>
  <c r="Y82" i="76"/>
  <c r="U82" i="76"/>
  <c r="AG81" i="76"/>
  <c r="AC81" i="76"/>
  <c r="Y81" i="76"/>
  <c r="U81" i="76"/>
  <c r="AF79" i="76"/>
  <c r="U13" i="77" s="1"/>
  <c r="AE79" i="76"/>
  <c r="T13" i="77" s="1"/>
  <c r="AD79" i="76"/>
  <c r="S13" i="77"/>
  <c r="AB79" i="76"/>
  <c r="Q13" i="77"/>
  <c r="AA79" i="76"/>
  <c r="P13" i="77" s="1"/>
  <c r="Z79" i="76"/>
  <c r="X79" i="76"/>
  <c r="M13" i="77"/>
  <c r="W79" i="76"/>
  <c r="L13" i="77" s="1"/>
  <c r="V79" i="76"/>
  <c r="K13" i="77" s="1"/>
  <c r="T79" i="76"/>
  <c r="I13" i="77" s="1"/>
  <c r="S79" i="76"/>
  <c r="H13" i="77"/>
  <c r="R79" i="76"/>
  <c r="G13" i="77" s="1"/>
  <c r="O79" i="76"/>
  <c r="F13" i="77"/>
  <c r="N79" i="76"/>
  <c r="E13" i="77" s="1"/>
  <c r="M79" i="76"/>
  <c r="D13" i="77"/>
  <c r="K79" i="76"/>
  <c r="C13" i="77" s="1"/>
  <c r="J79" i="76"/>
  <c r="B13" i="77"/>
  <c r="AG78" i="76"/>
  <c r="AC78" i="76"/>
  <c r="Y78" i="76"/>
  <c r="U78" i="76"/>
  <c r="AG77" i="76"/>
  <c r="AC77" i="76"/>
  <c r="Y77" i="76"/>
  <c r="U77" i="76"/>
  <c r="AG76" i="76"/>
  <c r="AC76" i="76"/>
  <c r="Y76" i="76"/>
  <c r="U76" i="76"/>
  <c r="AG75" i="76"/>
  <c r="AC75" i="76"/>
  <c r="Y75" i="76"/>
  <c r="U75" i="76"/>
  <c r="AG74" i="76"/>
  <c r="AC74" i="76"/>
  <c r="Y74" i="76"/>
  <c r="U74" i="76"/>
  <c r="AG73" i="76"/>
  <c r="AC73" i="76"/>
  <c r="Y73" i="76"/>
  <c r="U73" i="76"/>
  <c r="AG72" i="76"/>
  <c r="AC72" i="76"/>
  <c r="Y72" i="76"/>
  <c r="U72" i="76"/>
  <c r="AG71" i="76"/>
  <c r="AC71" i="76"/>
  <c r="Y71" i="76"/>
  <c r="U71" i="76"/>
  <c r="AG70" i="76"/>
  <c r="AC70" i="76"/>
  <c r="Y70" i="76"/>
  <c r="U70" i="76"/>
  <c r="AG69" i="76"/>
  <c r="AC69" i="76"/>
  <c r="Y69" i="76"/>
  <c r="U69" i="76"/>
  <c r="AF67" i="76"/>
  <c r="U12" i="77" s="1"/>
  <c r="AE67" i="76"/>
  <c r="T12" i="77"/>
  <c r="AD67" i="76"/>
  <c r="S12" i="77" s="1"/>
  <c r="AB67" i="76"/>
  <c r="Q12" i="77" s="1"/>
  <c r="AA67" i="76"/>
  <c r="P12" i="77" s="1"/>
  <c r="Z67" i="76"/>
  <c r="O12" i="77" s="1"/>
  <c r="X67" i="76"/>
  <c r="M12" i="77" s="1"/>
  <c r="W67" i="76"/>
  <c r="L12" i="77" s="1"/>
  <c r="V67" i="76"/>
  <c r="K12" i="77" s="1"/>
  <c r="T67" i="76"/>
  <c r="I12" i="77" s="1"/>
  <c r="S67" i="76"/>
  <c r="H12" i="77" s="1"/>
  <c r="R67" i="76"/>
  <c r="G12" i="77"/>
  <c r="O67" i="76"/>
  <c r="F12" i="77" s="1"/>
  <c r="N67" i="76"/>
  <c r="E12" i="77" s="1"/>
  <c r="M67" i="76"/>
  <c r="D12" i="77" s="1"/>
  <c r="K67" i="76"/>
  <c r="C12" i="77" s="1"/>
  <c r="J67" i="76"/>
  <c r="B12" i="77" s="1"/>
  <c r="AG66" i="76"/>
  <c r="AC66" i="76"/>
  <c r="Y66" i="76"/>
  <c r="U66" i="76"/>
  <c r="AG65" i="76"/>
  <c r="AC65" i="76"/>
  <c r="Y65" i="76"/>
  <c r="U65" i="76"/>
  <c r="AG64" i="76"/>
  <c r="AC64" i="76"/>
  <c r="Y64" i="76"/>
  <c r="U64" i="76"/>
  <c r="AG63" i="76"/>
  <c r="AC63" i="76"/>
  <c r="Y63" i="76"/>
  <c r="U63" i="76"/>
  <c r="AG62" i="76"/>
  <c r="AC62" i="76"/>
  <c r="Y62" i="76"/>
  <c r="U62" i="76"/>
  <c r="AG61" i="76"/>
  <c r="AC61" i="76"/>
  <c r="Y61" i="76"/>
  <c r="U61" i="76"/>
  <c r="AG60" i="76"/>
  <c r="AC60" i="76"/>
  <c r="Y60" i="76"/>
  <c r="U60" i="76"/>
  <c r="AG59" i="76"/>
  <c r="AC59" i="76"/>
  <c r="Y59" i="76"/>
  <c r="U59" i="76"/>
  <c r="AG58" i="76"/>
  <c r="AC58" i="76"/>
  <c r="Y58" i="76"/>
  <c r="U58" i="76"/>
  <c r="AG57" i="76"/>
  <c r="AC57" i="76"/>
  <c r="Y57" i="76"/>
  <c r="U57" i="76"/>
  <c r="AF55" i="76"/>
  <c r="U11" i="77" s="1"/>
  <c r="AE55" i="76"/>
  <c r="T11" i="77" s="1"/>
  <c r="AD55" i="76"/>
  <c r="S11" i="77"/>
  <c r="AB55" i="76"/>
  <c r="AA55" i="76"/>
  <c r="P11" i="77" s="1"/>
  <c r="Z55" i="76"/>
  <c r="O11" i="77"/>
  <c r="X55" i="76"/>
  <c r="M11" i="77"/>
  <c r="W55" i="76"/>
  <c r="L11" i="77" s="1"/>
  <c r="V55" i="76"/>
  <c r="K11" i="77" s="1"/>
  <c r="T55" i="76"/>
  <c r="I11" i="77"/>
  <c r="S55" i="76"/>
  <c r="H11" i="77"/>
  <c r="R55" i="76"/>
  <c r="G11" i="77" s="1"/>
  <c r="O55" i="76"/>
  <c r="F11" i="77" s="1"/>
  <c r="N55" i="76"/>
  <c r="E11" i="77"/>
  <c r="M55" i="76"/>
  <c r="D11" i="77"/>
  <c r="K55" i="76"/>
  <c r="C11" i="77" s="1"/>
  <c r="J55" i="76"/>
  <c r="B11" i="77" s="1"/>
  <c r="AG54" i="76"/>
  <c r="AC54" i="76"/>
  <c r="Y54" i="76"/>
  <c r="U54" i="76"/>
  <c r="AG53" i="76"/>
  <c r="AC53" i="76"/>
  <c r="Y53" i="76"/>
  <c r="U53" i="76"/>
  <c r="AG52" i="76"/>
  <c r="AC52" i="76"/>
  <c r="Y52" i="76"/>
  <c r="U52" i="76"/>
  <c r="AG51" i="76"/>
  <c r="AC51" i="76"/>
  <c r="Y51" i="76"/>
  <c r="U51" i="76"/>
  <c r="AG50" i="76"/>
  <c r="AC50" i="76"/>
  <c r="Y50" i="76"/>
  <c r="U50" i="76"/>
  <c r="AG49" i="76"/>
  <c r="AC49" i="76"/>
  <c r="Y49" i="76"/>
  <c r="U49" i="76"/>
  <c r="AG48" i="76"/>
  <c r="AC48" i="76"/>
  <c r="Y48" i="76"/>
  <c r="U48" i="76"/>
  <c r="AG47" i="76"/>
  <c r="AC47" i="76"/>
  <c r="Y47" i="76"/>
  <c r="U47" i="76"/>
  <c r="AG46" i="76"/>
  <c r="AC46" i="76"/>
  <c r="Y46" i="76"/>
  <c r="U46" i="76"/>
  <c r="AG45" i="76"/>
  <c r="AC45" i="76"/>
  <c r="Y45" i="76"/>
  <c r="U45" i="76"/>
  <c r="AF43" i="76"/>
  <c r="U10" i="77"/>
  <c r="AE43" i="76"/>
  <c r="T10" i="77"/>
  <c r="AD43" i="76"/>
  <c r="S10" i="77" s="1"/>
  <c r="AB43" i="76"/>
  <c r="Q10" i="77" s="1"/>
  <c r="AA43" i="76"/>
  <c r="P10" i="77"/>
  <c r="Z43" i="76"/>
  <c r="O10" i="77"/>
  <c r="X43" i="76"/>
  <c r="M10" i="77" s="1"/>
  <c r="W43" i="76"/>
  <c r="L10" i="77" s="1"/>
  <c r="V43" i="76"/>
  <c r="K10" i="77"/>
  <c r="T43" i="76"/>
  <c r="I10" i="77"/>
  <c r="S43" i="76"/>
  <c r="H10" i="77" s="1"/>
  <c r="R43" i="76"/>
  <c r="G10" i="77" s="1"/>
  <c r="O43" i="76"/>
  <c r="F10" i="77"/>
  <c r="N43" i="76"/>
  <c r="E10" i="77"/>
  <c r="M43" i="76"/>
  <c r="D10" i="77" s="1"/>
  <c r="K43" i="76"/>
  <c r="C10" i="77" s="1"/>
  <c r="J43" i="76"/>
  <c r="B10" i="77"/>
  <c r="AG42" i="76"/>
  <c r="AC42" i="76"/>
  <c r="Y42" i="76"/>
  <c r="U42" i="76"/>
  <c r="AG41" i="76"/>
  <c r="AC41" i="76"/>
  <c r="Y41" i="76"/>
  <c r="U41" i="76"/>
  <c r="AG40" i="76"/>
  <c r="AC40" i="76"/>
  <c r="Y40" i="76"/>
  <c r="U40" i="76"/>
  <c r="AG39" i="76"/>
  <c r="AC39" i="76"/>
  <c r="Y39" i="76"/>
  <c r="U39" i="76"/>
  <c r="AG38" i="76"/>
  <c r="AC38" i="76"/>
  <c r="Y38" i="76"/>
  <c r="U38" i="76"/>
  <c r="AG37" i="76"/>
  <c r="AC37" i="76"/>
  <c r="Y37" i="76"/>
  <c r="U37" i="76"/>
  <c r="AG36" i="76"/>
  <c r="AC36" i="76"/>
  <c r="Y36" i="76"/>
  <c r="U36" i="76"/>
  <c r="AG35" i="76"/>
  <c r="AC35" i="76"/>
  <c r="Y35" i="76"/>
  <c r="U35" i="76"/>
  <c r="AG34" i="76"/>
  <c r="AC34" i="76"/>
  <c r="Y34" i="76"/>
  <c r="U34" i="76"/>
  <c r="AG33" i="76"/>
  <c r="AC33" i="76"/>
  <c r="Y33" i="76"/>
  <c r="U33" i="76"/>
  <c r="U43" i="76" s="1"/>
  <c r="J10" i="77" s="1"/>
  <c r="AF31" i="76"/>
  <c r="U9" i="77" s="1"/>
  <c r="AE31" i="76"/>
  <c r="T9" i="77" s="1"/>
  <c r="AD31" i="76"/>
  <c r="S9" i="77"/>
  <c r="AB31" i="76"/>
  <c r="Q9" i="77"/>
  <c r="AA31" i="76"/>
  <c r="P9" i="77" s="1"/>
  <c r="Z31" i="76"/>
  <c r="O9" i="77" s="1"/>
  <c r="X31" i="76"/>
  <c r="M9" i="77"/>
  <c r="W31" i="76"/>
  <c r="L9" i="77"/>
  <c r="V31" i="76"/>
  <c r="K9" i="77" s="1"/>
  <c r="T31" i="76"/>
  <c r="I9" i="77" s="1"/>
  <c r="S31" i="76"/>
  <c r="H9" i="77"/>
  <c r="R31" i="76"/>
  <c r="G9" i="77"/>
  <c r="O31" i="76"/>
  <c r="N31" i="76"/>
  <c r="E9" i="77" s="1"/>
  <c r="M31" i="76"/>
  <c r="D9" i="77"/>
  <c r="K31" i="76"/>
  <c r="C9" i="77" s="1"/>
  <c r="J31" i="76"/>
  <c r="B9" i="77"/>
  <c r="AG30" i="76"/>
  <c r="AC30" i="76"/>
  <c r="Y30" i="76"/>
  <c r="U30" i="76"/>
  <c r="AG29" i="76"/>
  <c r="AC29" i="76"/>
  <c r="Y29" i="76"/>
  <c r="U29" i="76"/>
  <c r="AG28" i="76"/>
  <c r="AC28" i="76"/>
  <c r="Y28" i="76"/>
  <c r="U28" i="76"/>
  <c r="AG27" i="76"/>
  <c r="AC27" i="76"/>
  <c r="Y27" i="76"/>
  <c r="U27" i="76"/>
  <c r="AG26" i="76"/>
  <c r="AC26" i="76"/>
  <c r="Y26" i="76"/>
  <c r="U26" i="76"/>
  <c r="AG25" i="76"/>
  <c r="AC25" i="76"/>
  <c r="Y25" i="76"/>
  <c r="U25" i="76"/>
  <c r="AG24" i="76"/>
  <c r="AC24" i="76"/>
  <c r="Y24" i="76"/>
  <c r="U24" i="76"/>
  <c r="AG23" i="76"/>
  <c r="AC23" i="76"/>
  <c r="Y23" i="76"/>
  <c r="U23" i="76"/>
  <c r="AG22" i="76"/>
  <c r="AC22" i="76"/>
  <c r="Y22" i="76"/>
  <c r="U22" i="76"/>
  <c r="AG21" i="76"/>
  <c r="AC21" i="76"/>
  <c r="Y21" i="76"/>
  <c r="U21" i="76"/>
  <c r="AF19" i="76"/>
  <c r="AE19" i="76"/>
  <c r="T8" i="77" s="1"/>
  <c r="AD19" i="76"/>
  <c r="AB19" i="76"/>
  <c r="Q8" i="77" s="1"/>
  <c r="AA19" i="76"/>
  <c r="P8" i="77"/>
  <c r="Z19" i="76"/>
  <c r="X19" i="76"/>
  <c r="W19" i="76"/>
  <c r="V19" i="76"/>
  <c r="T19" i="76"/>
  <c r="S19" i="76"/>
  <c r="R19" i="76"/>
  <c r="O19" i="76"/>
  <c r="N19" i="76"/>
  <c r="M19" i="76"/>
  <c r="K19" i="76"/>
  <c r="J19" i="76"/>
  <c r="AG18" i="76"/>
  <c r="AC18" i="76"/>
  <c r="Y18" i="76"/>
  <c r="U18" i="76"/>
  <c r="AG17" i="76"/>
  <c r="AC17" i="76"/>
  <c r="Y17" i="76"/>
  <c r="U17" i="76"/>
  <c r="AG16" i="76"/>
  <c r="AC16" i="76"/>
  <c r="Y16" i="76"/>
  <c r="U16" i="76"/>
  <c r="AG15" i="76"/>
  <c r="AC15" i="76"/>
  <c r="Y15" i="76"/>
  <c r="U15" i="76"/>
  <c r="AG14" i="76"/>
  <c r="AC14" i="76"/>
  <c r="Y14" i="76"/>
  <c r="U14" i="76"/>
  <c r="AG13" i="76"/>
  <c r="AC13" i="76"/>
  <c r="Y13" i="76"/>
  <c r="U13" i="76"/>
  <c r="AG12" i="76"/>
  <c r="AC12" i="76"/>
  <c r="Y12" i="76"/>
  <c r="U12" i="76"/>
  <c r="AG11" i="76"/>
  <c r="AC11" i="76"/>
  <c r="Y11" i="76"/>
  <c r="U11" i="76"/>
  <c r="AG10" i="76"/>
  <c r="AC10" i="76"/>
  <c r="AC19" i="76"/>
  <c r="Y10" i="76"/>
  <c r="U10" i="76"/>
  <c r="AG9" i="76"/>
  <c r="AC9" i="76"/>
  <c r="Y9" i="76"/>
  <c r="U9" i="76"/>
  <c r="C18" i="67"/>
  <c r="B18" i="67"/>
  <c r="Y17" i="67"/>
  <c r="A5" i="67"/>
  <c r="A3" i="67"/>
  <c r="AF190" i="66"/>
  <c r="U23" i="67"/>
  <c r="AE190" i="66"/>
  <c r="T23" i="67" s="1"/>
  <c r="AD190" i="66"/>
  <c r="S23" i="67"/>
  <c r="AB190" i="66"/>
  <c r="Q23" i="67" s="1"/>
  <c r="AA190" i="66"/>
  <c r="P23" i="67"/>
  <c r="Z190" i="66"/>
  <c r="O23" i="67"/>
  <c r="X190" i="66"/>
  <c r="M23" i="67" s="1"/>
  <c r="W190" i="66"/>
  <c r="L23" i="67" s="1"/>
  <c r="V190" i="66"/>
  <c r="K23" i="67"/>
  <c r="T190" i="66"/>
  <c r="I23" i="67"/>
  <c r="S190" i="66"/>
  <c r="H23" i="67" s="1"/>
  <c r="R190" i="66"/>
  <c r="G23" i="67" s="1"/>
  <c r="O190" i="66"/>
  <c r="F23" i="67"/>
  <c r="N190" i="66"/>
  <c r="E23" i="67"/>
  <c r="M190" i="66"/>
  <c r="D23" i="67" s="1"/>
  <c r="K190" i="66"/>
  <c r="C23" i="67" s="1"/>
  <c r="AG189" i="66"/>
  <c r="AC189" i="66"/>
  <c r="Y189" i="66"/>
  <c r="U189" i="66"/>
  <c r="AF187" i="66"/>
  <c r="U22" i="67" s="1"/>
  <c r="AE187" i="66"/>
  <c r="T22" i="67" s="1"/>
  <c r="AD187" i="66"/>
  <c r="S22" i="67"/>
  <c r="AB187" i="66"/>
  <c r="Q22" i="67" s="1"/>
  <c r="AA187" i="66"/>
  <c r="P22" i="67" s="1"/>
  <c r="Z187" i="66"/>
  <c r="O22" i="67" s="1"/>
  <c r="X187" i="66"/>
  <c r="M22" i="67"/>
  <c r="W187" i="66"/>
  <c r="L22" i="67" s="1"/>
  <c r="V187" i="66"/>
  <c r="K22" i="67"/>
  <c r="T187" i="66"/>
  <c r="I22" i="67" s="1"/>
  <c r="S187" i="66"/>
  <c r="H22" i="67"/>
  <c r="R187" i="66"/>
  <c r="G22" i="67" s="1"/>
  <c r="O187" i="66"/>
  <c r="F22" i="67" s="1"/>
  <c r="N187" i="66"/>
  <c r="E22" i="67" s="1"/>
  <c r="M187" i="66"/>
  <c r="D22" i="67"/>
  <c r="K187" i="66"/>
  <c r="C22" i="67" s="1"/>
  <c r="J187" i="66"/>
  <c r="B22" i="67" s="1"/>
  <c r="AG186" i="66"/>
  <c r="AC186" i="66"/>
  <c r="Y186" i="66"/>
  <c r="U186" i="66"/>
  <c r="AG185" i="66"/>
  <c r="AC185" i="66"/>
  <c r="Y185" i="66"/>
  <c r="U185" i="66"/>
  <c r="AG184" i="66"/>
  <c r="AC184" i="66"/>
  <c r="Y184" i="66"/>
  <c r="U184" i="66"/>
  <c r="AG183" i="66"/>
  <c r="AC183" i="66"/>
  <c r="Y183" i="66"/>
  <c r="U183" i="66"/>
  <c r="AG182" i="66"/>
  <c r="AC182" i="66"/>
  <c r="Y182" i="66"/>
  <c r="U182" i="66"/>
  <c r="AG181" i="66"/>
  <c r="AC181" i="66"/>
  <c r="Y181" i="66"/>
  <c r="U181" i="66"/>
  <c r="AG180" i="66"/>
  <c r="AC180" i="66"/>
  <c r="Y180" i="66"/>
  <c r="U180" i="66"/>
  <c r="AG179" i="66"/>
  <c r="AC179" i="66"/>
  <c r="Y179" i="66"/>
  <c r="U179" i="66"/>
  <c r="AG178" i="66"/>
  <c r="AC178" i="66"/>
  <c r="Y178" i="66"/>
  <c r="U178" i="66"/>
  <c r="AG177" i="66"/>
  <c r="AC177" i="66"/>
  <c r="Y177" i="66"/>
  <c r="U177" i="66"/>
  <c r="AF175" i="66"/>
  <c r="U21" i="67" s="1"/>
  <c r="AE175" i="66"/>
  <c r="T21" i="67"/>
  <c r="AD175" i="66"/>
  <c r="S21" i="67" s="1"/>
  <c r="AB175" i="66"/>
  <c r="Q21" i="67" s="1"/>
  <c r="AA175" i="66"/>
  <c r="P21" i="67" s="1"/>
  <c r="Z175" i="66"/>
  <c r="O21" i="67"/>
  <c r="X175" i="66"/>
  <c r="M21" i="67" s="1"/>
  <c r="W175" i="66"/>
  <c r="L21" i="67"/>
  <c r="V175" i="66"/>
  <c r="K21" i="67" s="1"/>
  <c r="T175" i="66"/>
  <c r="I21" i="67" s="1"/>
  <c r="S175" i="66"/>
  <c r="H21" i="67"/>
  <c r="R175" i="66"/>
  <c r="G21" i="67" s="1"/>
  <c r="O175" i="66"/>
  <c r="F21" i="67" s="1"/>
  <c r="N175" i="66"/>
  <c r="E21" i="67" s="1"/>
  <c r="M175" i="66"/>
  <c r="D21" i="67"/>
  <c r="K175" i="66"/>
  <c r="C21" i="67" s="1"/>
  <c r="J175" i="66"/>
  <c r="B21" i="67"/>
  <c r="AG174" i="66"/>
  <c r="AC174" i="66"/>
  <c r="Y174" i="66"/>
  <c r="U174" i="66"/>
  <c r="AG173" i="66"/>
  <c r="AC173" i="66"/>
  <c r="Y173" i="66"/>
  <c r="U173" i="66"/>
  <c r="AG172" i="66"/>
  <c r="AC172" i="66"/>
  <c r="Y172" i="66"/>
  <c r="U172" i="66"/>
  <c r="AG171" i="66"/>
  <c r="AC171" i="66"/>
  <c r="Y171" i="66"/>
  <c r="U171" i="66"/>
  <c r="AG170" i="66"/>
  <c r="AC170" i="66"/>
  <c r="Y170" i="66"/>
  <c r="U170" i="66"/>
  <c r="AG169" i="66"/>
  <c r="AC169" i="66"/>
  <c r="Y169" i="66"/>
  <c r="U169" i="66"/>
  <c r="AG168" i="66"/>
  <c r="AC168" i="66"/>
  <c r="Y168" i="66"/>
  <c r="U168" i="66"/>
  <c r="AG167" i="66"/>
  <c r="AC167" i="66"/>
  <c r="Y167" i="66"/>
  <c r="U167" i="66"/>
  <c r="AG166" i="66"/>
  <c r="AC166" i="66"/>
  <c r="Y166" i="66"/>
  <c r="U166" i="66"/>
  <c r="AG165" i="66"/>
  <c r="AC165" i="66"/>
  <c r="Y165" i="66"/>
  <c r="U165" i="66"/>
  <c r="AF163" i="66"/>
  <c r="U20" i="67" s="1"/>
  <c r="AE163" i="66"/>
  <c r="T20" i="67"/>
  <c r="AD163" i="66"/>
  <c r="S20" i="67" s="1"/>
  <c r="AB163" i="66"/>
  <c r="Q20" i="67"/>
  <c r="AA163" i="66"/>
  <c r="P20" i="67" s="1"/>
  <c r="Z163" i="66"/>
  <c r="O20" i="67" s="1"/>
  <c r="X163" i="66"/>
  <c r="M20" i="67" s="1"/>
  <c r="W163" i="66"/>
  <c r="L20" i="67"/>
  <c r="V163" i="66"/>
  <c r="K20" i="67" s="1"/>
  <c r="T163" i="66"/>
  <c r="I20" i="67" s="1"/>
  <c r="S163" i="66"/>
  <c r="H20" i="67" s="1"/>
  <c r="R163" i="66"/>
  <c r="G20" i="67"/>
  <c r="O163" i="66"/>
  <c r="F20" i="67" s="1"/>
  <c r="N163" i="66"/>
  <c r="E20" i="67"/>
  <c r="M163" i="66"/>
  <c r="D20" i="67" s="1"/>
  <c r="K163" i="66"/>
  <c r="C20" i="67"/>
  <c r="J163" i="66"/>
  <c r="B20" i="67" s="1"/>
  <c r="AG162" i="66"/>
  <c r="AC162" i="66"/>
  <c r="Y162" i="66"/>
  <c r="U162" i="66"/>
  <c r="AG161" i="66"/>
  <c r="AC161" i="66"/>
  <c r="Y161" i="66"/>
  <c r="U161" i="66"/>
  <c r="AG160" i="66"/>
  <c r="AC160" i="66"/>
  <c r="Y160" i="66"/>
  <c r="U160" i="66"/>
  <c r="AG159" i="66"/>
  <c r="AC159" i="66"/>
  <c r="Y159" i="66"/>
  <c r="U159" i="66"/>
  <c r="AG158" i="66"/>
  <c r="AC158" i="66"/>
  <c r="Y158" i="66"/>
  <c r="U158" i="66"/>
  <c r="AG157" i="66"/>
  <c r="AC157" i="66"/>
  <c r="Y157" i="66"/>
  <c r="U157" i="66"/>
  <c r="AG156" i="66"/>
  <c r="AC156" i="66"/>
  <c r="Y156" i="66"/>
  <c r="U156" i="66"/>
  <c r="AG155" i="66"/>
  <c r="AC155" i="66"/>
  <c r="Y155" i="66"/>
  <c r="U155" i="66"/>
  <c r="AG154" i="66"/>
  <c r="AC154" i="66"/>
  <c r="Y154" i="66"/>
  <c r="U154" i="66"/>
  <c r="AG153" i="66"/>
  <c r="AC153" i="66"/>
  <c r="Y153" i="66"/>
  <c r="U153" i="66"/>
  <c r="AF151" i="66"/>
  <c r="U19" i="67"/>
  <c r="AE151" i="66"/>
  <c r="T19" i="67" s="1"/>
  <c r="AD151" i="66"/>
  <c r="S19" i="67"/>
  <c r="AB151" i="66"/>
  <c r="Q19" i="67" s="1"/>
  <c r="AA151" i="66"/>
  <c r="P19" i="67" s="1"/>
  <c r="Z151" i="66"/>
  <c r="O19" i="67" s="1"/>
  <c r="X151" i="66"/>
  <c r="M19" i="67"/>
  <c r="W151" i="66"/>
  <c r="L19" i="67" s="1"/>
  <c r="V151" i="66"/>
  <c r="K19" i="67" s="1"/>
  <c r="T151" i="66"/>
  <c r="I19" i="67" s="1"/>
  <c r="S151" i="66"/>
  <c r="H19" i="67"/>
  <c r="R151" i="66"/>
  <c r="G19" i="67" s="1"/>
  <c r="O151" i="66"/>
  <c r="F19" i="67"/>
  <c r="N151" i="66"/>
  <c r="E19" i="67" s="1"/>
  <c r="M151" i="66"/>
  <c r="D19" i="67"/>
  <c r="K151" i="66"/>
  <c r="C19" i="67" s="1"/>
  <c r="J151" i="66"/>
  <c r="B19" i="67"/>
  <c r="AG150" i="66"/>
  <c r="AC150" i="66"/>
  <c r="Y150" i="66"/>
  <c r="U150" i="66"/>
  <c r="AG149" i="66"/>
  <c r="AC149" i="66"/>
  <c r="Y149" i="66"/>
  <c r="U149" i="66"/>
  <c r="AG148" i="66"/>
  <c r="AC148" i="66"/>
  <c r="Y148" i="66"/>
  <c r="U148" i="66"/>
  <c r="AG147" i="66"/>
  <c r="AC147" i="66"/>
  <c r="Y147" i="66"/>
  <c r="U147" i="66"/>
  <c r="AG146" i="66"/>
  <c r="AC146" i="66"/>
  <c r="Y146" i="66"/>
  <c r="U146" i="66"/>
  <c r="AG145" i="66"/>
  <c r="AC145" i="66"/>
  <c r="Y145" i="66"/>
  <c r="U145" i="66"/>
  <c r="AG144" i="66"/>
  <c r="AC144" i="66"/>
  <c r="Y144" i="66"/>
  <c r="U144" i="66"/>
  <c r="AG143" i="66"/>
  <c r="AC143" i="66"/>
  <c r="Y143" i="66"/>
  <c r="U143" i="66"/>
  <c r="AG142" i="66"/>
  <c r="AC142" i="66"/>
  <c r="Y142" i="66"/>
  <c r="U142" i="66"/>
  <c r="AG141" i="66"/>
  <c r="AC141" i="66"/>
  <c r="Y141" i="66"/>
  <c r="U141" i="66"/>
  <c r="AF139" i="66"/>
  <c r="U18" i="67" s="1"/>
  <c r="AE139" i="66"/>
  <c r="T18" i="67"/>
  <c r="AD139" i="66"/>
  <c r="S18" i="67" s="1"/>
  <c r="AB139" i="66"/>
  <c r="Q18" i="67" s="1"/>
  <c r="AA139" i="66"/>
  <c r="P18" i="67" s="1"/>
  <c r="Z139" i="66"/>
  <c r="O18" i="67"/>
  <c r="X139" i="66"/>
  <c r="M18" i="67" s="1"/>
  <c r="W139" i="66"/>
  <c r="L18" i="67" s="1"/>
  <c r="V139" i="66"/>
  <c r="K18" i="67" s="1"/>
  <c r="T139" i="66"/>
  <c r="I18" i="67"/>
  <c r="S139" i="66"/>
  <c r="H18" i="67" s="1"/>
  <c r="R139" i="66"/>
  <c r="G18" i="67"/>
  <c r="O139" i="66"/>
  <c r="F18" i="67" s="1"/>
  <c r="N139" i="66"/>
  <c r="E18" i="67"/>
  <c r="M139" i="66"/>
  <c r="D18" i="67" s="1"/>
  <c r="AG138" i="66"/>
  <c r="AC138" i="66"/>
  <c r="Y138" i="66"/>
  <c r="U138" i="66"/>
  <c r="AG137" i="66"/>
  <c r="AC137" i="66"/>
  <c r="Y137" i="66"/>
  <c r="U137" i="66"/>
  <c r="AG136" i="66"/>
  <c r="AC136" i="66"/>
  <c r="Y136" i="66"/>
  <c r="U136" i="66"/>
  <c r="AG135" i="66"/>
  <c r="AC135" i="66"/>
  <c r="Y135" i="66"/>
  <c r="U135" i="66"/>
  <c r="AG134" i="66"/>
  <c r="AC134" i="66"/>
  <c r="Y134" i="66"/>
  <c r="U134" i="66"/>
  <c r="AG133" i="66"/>
  <c r="AC133" i="66"/>
  <c r="Y133" i="66"/>
  <c r="U133" i="66"/>
  <c r="AG132" i="66"/>
  <c r="AC132" i="66"/>
  <c r="Y132" i="66"/>
  <c r="U132" i="66"/>
  <c r="AG131" i="66"/>
  <c r="AC131" i="66"/>
  <c r="Y131" i="66"/>
  <c r="U131" i="66"/>
  <c r="AG130" i="66"/>
  <c r="AC130" i="66"/>
  <c r="Y130" i="66"/>
  <c r="U130" i="66"/>
  <c r="AG129" i="66"/>
  <c r="AC129" i="66"/>
  <c r="Y129" i="66"/>
  <c r="U129" i="66"/>
  <c r="AF127" i="66"/>
  <c r="U17" i="67"/>
  <c r="AE127" i="66"/>
  <c r="T17" i="67" s="1"/>
  <c r="AD127" i="66"/>
  <c r="S17" i="67"/>
  <c r="AB127" i="66"/>
  <c r="Q17" i="67" s="1"/>
  <c r="AA127" i="66"/>
  <c r="P17" i="67" s="1"/>
  <c r="Z127" i="66"/>
  <c r="O17" i="67" s="1"/>
  <c r="X127" i="66"/>
  <c r="M17" i="67"/>
  <c r="W127" i="66"/>
  <c r="L17" i="67" s="1"/>
  <c r="V127" i="66"/>
  <c r="K17" i="67" s="1"/>
  <c r="T127" i="66"/>
  <c r="I17" i="67" s="1"/>
  <c r="S127" i="66"/>
  <c r="H17" i="67"/>
  <c r="R127" i="66"/>
  <c r="G17" i="67" s="1"/>
  <c r="O127" i="66"/>
  <c r="F17" i="67"/>
  <c r="N127" i="66"/>
  <c r="E17" i="67" s="1"/>
  <c r="M127" i="66"/>
  <c r="D17" i="67"/>
  <c r="K127" i="66"/>
  <c r="C17" i="67" s="1"/>
  <c r="J127" i="66"/>
  <c r="B17" i="67"/>
  <c r="AG126" i="66"/>
  <c r="AC126" i="66"/>
  <c r="Y126" i="66"/>
  <c r="U126" i="66"/>
  <c r="AG125" i="66"/>
  <c r="AC125" i="66"/>
  <c r="Y125" i="66"/>
  <c r="U125" i="66"/>
  <c r="AG124" i="66"/>
  <c r="AC124" i="66"/>
  <c r="Y124" i="66"/>
  <c r="U124" i="66"/>
  <c r="AG123" i="66"/>
  <c r="AC123" i="66"/>
  <c r="Y123" i="66"/>
  <c r="U123" i="66"/>
  <c r="AG122" i="66"/>
  <c r="AC122" i="66"/>
  <c r="Y122" i="66"/>
  <c r="U122" i="66"/>
  <c r="AG121" i="66"/>
  <c r="AC121" i="66"/>
  <c r="Y121" i="66"/>
  <c r="U121" i="66"/>
  <c r="AG120" i="66"/>
  <c r="AC120" i="66"/>
  <c r="Y120" i="66"/>
  <c r="U120" i="66"/>
  <c r="AG119" i="66"/>
  <c r="AC119" i="66"/>
  <c r="Y119" i="66"/>
  <c r="U119" i="66"/>
  <c r="AG118" i="66"/>
  <c r="AC118" i="66"/>
  <c r="Y118" i="66"/>
  <c r="U118" i="66"/>
  <c r="AG117" i="66"/>
  <c r="AC117" i="66"/>
  <c r="Y117" i="66"/>
  <c r="U117" i="66"/>
  <c r="AF115" i="66"/>
  <c r="U16" i="67"/>
  <c r="AE115" i="66"/>
  <c r="T16" i="67"/>
  <c r="AD115" i="66"/>
  <c r="S16" i="67" s="1"/>
  <c r="AB115" i="66"/>
  <c r="Q16" i="67"/>
  <c r="AA115" i="66"/>
  <c r="P16" i="67" s="1"/>
  <c r="Z115" i="66"/>
  <c r="O16" i="67" s="1"/>
  <c r="X115" i="66"/>
  <c r="M16" i="67"/>
  <c r="W115" i="66"/>
  <c r="L16" i="67" s="1"/>
  <c r="V115" i="66"/>
  <c r="K16" i="67" s="1"/>
  <c r="T115" i="66"/>
  <c r="I16" i="67"/>
  <c r="S115" i="66"/>
  <c r="H16" i="67"/>
  <c r="R115" i="66"/>
  <c r="G16" i="67" s="1"/>
  <c r="O115" i="66"/>
  <c r="F16" i="67" s="1"/>
  <c r="N115" i="66"/>
  <c r="E16" i="67"/>
  <c r="M115" i="66"/>
  <c r="D16" i="67"/>
  <c r="K115" i="66"/>
  <c r="C16" i="67" s="1"/>
  <c r="J115" i="66"/>
  <c r="B16" i="67" s="1"/>
  <c r="AG114" i="66"/>
  <c r="AC114" i="66"/>
  <c r="Y114" i="66"/>
  <c r="U114" i="66"/>
  <c r="AG113" i="66"/>
  <c r="AC113" i="66"/>
  <c r="Y113" i="66"/>
  <c r="U113" i="66"/>
  <c r="AG112" i="66"/>
  <c r="AC112" i="66"/>
  <c r="Y112" i="66"/>
  <c r="U112" i="66"/>
  <c r="AG111" i="66"/>
  <c r="AC111" i="66"/>
  <c r="Y111" i="66"/>
  <c r="U111" i="66"/>
  <c r="AG110" i="66"/>
  <c r="AC110" i="66"/>
  <c r="Y110" i="66"/>
  <c r="U110" i="66"/>
  <c r="AG109" i="66"/>
  <c r="AC109" i="66"/>
  <c r="Y109" i="66"/>
  <c r="U109" i="66"/>
  <c r="AG108" i="66"/>
  <c r="AC108" i="66"/>
  <c r="Y108" i="66"/>
  <c r="U108" i="66"/>
  <c r="AG107" i="66"/>
  <c r="AC107" i="66"/>
  <c r="Y107" i="66"/>
  <c r="U107" i="66"/>
  <c r="AG106" i="66"/>
  <c r="AC106" i="66"/>
  <c r="Y106" i="66"/>
  <c r="U106" i="66"/>
  <c r="AG105" i="66"/>
  <c r="AC105" i="66"/>
  <c r="Y105" i="66"/>
  <c r="U105" i="66"/>
  <c r="AF103" i="66"/>
  <c r="U15" i="67" s="1"/>
  <c r="AE103" i="66"/>
  <c r="T15" i="67"/>
  <c r="AD103" i="66"/>
  <c r="S15" i="67"/>
  <c r="AB103" i="66"/>
  <c r="Q15" i="67" s="1"/>
  <c r="AA103" i="66"/>
  <c r="P15" i="67" s="1"/>
  <c r="Z103" i="66"/>
  <c r="O15" i="67"/>
  <c r="X103" i="66"/>
  <c r="M15" i="67"/>
  <c r="W103" i="66"/>
  <c r="L15" i="67" s="1"/>
  <c r="V103" i="66"/>
  <c r="K15" i="67" s="1"/>
  <c r="T103" i="66"/>
  <c r="I15" i="67"/>
  <c r="S103" i="66"/>
  <c r="H15" i="67" s="1"/>
  <c r="R103" i="66"/>
  <c r="G15" i="67" s="1"/>
  <c r="O103" i="66"/>
  <c r="F15" i="67" s="1"/>
  <c r="N103" i="66"/>
  <c r="E15" i="67"/>
  <c r="M103" i="66"/>
  <c r="D15" i="67" s="1"/>
  <c r="K103" i="66"/>
  <c r="C15" i="67" s="1"/>
  <c r="J103" i="66"/>
  <c r="B15" i="67" s="1"/>
  <c r="AG102" i="66"/>
  <c r="AC102" i="66"/>
  <c r="Y102" i="66"/>
  <c r="U102" i="66"/>
  <c r="AG101" i="66"/>
  <c r="AC101" i="66"/>
  <c r="Y101" i="66"/>
  <c r="U101" i="66"/>
  <c r="AG100" i="66"/>
  <c r="AC100" i="66"/>
  <c r="Y100" i="66"/>
  <c r="U100" i="66"/>
  <c r="AG99" i="66"/>
  <c r="AC99" i="66"/>
  <c r="Y99" i="66"/>
  <c r="U99" i="66"/>
  <c r="AG98" i="66"/>
  <c r="AC98" i="66"/>
  <c r="Y98" i="66"/>
  <c r="U98" i="66"/>
  <c r="AG97" i="66"/>
  <c r="AC97" i="66"/>
  <c r="Y97" i="66"/>
  <c r="U97" i="66"/>
  <c r="AG96" i="66"/>
  <c r="AC96" i="66"/>
  <c r="Y96" i="66"/>
  <c r="U96" i="66"/>
  <c r="AG95" i="66"/>
  <c r="AC95" i="66"/>
  <c r="Y95" i="66"/>
  <c r="U95" i="66"/>
  <c r="AG94" i="66"/>
  <c r="AC94" i="66"/>
  <c r="Y94" i="66"/>
  <c r="U94" i="66"/>
  <c r="AG93" i="66"/>
  <c r="AC93" i="66"/>
  <c r="Y93" i="66"/>
  <c r="U93" i="66"/>
  <c r="AF91" i="66"/>
  <c r="U14" i="67"/>
  <c r="AE91" i="66"/>
  <c r="T14" i="67"/>
  <c r="AD91" i="66"/>
  <c r="S14" i="67" s="1"/>
  <c r="AB91" i="66"/>
  <c r="Q14" i="67"/>
  <c r="AA91" i="66"/>
  <c r="P14" i="67"/>
  <c r="Z91" i="66"/>
  <c r="O14" i="67" s="1"/>
  <c r="X91" i="66"/>
  <c r="M14" i="67" s="1"/>
  <c r="W91" i="66"/>
  <c r="L14" i="67"/>
  <c r="V91" i="66"/>
  <c r="K14" i="67"/>
  <c r="T91" i="66"/>
  <c r="I14" i="67"/>
  <c r="S91" i="66"/>
  <c r="H14" i="67" s="1"/>
  <c r="R91" i="66"/>
  <c r="G14" i="67"/>
  <c r="O91" i="66"/>
  <c r="F14" i="67"/>
  <c r="N91" i="66"/>
  <c r="E14" i="67"/>
  <c r="M91" i="66"/>
  <c r="D14" i="67" s="1"/>
  <c r="K91" i="66"/>
  <c r="C14" i="67" s="1"/>
  <c r="J91" i="66"/>
  <c r="B14" i="67"/>
  <c r="AG90" i="66"/>
  <c r="AC90" i="66"/>
  <c r="Y90" i="66"/>
  <c r="U90" i="66"/>
  <c r="AG89" i="66"/>
  <c r="AC89" i="66"/>
  <c r="Y89" i="66"/>
  <c r="U89" i="66"/>
  <c r="AG88" i="66"/>
  <c r="AC88" i="66"/>
  <c r="Y88" i="66"/>
  <c r="U88" i="66"/>
  <c r="AG87" i="66"/>
  <c r="AC87" i="66"/>
  <c r="Y87" i="66"/>
  <c r="U87" i="66"/>
  <c r="AG86" i="66"/>
  <c r="AC86" i="66"/>
  <c r="Y86" i="66"/>
  <c r="U86" i="66"/>
  <c r="AH86" i="66" s="1"/>
  <c r="AI86" i="66"/>
  <c r="AG85" i="66"/>
  <c r="AC85" i="66"/>
  <c r="Y85" i="66"/>
  <c r="U85" i="66"/>
  <c r="AG84" i="66"/>
  <c r="AC84" i="66"/>
  <c r="Y84" i="66"/>
  <c r="U84" i="66"/>
  <c r="AH84" i="66" s="1"/>
  <c r="AI84" i="66" s="1"/>
  <c r="AG83" i="66"/>
  <c r="AC83" i="66"/>
  <c r="Y83" i="66"/>
  <c r="U83" i="66"/>
  <c r="AG82" i="66"/>
  <c r="AC82" i="66"/>
  <c r="Y82" i="66"/>
  <c r="U82" i="66"/>
  <c r="AG81" i="66"/>
  <c r="AC81" i="66"/>
  <c r="Y81" i="66"/>
  <c r="U81" i="66"/>
  <c r="AF79" i="66"/>
  <c r="U13" i="67" s="1"/>
  <c r="AE79" i="66"/>
  <c r="T13" i="67" s="1"/>
  <c r="AD79" i="66"/>
  <c r="S13" i="67"/>
  <c r="AB79" i="66"/>
  <c r="Q13" i="67" s="1"/>
  <c r="AA79" i="66"/>
  <c r="P13" i="67"/>
  <c r="Z79" i="66"/>
  <c r="O13" i="67"/>
  <c r="X79" i="66"/>
  <c r="M13" i="67" s="1"/>
  <c r="W79" i="66"/>
  <c r="L13" i="67" s="1"/>
  <c r="V79" i="66"/>
  <c r="K13" i="67"/>
  <c r="T79" i="66"/>
  <c r="I13" i="67"/>
  <c r="S79" i="66"/>
  <c r="H13" i="67" s="1"/>
  <c r="R79" i="66"/>
  <c r="G13" i="67" s="1"/>
  <c r="O79" i="66"/>
  <c r="F13" i="67"/>
  <c r="N79" i="66"/>
  <c r="E13" i="67"/>
  <c r="M79" i="66"/>
  <c r="D13" i="67" s="1"/>
  <c r="K79" i="66"/>
  <c r="C13" i="67" s="1"/>
  <c r="J79" i="66"/>
  <c r="B13" i="67" s="1"/>
  <c r="AG78" i="66"/>
  <c r="AC78" i="66"/>
  <c r="Y78" i="66"/>
  <c r="U78" i="66"/>
  <c r="AG77" i="66"/>
  <c r="AC77" i="66"/>
  <c r="Y77" i="66"/>
  <c r="U77" i="66"/>
  <c r="AG76" i="66"/>
  <c r="AC76" i="66"/>
  <c r="Y76" i="66"/>
  <c r="U76" i="66"/>
  <c r="AG75" i="66"/>
  <c r="AC75" i="66"/>
  <c r="Y75" i="66"/>
  <c r="U75" i="66"/>
  <c r="AG74" i="66"/>
  <c r="AC74" i="66"/>
  <c r="Y74" i="66"/>
  <c r="U74" i="66"/>
  <c r="AG73" i="66"/>
  <c r="AC73" i="66"/>
  <c r="Y73" i="66"/>
  <c r="U73" i="66"/>
  <c r="AG72" i="66"/>
  <c r="AC72" i="66"/>
  <c r="Y72" i="66"/>
  <c r="U72" i="66"/>
  <c r="AG71" i="66"/>
  <c r="AC71" i="66"/>
  <c r="Y71" i="66"/>
  <c r="U71" i="66"/>
  <c r="AG70" i="66"/>
  <c r="AC70" i="66"/>
  <c r="Y70" i="66"/>
  <c r="U70" i="66"/>
  <c r="AG69" i="66"/>
  <c r="AC69" i="66"/>
  <c r="Y69" i="66"/>
  <c r="U69" i="66"/>
  <c r="AF67" i="66"/>
  <c r="U12" i="67"/>
  <c r="AE67" i="66"/>
  <c r="T12" i="67"/>
  <c r="AD67" i="66"/>
  <c r="S12" i="67"/>
  <c r="AB67" i="66"/>
  <c r="Q12" i="67" s="1"/>
  <c r="AA67" i="66"/>
  <c r="P12" i="67"/>
  <c r="Z67" i="66"/>
  <c r="O12" i="67"/>
  <c r="X67" i="66"/>
  <c r="M12" i="67"/>
  <c r="W67" i="66"/>
  <c r="L12" i="67" s="1"/>
  <c r="V67" i="66"/>
  <c r="K12" i="67"/>
  <c r="T67" i="66"/>
  <c r="I12" i="67" s="1"/>
  <c r="S67" i="66"/>
  <c r="H12" i="67"/>
  <c r="R67" i="66"/>
  <c r="G12" i="67" s="1"/>
  <c r="O67" i="66"/>
  <c r="F12" i="67" s="1"/>
  <c r="N67" i="66"/>
  <c r="E12" i="67"/>
  <c r="M67" i="66"/>
  <c r="D12" i="67"/>
  <c r="K67" i="66"/>
  <c r="C12" i="67" s="1"/>
  <c r="J67" i="66"/>
  <c r="B12" i="67" s="1"/>
  <c r="AG66" i="66"/>
  <c r="AC66" i="66"/>
  <c r="Y66" i="66"/>
  <c r="U66" i="66"/>
  <c r="AG65" i="66"/>
  <c r="AC65" i="66"/>
  <c r="Y65" i="66"/>
  <c r="U65" i="66"/>
  <c r="AG64" i="66"/>
  <c r="AC64" i="66"/>
  <c r="Y64" i="66"/>
  <c r="U64" i="66"/>
  <c r="AG63" i="66"/>
  <c r="AC63" i="66"/>
  <c r="Y63" i="66"/>
  <c r="U63" i="66"/>
  <c r="AG62" i="66"/>
  <c r="AC62" i="66"/>
  <c r="Y62" i="66"/>
  <c r="U62" i="66"/>
  <c r="AG61" i="66"/>
  <c r="AC61" i="66"/>
  <c r="Y61" i="66"/>
  <c r="U61" i="66"/>
  <c r="AG60" i="66"/>
  <c r="AC60" i="66"/>
  <c r="Y60" i="66"/>
  <c r="U60" i="66"/>
  <c r="AG59" i="66"/>
  <c r="AC59" i="66"/>
  <c r="Y59" i="66"/>
  <c r="U59" i="66"/>
  <c r="AG58" i="66"/>
  <c r="AC58" i="66"/>
  <c r="Y58" i="66"/>
  <c r="U58" i="66"/>
  <c r="AG57" i="66"/>
  <c r="AC57" i="66"/>
  <c r="Y57" i="66"/>
  <c r="U57" i="66"/>
  <c r="AF55" i="66"/>
  <c r="U11" i="67"/>
  <c r="AE55" i="66"/>
  <c r="T11" i="67" s="1"/>
  <c r="AD55" i="66"/>
  <c r="S11" i="67" s="1"/>
  <c r="AB55" i="66"/>
  <c r="Q11" i="67" s="1"/>
  <c r="AA55" i="66"/>
  <c r="P11" i="67"/>
  <c r="Z55" i="66"/>
  <c r="O11" i="67" s="1"/>
  <c r="X55" i="66"/>
  <c r="M11" i="67" s="1"/>
  <c r="W55" i="66"/>
  <c r="L11" i="67" s="1"/>
  <c r="V55" i="66"/>
  <c r="K11" i="67"/>
  <c r="T55" i="66"/>
  <c r="I11" i="67" s="1"/>
  <c r="S55" i="66"/>
  <c r="H11" i="67" s="1"/>
  <c r="R55" i="66"/>
  <c r="G11" i="67" s="1"/>
  <c r="O55" i="66"/>
  <c r="F11" i="67"/>
  <c r="N55" i="66"/>
  <c r="E11" i="67"/>
  <c r="M55" i="66"/>
  <c r="D11" i="67" s="1"/>
  <c r="K55" i="66"/>
  <c r="C11" i="67" s="1"/>
  <c r="J55" i="66"/>
  <c r="B11" i="67"/>
  <c r="AG54" i="66"/>
  <c r="AC54" i="66"/>
  <c r="Y54" i="66"/>
  <c r="U54" i="66"/>
  <c r="AG53" i="66"/>
  <c r="AC53" i="66"/>
  <c r="Y53" i="66"/>
  <c r="U53" i="66"/>
  <c r="AG52" i="66"/>
  <c r="AC52" i="66"/>
  <c r="Y52" i="66"/>
  <c r="U52" i="66"/>
  <c r="AG51" i="66"/>
  <c r="AC51" i="66"/>
  <c r="Y51" i="66"/>
  <c r="U51" i="66"/>
  <c r="AG50" i="66"/>
  <c r="AC50" i="66"/>
  <c r="Y50" i="66"/>
  <c r="U50" i="66"/>
  <c r="AG49" i="66"/>
  <c r="AC49" i="66"/>
  <c r="Y49" i="66"/>
  <c r="U49" i="66"/>
  <c r="AG48" i="66"/>
  <c r="AC48" i="66"/>
  <c r="Y48" i="66"/>
  <c r="U48" i="66"/>
  <c r="AG47" i="66"/>
  <c r="AC47" i="66"/>
  <c r="Y47" i="66"/>
  <c r="U47" i="66"/>
  <c r="AG46" i="66"/>
  <c r="AC46" i="66"/>
  <c r="Y46" i="66"/>
  <c r="U46" i="66"/>
  <c r="AG45" i="66"/>
  <c r="AC45" i="66"/>
  <c r="Y45" i="66"/>
  <c r="U45" i="66"/>
  <c r="AF43" i="66"/>
  <c r="U10" i="67" s="1"/>
  <c r="AE43" i="66"/>
  <c r="T10" i="67" s="1"/>
  <c r="AD43" i="66"/>
  <c r="S10" i="67"/>
  <c r="AB43" i="66"/>
  <c r="Q10" i="67" s="1"/>
  <c r="AA43" i="66"/>
  <c r="P10" i="67" s="1"/>
  <c r="Z43" i="66"/>
  <c r="O10" i="67" s="1"/>
  <c r="X43" i="66"/>
  <c r="M10" i="67"/>
  <c r="W43" i="66"/>
  <c r="L10" i="67" s="1"/>
  <c r="V43" i="66"/>
  <c r="K10" i="67" s="1"/>
  <c r="T43" i="66"/>
  <c r="I10" i="67" s="1"/>
  <c r="S43" i="66"/>
  <c r="H10" i="67"/>
  <c r="R43" i="66"/>
  <c r="G10" i="67"/>
  <c r="O43" i="66"/>
  <c r="F10" i="67" s="1"/>
  <c r="N43" i="66"/>
  <c r="E10" i="67" s="1"/>
  <c r="M43" i="66"/>
  <c r="D10" i="67"/>
  <c r="K43" i="66"/>
  <c r="C10" i="67"/>
  <c r="J43" i="66"/>
  <c r="B10" i="67" s="1"/>
  <c r="AG42" i="66"/>
  <c r="AC42" i="66"/>
  <c r="Y42" i="66"/>
  <c r="U42" i="66"/>
  <c r="AG41" i="66"/>
  <c r="AC41" i="66"/>
  <c r="Y41" i="66"/>
  <c r="U41" i="66"/>
  <c r="AG40" i="66"/>
  <c r="AC40" i="66"/>
  <c r="Y40" i="66"/>
  <c r="U40" i="66"/>
  <c r="AG39" i="66"/>
  <c r="AC39" i="66"/>
  <c r="Y39" i="66"/>
  <c r="U39" i="66"/>
  <c r="AG38" i="66"/>
  <c r="AC38" i="66"/>
  <c r="Y38" i="66"/>
  <c r="U38" i="66"/>
  <c r="AG37" i="66"/>
  <c r="AC37" i="66"/>
  <c r="Y37" i="66"/>
  <c r="U37" i="66"/>
  <c r="AG36" i="66"/>
  <c r="AC36" i="66"/>
  <c r="Y36" i="66"/>
  <c r="U36" i="66"/>
  <c r="AG35" i="66"/>
  <c r="AC35" i="66"/>
  <c r="Y35" i="66"/>
  <c r="U35" i="66"/>
  <c r="AG34" i="66"/>
  <c r="AC34" i="66"/>
  <c r="Y34" i="66"/>
  <c r="U34" i="66"/>
  <c r="AG33" i="66"/>
  <c r="AC33" i="66"/>
  <c r="Y33" i="66"/>
  <c r="U33" i="66"/>
  <c r="AF31" i="66"/>
  <c r="U9" i="67" s="1"/>
  <c r="AE31" i="66"/>
  <c r="T9" i="67"/>
  <c r="AD31" i="66"/>
  <c r="S9" i="67"/>
  <c r="AB31" i="66"/>
  <c r="Q9" i="67" s="1"/>
  <c r="AA31" i="66"/>
  <c r="P9" i="67" s="1"/>
  <c r="Z31" i="66"/>
  <c r="O9" i="67"/>
  <c r="X31" i="66"/>
  <c r="M9" i="67"/>
  <c r="W31" i="66"/>
  <c r="L9" i="67" s="1"/>
  <c r="V31" i="66"/>
  <c r="K9" i="67" s="1"/>
  <c r="T31" i="66"/>
  <c r="I9" i="67"/>
  <c r="S31" i="66"/>
  <c r="H9" i="67"/>
  <c r="R31" i="66"/>
  <c r="G9" i="67" s="1"/>
  <c r="O31" i="66"/>
  <c r="F9" i="67" s="1"/>
  <c r="N31" i="66"/>
  <c r="E9" i="67"/>
  <c r="M31" i="66"/>
  <c r="D9" i="67"/>
  <c r="K31" i="66"/>
  <c r="C9" i="67" s="1"/>
  <c r="J31" i="66"/>
  <c r="B9" i="67" s="1"/>
  <c r="AG30" i="66"/>
  <c r="AC30" i="66"/>
  <c r="Y30" i="66"/>
  <c r="U30" i="66"/>
  <c r="AG29" i="66"/>
  <c r="AC29" i="66"/>
  <c r="Y29" i="66"/>
  <c r="U29" i="66"/>
  <c r="AG28" i="66"/>
  <c r="AC28" i="66"/>
  <c r="Y28" i="66"/>
  <c r="U28" i="66"/>
  <c r="AG27" i="66"/>
  <c r="AC27" i="66"/>
  <c r="Y27" i="66"/>
  <c r="U27" i="66"/>
  <c r="AG26" i="66"/>
  <c r="AC26" i="66"/>
  <c r="Y26" i="66"/>
  <c r="U26" i="66"/>
  <c r="AG25" i="66"/>
  <c r="AC25" i="66"/>
  <c r="Y25" i="66"/>
  <c r="U25" i="66"/>
  <c r="AG24" i="66"/>
  <c r="AC24" i="66"/>
  <c r="Y24" i="66"/>
  <c r="U24" i="66"/>
  <c r="AG23" i="66"/>
  <c r="AC23" i="66"/>
  <c r="Y23" i="66"/>
  <c r="U23" i="66"/>
  <c r="AG22" i="66"/>
  <c r="AC22" i="66"/>
  <c r="Y22" i="66"/>
  <c r="U22" i="66"/>
  <c r="AG21" i="66"/>
  <c r="AC21" i="66"/>
  <c r="Y21" i="66"/>
  <c r="U21" i="66"/>
  <c r="AF19" i="66"/>
  <c r="AE19" i="66"/>
  <c r="T8" i="67" s="1"/>
  <c r="T24" i="67" s="1"/>
  <c r="AD19" i="66"/>
  <c r="AB19" i="66"/>
  <c r="AA19" i="66"/>
  <c r="P8" i="67" s="1"/>
  <c r="Z19" i="66"/>
  <c r="X19" i="66"/>
  <c r="W19" i="66"/>
  <c r="L8" i="67" s="1"/>
  <c r="L24" i="67" s="1"/>
  <c r="V19" i="66"/>
  <c r="T19" i="66"/>
  <c r="I8" i="67" s="1"/>
  <c r="S19" i="66"/>
  <c r="H8" i="67" s="1"/>
  <c r="R19" i="66"/>
  <c r="O19" i="66"/>
  <c r="F8" i="67" s="1"/>
  <c r="N19" i="66"/>
  <c r="E8" i="67" s="1"/>
  <c r="E24" i="67" s="1"/>
  <c r="M19" i="66"/>
  <c r="K19" i="66"/>
  <c r="J19" i="66"/>
  <c r="B8" i="67"/>
  <c r="AG18" i="66"/>
  <c r="AC18" i="66"/>
  <c r="Y18" i="66"/>
  <c r="U18" i="66"/>
  <c r="AG17" i="66"/>
  <c r="AC17" i="66"/>
  <c r="Y17" i="66"/>
  <c r="U17" i="66"/>
  <c r="AG16" i="66"/>
  <c r="AC16" i="66"/>
  <c r="Y16" i="66"/>
  <c r="U16" i="66"/>
  <c r="AG15" i="66"/>
  <c r="AC15" i="66"/>
  <c r="Y15" i="66"/>
  <c r="U15" i="66"/>
  <c r="AG14" i="66"/>
  <c r="AC14" i="66"/>
  <c r="Y14" i="66"/>
  <c r="U14" i="66"/>
  <c r="AG13" i="66"/>
  <c r="AC13" i="66"/>
  <c r="Y13" i="66"/>
  <c r="U13" i="66"/>
  <c r="AG12" i="66"/>
  <c r="AC12" i="66"/>
  <c r="Y12" i="66"/>
  <c r="U12" i="66"/>
  <c r="AG11" i="66"/>
  <c r="AC11" i="66"/>
  <c r="Y11" i="66"/>
  <c r="U11" i="66"/>
  <c r="AG10" i="66"/>
  <c r="AC10" i="66"/>
  <c r="Y10" i="66"/>
  <c r="Y19" i="66" s="1"/>
  <c r="U10" i="66"/>
  <c r="AG9" i="66"/>
  <c r="AC9" i="66"/>
  <c r="Y9" i="66"/>
  <c r="N8" i="67"/>
  <c r="U9" i="66"/>
  <c r="C18" i="65"/>
  <c r="B18" i="65"/>
  <c r="Y17" i="65"/>
  <c r="A5" i="65"/>
  <c r="A3" i="65"/>
  <c r="T190" i="64"/>
  <c r="I23" i="65"/>
  <c r="S190" i="64"/>
  <c r="H23" i="65"/>
  <c r="R190" i="64"/>
  <c r="G23" i="65" s="1"/>
  <c r="O190" i="64"/>
  <c r="F23" i="65" s="1"/>
  <c r="N190" i="64"/>
  <c r="M190" i="64"/>
  <c r="D23" i="65" s="1"/>
  <c r="C23" i="65"/>
  <c r="AG189" i="64"/>
  <c r="AG190" i="64" s="1"/>
  <c r="AC189" i="64"/>
  <c r="AC190" i="64" s="1"/>
  <c r="Y189" i="64"/>
  <c r="Y190" i="64"/>
  <c r="U189" i="64"/>
  <c r="U190" i="64"/>
  <c r="J23" i="65" s="1"/>
  <c r="AF187" i="64"/>
  <c r="U22" i="65" s="1"/>
  <c r="AE187" i="64"/>
  <c r="T22" i="65"/>
  <c r="AD187" i="64"/>
  <c r="S22" i="65" s="1"/>
  <c r="AB187" i="64"/>
  <c r="Q22" i="65" s="1"/>
  <c r="AA187" i="64"/>
  <c r="P22" i="65" s="1"/>
  <c r="Z187" i="64"/>
  <c r="O22" i="65"/>
  <c r="X187" i="64"/>
  <c r="M22" i="65" s="1"/>
  <c r="W187" i="64"/>
  <c r="L22" i="65" s="1"/>
  <c r="V187" i="64"/>
  <c r="K22" i="65" s="1"/>
  <c r="T187" i="64"/>
  <c r="I22" i="65"/>
  <c r="S187" i="64"/>
  <c r="H22" i="65" s="1"/>
  <c r="R187" i="64"/>
  <c r="G22" i="65" s="1"/>
  <c r="O187" i="64"/>
  <c r="F22" i="65" s="1"/>
  <c r="N187" i="64"/>
  <c r="E22" i="65"/>
  <c r="M187" i="64"/>
  <c r="D22" i="65" s="1"/>
  <c r="K187" i="64"/>
  <c r="C22" i="65" s="1"/>
  <c r="J187" i="64"/>
  <c r="B22" i="65" s="1"/>
  <c r="AG186" i="64"/>
  <c r="AC186" i="64"/>
  <c r="Y186" i="64"/>
  <c r="U186" i="64"/>
  <c r="AG185" i="64"/>
  <c r="AC185" i="64"/>
  <c r="Y185" i="64"/>
  <c r="U185" i="64"/>
  <c r="AG184" i="64"/>
  <c r="AC184" i="64"/>
  <c r="Y184" i="64"/>
  <c r="U184" i="64"/>
  <c r="AG183" i="64"/>
  <c r="AC183" i="64"/>
  <c r="Y183" i="64"/>
  <c r="U183" i="64"/>
  <c r="AG182" i="64"/>
  <c r="AC182" i="64"/>
  <c r="Y182" i="64"/>
  <c r="U182" i="64"/>
  <c r="AG181" i="64"/>
  <c r="AC181" i="64"/>
  <c r="Y181" i="64"/>
  <c r="U181" i="64"/>
  <c r="AG180" i="64"/>
  <c r="AC180" i="64"/>
  <c r="Y180" i="64"/>
  <c r="U180" i="64"/>
  <c r="AG179" i="64"/>
  <c r="AC179" i="64"/>
  <c r="Y179" i="64"/>
  <c r="U179" i="64"/>
  <c r="AG178" i="64"/>
  <c r="AC178" i="64"/>
  <c r="Y178" i="64"/>
  <c r="U178" i="64"/>
  <c r="AG177" i="64"/>
  <c r="AC177" i="64"/>
  <c r="Y177" i="64"/>
  <c r="U177" i="64"/>
  <c r="AF175" i="64"/>
  <c r="U21" i="65"/>
  <c r="AE175" i="64"/>
  <c r="T21" i="65" s="1"/>
  <c r="AD175" i="64"/>
  <c r="S21" i="65" s="1"/>
  <c r="AB175" i="64"/>
  <c r="Q21" i="65" s="1"/>
  <c r="AA175" i="64"/>
  <c r="P21" i="65"/>
  <c r="Z175" i="64"/>
  <c r="O21" i="65" s="1"/>
  <c r="X175" i="64"/>
  <c r="M21" i="65" s="1"/>
  <c r="W175" i="64"/>
  <c r="L21" i="65" s="1"/>
  <c r="V175" i="64"/>
  <c r="K21" i="65"/>
  <c r="T175" i="64"/>
  <c r="I21" i="65" s="1"/>
  <c r="S175" i="64"/>
  <c r="H21" i="65" s="1"/>
  <c r="R175" i="64"/>
  <c r="G21" i="65" s="1"/>
  <c r="O175" i="64"/>
  <c r="F21" i="65"/>
  <c r="N175" i="64"/>
  <c r="E21" i="65" s="1"/>
  <c r="M175" i="64"/>
  <c r="D21" i="65" s="1"/>
  <c r="K175" i="64"/>
  <c r="C21" i="65" s="1"/>
  <c r="J175" i="64"/>
  <c r="B21" i="65"/>
  <c r="AG174" i="64"/>
  <c r="AC174" i="64"/>
  <c r="Y174" i="64"/>
  <c r="U174" i="64"/>
  <c r="AG173" i="64"/>
  <c r="AC173" i="64"/>
  <c r="Y173" i="64"/>
  <c r="U173" i="64"/>
  <c r="AG172" i="64"/>
  <c r="AC172" i="64"/>
  <c r="Y172" i="64"/>
  <c r="U172" i="64"/>
  <c r="AG171" i="64"/>
  <c r="AC171" i="64"/>
  <c r="Y171" i="64"/>
  <c r="U171" i="64"/>
  <c r="AG170" i="64"/>
  <c r="AC170" i="64"/>
  <c r="Y170" i="64"/>
  <c r="U170" i="64"/>
  <c r="AG169" i="64"/>
  <c r="AC169" i="64"/>
  <c r="Y169" i="64"/>
  <c r="U169" i="64"/>
  <c r="AG168" i="64"/>
  <c r="AC168" i="64"/>
  <c r="Y168" i="64"/>
  <c r="U168" i="64"/>
  <c r="AG167" i="64"/>
  <c r="AC167" i="64"/>
  <c r="Y167" i="64"/>
  <c r="U167" i="64"/>
  <c r="AG166" i="64"/>
  <c r="AC166" i="64"/>
  <c r="Y166" i="64"/>
  <c r="U166" i="64"/>
  <c r="AG165" i="64"/>
  <c r="AC165" i="64"/>
  <c r="Y165" i="64"/>
  <c r="U165" i="64"/>
  <c r="AF163" i="64"/>
  <c r="U20" i="65" s="1"/>
  <c r="AE163" i="64"/>
  <c r="T20" i="65" s="1"/>
  <c r="AD163" i="64"/>
  <c r="S20" i="65" s="1"/>
  <c r="AB163" i="64"/>
  <c r="Q20" i="65"/>
  <c r="AA163" i="64"/>
  <c r="P20" i="65" s="1"/>
  <c r="Z163" i="64"/>
  <c r="O20" i="65" s="1"/>
  <c r="X163" i="64"/>
  <c r="M20" i="65" s="1"/>
  <c r="W163" i="64"/>
  <c r="L20" i="65"/>
  <c r="V163" i="64"/>
  <c r="K20" i="65" s="1"/>
  <c r="T163" i="64"/>
  <c r="I20" i="65" s="1"/>
  <c r="S163" i="64"/>
  <c r="H20" i="65" s="1"/>
  <c r="R163" i="64"/>
  <c r="G20" i="65"/>
  <c r="O163" i="64"/>
  <c r="F20" i="65" s="1"/>
  <c r="N163" i="64"/>
  <c r="E20" i="65" s="1"/>
  <c r="M163" i="64"/>
  <c r="D20" i="65" s="1"/>
  <c r="K163" i="64"/>
  <c r="C20" i="65"/>
  <c r="J163" i="64"/>
  <c r="B20" i="65" s="1"/>
  <c r="AG162" i="64"/>
  <c r="AC162" i="64"/>
  <c r="Y162" i="64"/>
  <c r="U162" i="64"/>
  <c r="AG161" i="64"/>
  <c r="AC161" i="64"/>
  <c r="Y161" i="64"/>
  <c r="U161" i="64"/>
  <c r="AG160" i="64"/>
  <c r="AC160" i="64"/>
  <c r="Y160" i="64"/>
  <c r="U160" i="64"/>
  <c r="AG159" i="64"/>
  <c r="AC159" i="64"/>
  <c r="Y159" i="64"/>
  <c r="U159" i="64"/>
  <c r="AG158" i="64"/>
  <c r="AC158" i="64"/>
  <c r="Y158" i="64"/>
  <c r="U158" i="64"/>
  <c r="AG157" i="64"/>
  <c r="AC157" i="64"/>
  <c r="Y157" i="64"/>
  <c r="U157" i="64"/>
  <c r="AG156" i="64"/>
  <c r="AC156" i="64"/>
  <c r="Y156" i="64"/>
  <c r="U156" i="64"/>
  <c r="AG155" i="64"/>
  <c r="AC155" i="64"/>
  <c r="Y155" i="64"/>
  <c r="U155" i="64"/>
  <c r="AG154" i="64"/>
  <c r="AC154" i="64"/>
  <c r="Y154" i="64"/>
  <c r="U154" i="64"/>
  <c r="AG153" i="64"/>
  <c r="AC153" i="64"/>
  <c r="Y153" i="64"/>
  <c r="U153" i="64"/>
  <c r="AF151" i="64"/>
  <c r="U19" i="65" s="1"/>
  <c r="AE151" i="64"/>
  <c r="T19" i="65" s="1"/>
  <c r="AD151" i="64"/>
  <c r="S19" i="65"/>
  <c r="AB151" i="64"/>
  <c r="Q19" i="65" s="1"/>
  <c r="AA151" i="64"/>
  <c r="P19" i="65" s="1"/>
  <c r="Z151" i="64"/>
  <c r="O19" i="65" s="1"/>
  <c r="X151" i="64"/>
  <c r="M19" i="65"/>
  <c r="W151" i="64"/>
  <c r="L19" i="65" s="1"/>
  <c r="V151" i="64"/>
  <c r="K19" i="65" s="1"/>
  <c r="T151" i="64"/>
  <c r="I19" i="65" s="1"/>
  <c r="S151" i="64"/>
  <c r="H19" i="65"/>
  <c r="R151" i="64"/>
  <c r="G19" i="65" s="1"/>
  <c r="O151" i="64"/>
  <c r="F19" i="65" s="1"/>
  <c r="N151" i="64"/>
  <c r="E19" i="65" s="1"/>
  <c r="M151" i="64"/>
  <c r="D19" i="65"/>
  <c r="K151" i="64"/>
  <c r="C19" i="65" s="1"/>
  <c r="J151" i="64"/>
  <c r="B19" i="65" s="1"/>
  <c r="AG150" i="64"/>
  <c r="AC150" i="64"/>
  <c r="Y150" i="64"/>
  <c r="U150" i="64"/>
  <c r="AG149" i="64"/>
  <c r="AC149" i="64"/>
  <c r="Y149" i="64"/>
  <c r="U149" i="64"/>
  <c r="AG148" i="64"/>
  <c r="AC148" i="64"/>
  <c r="Y148" i="64"/>
  <c r="U148" i="64"/>
  <c r="AG147" i="64"/>
  <c r="AC147" i="64"/>
  <c r="Y147" i="64"/>
  <c r="U147" i="64"/>
  <c r="AG146" i="64"/>
  <c r="AC146" i="64"/>
  <c r="Y146" i="64"/>
  <c r="U146" i="64"/>
  <c r="AG145" i="64"/>
  <c r="AC145" i="64"/>
  <c r="Y145" i="64"/>
  <c r="U145" i="64"/>
  <c r="AG144" i="64"/>
  <c r="AC144" i="64"/>
  <c r="Y144" i="64"/>
  <c r="U144" i="64"/>
  <c r="AG143" i="64"/>
  <c r="AC143" i="64"/>
  <c r="Y143" i="64"/>
  <c r="U143" i="64"/>
  <c r="AG142" i="64"/>
  <c r="AC142" i="64"/>
  <c r="Y142" i="64"/>
  <c r="U142" i="64"/>
  <c r="AG141" i="64"/>
  <c r="AC141" i="64"/>
  <c r="Y141" i="64"/>
  <c r="U141" i="64"/>
  <c r="AF139" i="64"/>
  <c r="U18" i="65" s="1"/>
  <c r="AE139" i="64"/>
  <c r="T18" i="65"/>
  <c r="AD139" i="64"/>
  <c r="S18" i="65" s="1"/>
  <c r="AB139" i="64"/>
  <c r="Q18" i="65" s="1"/>
  <c r="AA139" i="64"/>
  <c r="P18" i="65" s="1"/>
  <c r="Z139" i="64"/>
  <c r="O18" i="65"/>
  <c r="X139" i="64"/>
  <c r="M18" i="65" s="1"/>
  <c r="W139" i="64"/>
  <c r="L18" i="65" s="1"/>
  <c r="V139" i="64"/>
  <c r="K18" i="65" s="1"/>
  <c r="T139" i="64"/>
  <c r="I18" i="65"/>
  <c r="S139" i="64"/>
  <c r="H18" i="65" s="1"/>
  <c r="R139" i="64"/>
  <c r="G18" i="65" s="1"/>
  <c r="O139" i="64"/>
  <c r="F18" i="65" s="1"/>
  <c r="N139" i="64"/>
  <c r="E18" i="65"/>
  <c r="M139" i="64"/>
  <c r="D18" i="65" s="1"/>
  <c r="AG138" i="64"/>
  <c r="AC138" i="64"/>
  <c r="Y138" i="64"/>
  <c r="U138" i="64"/>
  <c r="AG137" i="64"/>
  <c r="AC137" i="64"/>
  <c r="Y137" i="64"/>
  <c r="U137" i="64"/>
  <c r="AG136" i="64"/>
  <c r="AC136" i="64"/>
  <c r="Y136" i="64"/>
  <c r="U136" i="64"/>
  <c r="AG135" i="64"/>
  <c r="AC135" i="64"/>
  <c r="Y135" i="64"/>
  <c r="U135" i="64"/>
  <c r="AG134" i="64"/>
  <c r="AC134" i="64"/>
  <c r="Y134" i="64"/>
  <c r="U134" i="64"/>
  <c r="AG133" i="64"/>
  <c r="AC133" i="64"/>
  <c r="Y133" i="64"/>
  <c r="U133" i="64"/>
  <c r="AG132" i="64"/>
  <c r="AC132" i="64"/>
  <c r="Y132" i="64"/>
  <c r="U132" i="64"/>
  <c r="AG131" i="64"/>
  <c r="AC131" i="64"/>
  <c r="Y131" i="64"/>
  <c r="U131" i="64"/>
  <c r="AG130" i="64"/>
  <c r="AC130" i="64"/>
  <c r="Y130" i="64"/>
  <c r="U130" i="64"/>
  <c r="AG129" i="64"/>
  <c r="AC129" i="64"/>
  <c r="Y129" i="64"/>
  <c r="U129" i="64"/>
  <c r="AF127" i="64"/>
  <c r="U17" i="65" s="1"/>
  <c r="AE127" i="64"/>
  <c r="T17" i="65" s="1"/>
  <c r="AD127" i="64"/>
  <c r="S17" i="65"/>
  <c r="AB127" i="64"/>
  <c r="Q17" i="65" s="1"/>
  <c r="AA127" i="64"/>
  <c r="P17" i="65" s="1"/>
  <c r="Z127" i="64"/>
  <c r="O17" i="65" s="1"/>
  <c r="X127" i="64"/>
  <c r="M17" i="65"/>
  <c r="W127" i="64"/>
  <c r="L17" i="65" s="1"/>
  <c r="V127" i="64"/>
  <c r="K17" i="65" s="1"/>
  <c r="T127" i="64"/>
  <c r="I17" i="65" s="1"/>
  <c r="S127" i="64"/>
  <c r="H17" i="65"/>
  <c r="R127" i="64"/>
  <c r="G17" i="65" s="1"/>
  <c r="O127" i="64"/>
  <c r="F17" i="65" s="1"/>
  <c r="N127" i="64"/>
  <c r="E17" i="65"/>
  <c r="M127" i="64"/>
  <c r="D17" i="65"/>
  <c r="K127" i="64"/>
  <c r="C17" i="65"/>
  <c r="J127" i="64"/>
  <c r="B17" i="65" s="1"/>
  <c r="AG126" i="64"/>
  <c r="AC126" i="64"/>
  <c r="Y126" i="64"/>
  <c r="U126" i="64"/>
  <c r="AG125" i="64"/>
  <c r="AC125" i="64"/>
  <c r="Y125" i="64"/>
  <c r="U125" i="64"/>
  <c r="AG124" i="64"/>
  <c r="AC124" i="64"/>
  <c r="Y124" i="64"/>
  <c r="U124" i="64"/>
  <c r="AG123" i="64"/>
  <c r="AC123" i="64"/>
  <c r="Y123" i="64"/>
  <c r="U123" i="64"/>
  <c r="AG122" i="64"/>
  <c r="AC122" i="64"/>
  <c r="Y122" i="64"/>
  <c r="U122" i="64"/>
  <c r="AG121" i="64"/>
  <c r="AC121" i="64"/>
  <c r="Y121" i="64"/>
  <c r="U121" i="64"/>
  <c r="AG120" i="64"/>
  <c r="AC120" i="64"/>
  <c r="Y120" i="64"/>
  <c r="U120" i="64"/>
  <c r="AG119" i="64"/>
  <c r="AC119" i="64"/>
  <c r="Y119" i="64"/>
  <c r="U119" i="64"/>
  <c r="AG118" i="64"/>
  <c r="AC118" i="64"/>
  <c r="Y118" i="64"/>
  <c r="U118" i="64"/>
  <c r="AG117" i="64"/>
  <c r="AC117" i="64"/>
  <c r="Y117" i="64"/>
  <c r="U117" i="64"/>
  <c r="AF115" i="64"/>
  <c r="U16" i="65"/>
  <c r="AE115" i="64"/>
  <c r="T16" i="65"/>
  <c r="AD115" i="64"/>
  <c r="S16" i="65"/>
  <c r="AB115" i="64"/>
  <c r="Q16" i="65" s="1"/>
  <c r="AA115" i="64"/>
  <c r="P16" i="65"/>
  <c r="Z115" i="64"/>
  <c r="O16" i="65"/>
  <c r="X115" i="64"/>
  <c r="M16" i="65"/>
  <c r="W115" i="64"/>
  <c r="L16" i="65" s="1"/>
  <c r="V115" i="64"/>
  <c r="K16" i="65"/>
  <c r="T115" i="64"/>
  <c r="I16" i="65"/>
  <c r="S115" i="64"/>
  <c r="H16" i="65"/>
  <c r="R115" i="64"/>
  <c r="G16" i="65" s="1"/>
  <c r="O115" i="64"/>
  <c r="F16" i="65"/>
  <c r="N115" i="64"/>
  <c r="E16" i="65" s="1"/>
  <c r="M115" i="64"/>
  <c r="D16" i="65" s="1"/>
  <c r="K115" i="64"/>
  <c r="C16" i="65" s="1"/>
  <c r="J115" i="64"/>
  <c r="B16" i="65"/>
  <c r="AG114" i="64"/>
  <c r="AC114" i="64"/>
  <c r="Y114" i="64"/>
  <c r="U114" i="64"/>
  <c r="AG113" i="64"/>
  <c r="AC113" i="64"/>
  <c r="Y113" i="64"/>
  <c r="U113" i="64"/>
  <c r="AG112" i="64"/>
  <c r="AC112" i="64"/>
  <c r="Y112" i="64"/>
  <c r="U112" i="64"/>
  <c r="AG111" i="64"/>
  <c r="AC111" i="64"/>
  <c r="Y111" i="64"/>
  <c r="U111" i="64"/>
  <c r="AG110" i="64"/>
  <c r="AC110" i="64"/>
  <c r="Y110" i="64"/>
  <c r="U110" i="64"/>
  <c r="AG109" i="64"/>
  <c r="AC109" i="64"/>
  <c r="Y109" i="64"/>
  <c r="U109" i="64"/>
  <c r="AG108" i="64"/>
  <c r="AC108" i="64"/>
  <c r="Y108" i="64"/>
  <c r="U108" i="64"/>
  <c r="AG107" i="64"/>
  <c r="AC107" i="64"/>
  <c r="Y107" i="64"/>
  <c r="U107" i="64"/>
  <c r="AG106" i="64"/>
  <c r="AC106" i="64"/>
  <c r="Y106" i="64"/>
  <c r="U106" i="64"/>
  <c r="AG105" i="64"/>
  <c r="AC105" i="64"/>
  <c r="Y105" i="64"/>
  <c r="U105" i="64"/>
  <c r="AF103" i="64"/>
  <c r="U15" i="65" s="1"/>
  <c r="AE103" i="64"/>
  <c r="T15" i="65" s="1"/>
  <c r="AD103" i="64"/>
  <c r="S15" i="65" s="1"/>
  <c r="AB103" i="64"/>
  <c r="Q15" i="65"/>
  <c r="AA103" i="64"/>
  <c r="P15" i="65" s="1"/>
  <c r="Z103" i="64"/>
  <c r="O15" i="65" s="1"/>
  <c r="X103" i="64"/>
  <c r="M15" i="65" s="1"/>
  <c r="W103" i="64"/>
  <c r="L15" i="65"/>
  <c r="V103" i="64"/>
  <c r="K15" i="65" s="1"/>
  <c r="T103" i="64"/>
  <c r="I15" i="65" s="1"/>
  <c r="S103" i="64"/>
  <c r="H15" i="65" s="1"/>
  <c r="R103" i="64"/>
  <c r="G15" i="65"/>
  <c r="O103" i="64"/>
  <c r="F15" i="65"/>
  <c r="N103" i="64"/>
  <c r="E15" i="65" s="1"/>
  <c r="M103" i="64"/>
  <c r="D15" i="65"/>
  <c r="K103" i="64"/>
  <c r="C15" i="65"/>
  <c r="J103" i="64"/>
  <c r="B15" i="65"/>
  <c r="AG102" i="64"/>
  <c r="AC102" i="64"/>
  <c r="Y102" i="64"/>
  <c r="U102" i="64"/>
  <c r="AG101" i="64"/>
  <c r="AC101" i="64"/>
  <c r="Y101" i="64"/>
  <c r="U101" i="64"/>
  <c r="AG100" i="64"/>
  <c r="AC100" i="64"/>
  <c r="Y100" i="64"/>
  <c r="U100" i="64"/>
  <c r="AG99" i="64"/>
  <c r="AC99" i="64"/>
  <c r="Y99" i="64"/>
  <c r="U99" i="64"/>
  <c r="AG98" i="64"/>
  <c r="AC98" i="64"/>
  <c r="Y98" i="64"/>
  <c r="U98" i="64"/>
  <c r="AG97" i="64"/>
  <c r="AC97" i="64"/>
  <c r="Y97" i="64"/>
  <c r="U97" i="64"/>
  <c r="AG96" i="64"/>
  <c r="AC96" i="64"/>
  <c r="Y96" i="64"/>
  <c r="U96" i="64"/>
  <c r="AG95" i="64"/>
  <c r="AC95" i="64"/>
  <c r="Y95" i="64"/>
  <c r="U95" i="64"/>
  <c r="AG94" i="64"/>
  <c r="AC94" i="64"/>
  <c r="Y94" i="64"/>
  <c r="U94" i="64"/>
  <c r="AG93" i="64"/>
  <c r="AC93" i="64"/>
  <c r="Y93" i="64"/>
  <c r="U93" i="64"/>
  <c r="AF91" i="64"/>
  <c r="U14" i="65" s="1"/>
  <c r="AE91" i="64"/>
  <c r="T14" i="65"/>
  <c r="AD91" i="64"/>
  <c r="S14" i="65"/>
  <c r="AB91" i="64"/>
  <c r="Q14" i="65"/>
  <c r="AA91" i="64"/>
  <c r="P14" i="65" s="1"/>
  <c r="Z91" i="64"/>
  <c r="O14" i="65"/>
  <c r="X91" i="64"/>
  <c r="M14" i="65" s="1"/>
  <c r="W91" i="64"/>
  <c r="L14" i="65" s="1"/>
  <c r="V91" i="64"/>
  <c r="K14" i="65" s="1"/>
  <c r="T91" i="64"/>
  <c r="I14" i="65"/>
  <c r="S91" i="64"/>
  <c r="H14" i="65"/>
  <c r="R91" i="64"/>
  <c r="G14" i="65" s="1"/>
  <c r="O91" i="64"/>
  <c r="F14" i="65"/>
  <c r="N91" i="64"/>
  <c r="E14" i="65"/>
  <c r="M91" i="64"/>
  <c r="D14" i="65"/>
  <c r="K91" i="64"/>
  <c r="C14" i="65" s="1"/>
  <c r="J91" i="64"/>
  <c r="B14" i="65"/>
  <c r="AG90" i="64"/>
  <c r="AC90" i="64"/>
  <c r="Y90" i="64"/>
  <c r="U90" i="64"/>
  <c r="AG89" i="64"/>
  <c r="AC89" i="64"/>
  <c r="Y89" i="64"/>
  <c r="U89" i="64"/>
  <c r="AG88" i="64"/>
  <c r="AC88" i="64"/>
  <c r="Y88" i="64"/>
  <c r="U88" i="64"/>
  <c r="AG87" i="64"/>
  <c r="AC87" i="64"/>
  <c r="Y87" i="64"/>
  <c r="U87" i="64"/>
  <c r="AG86" i="64"/>
  <c r="AC86" i="64"/>
  <c r="Y86" i="64"/>
  <c r="U86" i="64"/>
  <c r="AG85" i="64"/>
  <c r="AC85" i="64"/>
  <c r="Y85" i="64"/>
  <c r="U85" i="64"/>
  <c r="AG84" i="64"/>
  <c r="AC84" i="64"/>
  <c r="Y84" i="64"/>
  <c r="U84" i="64"/>
  <c r="AG83" i="64"/>
  <c r="AC83" i="64"/>
  <c r="Y83" i="64"/>
  <c r="U83" i="64"/>
  <c r="AG82" i="64"/>
  <c r="AC82" i="64"/>
  <c r="Y82" i="64"/>
  <c r="U82" i="64"/>
  <c r="AG81" i="64"/>
  <c r="AC81" i="64"/>
  <c r="Y81" i="64"/>
  <c r="U81" i="64"/>
  <c r="AF79" i="64"/>
  <c r="U13" i="65"/>
  <c r="AE79" i="64"/>
  <c r="T13" i="65"/>
  <c r="AD79" i="64"/>
  <c r="S13" i="65" s="1"/>
  <c r="AB79" i="64"/>
  <c r="Q13" i="65"/>
  <c r="AA79" i="64"/>
  <c r="P13" i="65" s="1"/>
  <c r="Z79" i="64"/>
  <c r="O13" i="65" s="1"/>
  <c r="X79" i="64"/>
  <c r="M13" i="65" s="1"/>
  <c r="W79" i="64"/>
  <c r="L13" i="65"/>
  <c r="V79" i="64"/>
  <c r="K13" i="65" s="1"/>
  <c r="T79" i="64"/>
  <c r="I13" i="65" s="1"/>
  <c r="S79" i="64"/>
  <c r="H13" i="65"/>
  <c r="R79" i="64"/>
  <c r="G13" i="65"/>
  <c r="O79" i="64"/>
  <c r="F13" i="65"/>
  <c r="N79" i="64"/>
  <c r="E13" i="65" s="1"/>
  <c r="M79" i="64"/>
  <c r="D13" i="65"/>
  <c r="K79" i="64"/>
  <c r="C13" i="65"/>
  <c r="J79" i="64"/>
  <c r="B13" i="65"/>
  <c r="AG78" i="64"/>
  <c r="AC78" i="64"/>
  <c r="AH78" i="64" s="1"/>
  <c r="Y78" i="64"/>
  <c r="U78" i="64"/>
  <c r="AI78" i="64"/>
  <c r="AG77" i="64"/>
  <c r="AC77" i="64"/>
  <c r="Y77" i="64"/>
  <c r="U77" i="64"/>
  <c r="AG76" i="64"/>
  <c r="AC76" i="64"/>
  <c r="Y76" i="64"/>
  <c r="U76" i="64"/>
  <c r="AH76" i="64" s="1"/>
  <c r="AI76" i="64" s="1"/>
  <c r="AG75" i="64"/>
  <c r="AC75" i="64"/>
  <c r="Y75" i="64"/>
  <c r="U75" i="64"/>
  <c r="AG74" i="64"/>
  <c r="AC74" i="64"/>
  <c r="Y74" i="64"/>
  <c r="U74" i="64"/>
  <c r="AG73" i="64"/>
  <c r="AC73" i="64"/>
  <c r="Y73" i="64"/>
  <c r="U73" i="64"/>
  <c r="AG72" i="64"/>
  <c r="AC72" i="64"/>
  <c r="Y72" i="64"/>
  <c r="U72" i="64"/>
  <c r="AG71" i="64"/>
  <c r="AC71" i="64"/>
  <c r="Y71" i="64"/>
  <c r="U71" i="64"/>
  <c r="AG70" i="64"/>
  <c r="AC70" i="64"/>
  <c r="Y70" i="64"/>
  <c r="U70" i="64"/>
  <c r="AG69" i="64"/>
  <c r="AC69" i="64"/>
  <c r="Y69" i="64"/>
  <c r="U69" i="64"/>
  <c r="AF67" i="64"/>
  <c r="U12" i="65" s="1"/>
  <c r="AE67" i="64"/>
  <c r="T12" i="65"/>
  <c r="AD67" i="64"/>
  <c r="S12" i="65" s="1"/>
  <c r="AB67" i="64"/>
  <c r="Q12" i="65" s="1"/>
  <c r="AA67" i="64"/>
  <c r="P12" i="65" s="1"/>
  <c r="Z67" i="64"/>
  <c r="O12" i="65"/>
  <c r="X67" i="64"/>
  <c r="M12" i="65" s="1"/>
  <c r="W67" i="64"/>
  <c r="L12" i="65" s="1"/>
  <c r="V67" i="64"/>
  <c r="K12" i="65"/>
  <c r="T67" i="64"/>
  <c r="I12" i="65"/>
  <c r="S67" i="64"/>
  <c r="H12" i="65"/>
  <c r="R67" i="64"/>
  <c r="G12" i="65" s="1"/>
  <c r="O67" i="64"/>
  <c r="F12" i="65"/>
  <c r="N67" i="64"/>
  <c r="E12" i="65"/>
  <c r="M67" i="64"/>
  <c r="D12" i="65"/>
  <c r="K67" i="64"/>
  <c r="C12" i="65" s="1"/>
  <c r="J67" i="64"/>
  <c r="B12" i="65"/>
  <c r="AG66" i="64"/>
  <c r="AC66" i="64"/>
  <c r="Y66" i="64"/>
  <c r="U66" i="64"/>
  <c r="AG65" i="64"/>
  <c r="AC65" i="64"/>
  <c r="Y65" i="64"/>
  <c r="U65" i="64"/>
  <c r="AG64" i="64"/>
  <c r="AC64" i="64"/>
  <c r="AH64" i="64" s="1"/>
  <c r="AI64" i="64" s="1"/>
  <c r="Y64" i="64"/>
  <c r="U64" i="64"/>
  <c r="AG63" i="64"/>
  <c r="AC63" i="64"/>
  <c r="Y63" i="64"/>
  <c r="U63" i="64"/>
  <c r="AG62" i="64"/>
  <c r="AC62" i="64"/>
  <c r="Y62" i="64"/>
  <c r="U62" i="64"/>
  <c r="AH62" i="64" s="1"/>
  <c r="AI62" i="64" s="1"/>
  <c r="AG61" i="64"/>
  <c r="AC61" i="64"/>
  <c r="Y61" i="64"/>
  <c r="U61" i="64"/>
  <c r="AG60" i="64"/>
  <c r="AC60" i="64"/>
  <c r="AI60" i="64"/>
  <c r="Y60" i="64"/>
  <c r="U60" i="64"/>
  <c r="AH60" i="64" s="1"/>
  <c r="AG59" i="64"/>
  <c r="AC59" i="64"/>
  <c r="Y59" i="64"/>
  <c r="U59" i="64"/>
  <c r="AG58" i="64"/>
  <c r="AC58" i="64"/>
  <c r="Y58" i="64"/>
  <c r="U58" i="64"/>
  <c r="AG57" i="64"/>
  <c r="AC57" i="64"/>
  <c r="Y57" i="64"/>
  <c r="U57" i="64"/>
  <c r="AF55" i="64"/>
  <c r="U11" i="65"/>
  <c r="AE55" i="64"/>
  <c r="T11" i="65" s="1"/>
  <c r="AD55" i="64"/>
  <c r="S11" i="65" s="1"/>
  <c r="AB55" i="64"/>
  <c r="Q11" i="65"/>
  <c r="AA55" i="64"/>
  <c r="P11" i="65" s="1"/>
  <c r="Z55" i="64"/>
  <c r="O11" i="65" s="1"/>
  <c r="X55" i="64"/>
  <c r="M11" i="65" s="1"/>
  <c r="W55" i="64"/>
  <c r="L11" i="65"/>
  <c r="V55" i="64"/>
  <c r="K11" i="65"/>
  <c r="T55" i="64"/>
  <c r="I11" i="65" s="1"/>
  <c r="S55" i="64"/>
  <c r="H11" i="65"/>
  <c r="R55" i="64"/>
  <c r="G11" i="65"/>
  <c r="O55" i="64"/>
  <c r="F11" i="65"/>
  <c r="N55" i="64"/>
  <c r="E11" i="65" s="1"/>
  <c r="M55" i="64"/>
  <c r="D11" i="65"/>
  <c r="K55" i="64"/>
  <c r="C11" i="65"/>
  <c r="J55" i="64"/>
  <c r="B11" i="65"/>
  <c r="AG54" i="64"/>
  <c r="AC54" i="64"/>
  <c r="Y54" i="64"/>
  <c r="U54" i="64"/>
  <c r="AG53" i="64"/>
  <c r="AC53" i="64"/>
  <c r="Y53" i="64"/>
  <c r="U53" i="64"/>
  <c r="AG52" i="64"/>
  <c r="AC52" i="64"/>
  <c r="Y52" i="64"/>
  <c r="U52" i="64"/>
  <c r="AG51" i="64"/>
  <c r="AC51" i="64"/>
  <c r="Y51" i="64"/>
  <c r="AH51" i="64" s="1"/>
  <c r="AI51" i="64" s="1"/>
  <c r="U51" i="64"/>
  <c r="AG50" i="64"/>
  <c r="AC50" i="64"/>
  <c r="Y50" i="64"/>
  <c r="U50" i="64"/>
  <c r="AG49" i="64"/>
  <c r="AC49" i="64"/>
  <c r="Y49" i="64"/>
  <c r="U49" i="64"/>
  <c r="AH49" i="64"/>
  <c r="AI49" i="64" s="1"/>
  <c r="AG48" i="64"/>
  <c r="AC48" i="64"/>
  <c r="Y48" i="64"/>
  <c r="U48" i="64"/>
  <c r="AG47" i="64"/>
  <c r="AC47" i="64"/>
  <c r="Y47" i="64"/>
  <c r="AH47" i="64" s="1"/>
  <c r="AI47" i="64" s="1"/>
  <c r="U47" i="64"/>
  <c r="AG46" i="64"/>
  <c r="AC46" i="64"/>
  <c r="Y46" i="64"/>
  <c r="U46" i="64"/>
  <c r="AG45" i="64"/>
  <c r="AC45" i="64"/>
  <c r="Y45" i="64"/>
  <c r="U45" i="64"/>
  <c r="U55" i="64" s="1"/>
  <c r="J11" i="65" s="1"/>
  <c r="AF43" i="64"/>
  <c r="U10" i="65"/>
  <c r="AE43" i="64"/>
  <c r="T10" i="65" s="1"/>
  <c r="AD43" i="64"/>
  <c r="S10" i="65" s="1"/>
  <c r="AB43" i="64"/>
  <c r="Q10" i="65" s="1"/>
  <c r="AA43" i="64"/>
  <c r="P10" i="65"/>
  <c r="Z43" i="64"/>
  <c r="O10" i="65" s="1"/>
  <c r="X43" i="64"/>
  <c r="M10" i="65" s="1"/>
  <c r="W43" i="64"/>
  <c r="L10" i="65"/>
  <c r="V43" i="64"/>
  <c r="K10" i="65"/>
  <c r="T43" i="64"/>
  <c r="I10" i="65"/>
  <c r="S43" i="64"/>
  <c r="H10" i="65" s="1"/>
  <c r="R43" i="64"/>
  <c r="G10" i="65"/>
  <c r="O43" i="64"/>
  <c r="F10" i="65"/>
  <c r="N43" i="64"/>
  <c r="E10" i="65"/>
  <c r="M43" i="64"/>
  <c r="D10" i="65" s="1"/>
  <c r="K43" i="64"/>
  <c r="C10" i="65"/>
  <c r="J43" i="64"/>
  <c r="B10" i="65" s="1"/>
  <c r="AG42" i="64"/>
  <c r="AC42" i="64"/>
  <c r="Y42" i="64"/>
  <c r="U42" i="64"/>
  <c r="AG41" i="64"/>
  <c r="AC41" i="64"/>
  <c r="Y41" i="64"/>
  <c r="U41" i="64"/>
  <c r="AG40" i="64"/>
  <c r="AC40" i="64"/>
  <c r="Y40" i="64"/>
  <c r="U40" i="64"/>
  <c r="AG39" i="64"/>
  <c r="AC39" i="64"/>
  <c r="Y39" i="64"/>
  <c r="U39" i="64"/>
  <c r="AG38" i="64"/>
  <c r="AC38" i="64"/>
  <c r="Y38" i="64"/>
  <c r="U38" i="64"/>
  <c r="AG37" i="64"/>
  <c r="AC37" i="64"/>
  <c r="Y37" i="64"/>
  <c r="U37" i="64"/>
  <c r="AG36" i="64"/>
  <c r="AC36" i="64"/>
  <c r="Y36" i="64"/>
  <c r="U36" i="64"/>
  <c r="AG35" i="64"/>
  <c r="AC35" i="64"/>
  <c r="Y35" i="64"/>
  <c r="U35" i="64"/>
  <c r="AG34" i="64"/>
  <c r="AC34" i="64"/>
  <c r="Y34" i="64"/>
  <c r="U34" i="64"/>
  <c r="AG33" i="64"/>
  <c r="AC33" i="64"/>
  <c r="Y33" i="64"/>
  <c r="U33" i="64"/>
  <c r="AF31" i="64"/>
  <c r="U9" i="65" s="1"/>
  <c r="AE31" i="64"/>
  <c r="T9" i="65" s="1"/>
  <c r="AD31" i="64"/>
  <c r="S9" i="65"/>
  <c r="AB31" i="64"/>
  <c r="Q9" i="65" s="1"/>
  <c r="AA31" i="64"/>
  <c r="P9" i="65" s="1"/>
  <c r="Z31" i="64"/>
  <c r="O9" i="65" s="1"/>
  <c r="X31" i="64"/>
  <c r="M9" i="65"/>
  <c r="W31" i="64"/>
  <c r="L9" i="65" s="1"/>
  <c r="V31" i="64"/>
  <c r="K9" i="65" s="1"/>
  <c r="T31" i="64"/>
  <c r="I9" i="65" s="1"/>
  <c r="S31" i="64"/>
  <c r="H9" i="65"/>
  <c r="R31" i="64"/>
  <c r="G9" i="65" s="1"/>
  <c r="O31" i="64"/>
  <c r="F9" i="65" s="1"/>
  <c r="N31" i="64"/>
  <c r="E9" i="65" s="1"/>
  <c r="M31" i="64"/>
  <c r="D9" i="65"/>
  <c r="K31" i="64"/>
  <c r="C9" i="65"/>
  <c r="J31" i="64"/>
  <c r="B9" i="65" s="1"/>
  <c r="AG30" i="64"/>
  <c r="AC30" i="64"/>
  <c r="Y30" i="64"/>
  <c r="U30" i="64"/>
  <c r="AG29" i="64"/>
  <c r="AC29" i="64"/>
  <c r="Y29" i="64"/>
  <c r="U29" i="64"/>
  <c r="AG28" i="64"/>
  <c r="AC28" i="64"/>
  <c r="Y28" i="64"/>
  <c r="U28" i="64"/>
  <c r="AG27" i="64"/>
  <c r="AC27" i="64"/>
  <c r="Y27" i="64"/>
  <c r="U27" i="64"/>
  <c r="AG26" i="64"/>
  <c r="AC26" i="64"/>
  <c r="Y26" i="64"/>
  <c r="U26" i="64"/>
  <c r="AG25" i="64"/>
  <c r="AC25" i="64"/>
  <c r="Y25" i="64"/>
  <c r="U25" i="64"/>
  <c r="AG24" i="64"/>
  <c r="AC24" i="64"/>
  <c r="Y24" i="64"/>
  <c r="U24" i="64"/>
  <c r="AG23" i="64"/>
  <c r="AC23" i="64"/>
  <c r="Y23" i="64"/>
  <c r="U23" i="64"/>
  <c r="AG22" i="64"/>
  <c r="AC22" i="64"/>
  <c r="Y22" i="64"/>
  <c r="U22" i="64"/>
  <c r="AG21" i="64"/>
  <c r="AC21" i="64"/>
  <c r="Y21" i="64"/>
  <c r="U21" i="64"/>
  <c r="AF19" i="64"/>
  <c r="U8" i="65"/>
  <c r="AE19" i="64"/>
  <c r="AD19" i="64"/>
  <c r="S8" i="65" s="1"/>
  <c r="AB19" i="64"/>
  <c r="Q8" i="65" s="1"/>
  <c r="AA19" i="64"/>
  <c r="Z19" i="64"/>
  <c r="O8" i="65"/>
  <c r="X19" i="64"/>
  <c r="M8" i="65"/>
  <c r="W19" i="64"/>
  <c r="V19" i="64"/>
  <c r="K8" i="65" s="1"/>
  <c r="T19" i="64"/>
  <c r="I8" i="65" s="1"/>
  <c r="I24" i="65" s="1"/>
  <c r="S19" i="64"/>
  <c r="R19" i="64"/>
  <c r="G8" i="65"/>
  <c r="G24" i="65" s="1"/>
  <c r="O19" i="64"/>
  <c r="F8" i="65"/>
  <c r="N19" i="64"/>
  <c r="E8" i="65" s="1"/>
  <c r="M19" i="64"/>
  <c r="K19" i="64"/>
  <c r="C8" i="65"/>
  <c r="J19" i="64"/>
  <c r="B8" i="65" s="1"/>
  <c r="AG18" i="64"/>
  <c r="AC18" i="64"/>
  <c r="Y18" i="64"/>
  <c r="U18" i="64"/>
  <c r="AG17" i="64"/>
  <c r="AC17" i="64"/>
  <c r="Y17" i="64"/>
  <c r="U17" i="64"/>
  <c r="AG16" i="64"/>
  <c r="AC16" i="64"/>
  <c r="Y16" i="64"/>
  <c r="U16" i="64"/>
  <c r="AG15" i="64"/>
  <c r="AC15" i="64"/>
  <c r="Y15" i="64"/>
  <c r="U15" i="64"/>
  <c r="AG14" i="64"/>
  <c r="AC14" i="64"/>
  <c r="Y14" i="64"/>
  <c r="U14" i="64"/>
  <c r="AG13" i="64"/>
  <c r="AC13" i="64"/>
  <c r="Y13" i="64"/>
  <c r="U13" i="64"/>
  <c r="AG12" i="64"/>
  <c r="AC12" i="64"/>
  <c r="Y12" i="64"/>
  <c r="U12" i="64"/>
  <c r="AG11" i="64"/>
  <c r="AC11" i="64"/>
  <c r="Y11" i="64"/>
  <c r="U11" i="64"/>
  <c r="AG10" i="64"/>
  <c r="AC10" i="64"/>
  <c r="Y10" i="64"/>
  <c r="U10" i="64"/>
  <c r="AG9" i="64"/>
  <c r="AC9" i="64"/>
  <c r="Y9" i="64"/>
  <c r="U9" i="64"/>
  <c r="C18" i="62"/>
  <c r="B18" i="62"/>
  <c r="Y17" i="62"/>
  <c r="A5" i="62"/>
  <c r="A3" i="62"/>
  <c r="AF190" i="61"/>
  <c r="U23" i="62"/>
  <c r="AE190" i="61"/>
  <c r="T23" i="62"/>
  <c r="AD190" i="61"/>
  <c r="S23" i="62" s="1"/>
  <c r="AB190" i="61"/>
  <c r="Q23" i="62"/>
  <c r="AA190" i="61"/>
  <c r="P23" i="62"/>
  <c r="Z190" i="61"/>
  <c r="O23" i="62"/>
  <c r="X190" i="61"/>
  <c r="M23" i="62" s="1"/>
  <c r="W190" i="61"/>
  <c r="L23" i="62" s="1"/>
  <c r="V190" i="61"/>
  <c r="K23" i="62" s="1"/>
  <c r="T190" i="61"/>
  <c r="I23" i="62" s="1"/>
  <c r="S190" i="61"/>
  <c r="H23" i="62" s="1"/>
  <c r="R190" i="61"/>
  <c r="G23" i="62" s="1"/>
  <c r="O190" i="61"/>
  <c r="F23" i="62" s="1"/>
  <c r="N190" i="61"/>
  <c r="E23" i="62" s="1"/>
  <c r="M190" i="61"/>
  <c r="D23" i="62" s="1"/>
  <c r="K190" i="61"/>
  <c r="C23" i="62" s="1"/>
  <c r="AG189" i="61"/>
  <c r="AG190" i="61" s="1"/>
  <c r="V23" i="62"/>
  <c r="AC189" i="61"/>
  <c r="Y189" i="61"/>
  <c r="Y190" i="61" s="1"/>
  <c r="N23" i="62" s="1"/>
  <c r="U189" i="61"/>
  <c r="AF187" i="61"/>
  <c r="U22" i="62" s="1"/>
  <c r="AE187" i="61"/>
  <c r="T22" i="62" s="1"/>
  <c r="AD187" i="61"/>
  <c r="S22" i="62" s="1"/>
  <c r="AB187" i="61"/>
  <c r="Q22" i="62" s="1"/>
  <c r="AA187" i="61"/>
  <c r="P22" i="62" s="1"/>
  <c r="Z187" i="61"/>
  <c r="O22" i="62" s="1"/>
  <c r="X187" i="61"/>
  <c r="M22" i="62" s="1"/>
  <c r="W187" i="61"/>
  <c r="L22" i="62" s="1"/>
  <c r="V187" i="61"/>
  <c r="K22" i="62" s="1"/>
  <c r="T187" i="61"/>
  <c r="I22" i="62" s="1"/>
  <c r="S187" i="61"/>
  <c r="H22" i="62" s="1"/>
  <c r="R187" i="61"/>
  <c r="G22" i="62" s="1"/>
  <c r="O187" i="61"/>
  <c r="F22" i="62" s="1"/>
  <c r="N187" i="61"/>
  <c r="E22" i="62" s="1"/>
  <c r="M187" i="61"/>
  <c r="D22" i="62"/>
  <c r="K187" i="61"/>
  <c r="C22" i="62"/>
  <c r="B22" i="62"/>
  <c r="AG186" i="61"/>
  <c r="AC186" i="61"/>
  <c r="Y186" i="61"/>
  <c r="U186" i="61"/>
  <c r="AG185" i="61"/>
  <c r="AC185" i="61"/>
  <c r="Y185" i="61"/>
  <c r="U185" i="61"/>
  <c r="AG184" i="61"/>
  <c r="AC184" i="61"/>
  <c r="Y184" i="61"/>
  <c r="U184" i="61"/>
  <c r="AG183" i="61"/>
  <c r="AC183" i="61"/>
  <c r="Y183" i="61"/>
  <c r="U183" i="61"/>
  <c r="AG182" i="61"/>
  <c r="AC182" i="61"/>
  <c r="Y182" i="61"/>
  <c r="U182" i="61"/>
  <c r="AG181" i="61"/>
  <c r="AC181" i="61"/>
  <c r="Y181" i="61"/>
  <c r="U181" i="61"/>
  <c r="AG180" i="61"/>
  <c r="AC180" i="61"/>
  <c r="Y180" i="61"/>
  <c r="U180" i="61"/>
  <c r="AG179" i="61"/>
  <c r="AC179" i="61"/>
  <c r="Y179" i="61"/>
  <c r="U179" i="61"/>
  <c r="AG178" i="61"/>
  <c r="AC178" i="61"/>
  <c r="Y178" i="61"/>
  <c r="U178" i="61"/>
  <c r="AG177" i="61"/>
  <c r="AC177" i="61"/>
  <c r="Y177" i="61"/>
  <c r="Y187" i="61" s="1"/>
  <c r="N22" i="62" s="1"/>
  <c r="U177" i="61"/>
  <c r="AF175" i="61"/>
  <c r="U21" i="62" s="1"/>
  <c r="AE175" i="61"/>
  <c r="T21" i="62" s="1"/>
  <c r="AD175" i="61"/>
  <c r="S21" i="62" s="1"/>
  <c r="AB175" i="61"/>
  <c r="Q21" i="62" s="1"/>
  <c r="AA175" i="61"/>
  <c r="P21" i="62" s="1"/>
  <c r="Z175" i="61"/>
  <c r="O21" i="62" s="1"/>
  <c r="X175" i="61"/>
  <c r="M21" i="62" s="1"/>
  <c r="W175" i="61"/>
  <c r="L21" i="62" s="1"/>
  <c r="V175" i="61"/>
  <c r="K21" i="62" s="1"/>
  <c r="T175" i="61"/>
  <c r="I21" i="62" s="1"/>
  <c r="S175" i="61"/>
  <c r="H21" i="62" s="1"/>
  <c r="R175" i="61"/>
  <c r="G21" i="62" s="1"/>
  <c r="O175" i="61"/>
  <c r="F21" i="62" s="1"/>
  <c r="N175" i="61"/>
  <c r="E21" i="62" s="1"/>
  <c r="M175" i="61"/>
  <c r="D21" i="62" s="1"/>
  <c r="K175" i="61"/>
  <c r="C21" i="62" s="1"/>
  <c r="J175" i="61"/>
  <c r="B21" i="62" s="1"/>
  <c r="AG174" i="61"/>
  <c r="AC174" i="61"/>
  <c r="Y174" i="61"/>
  <c r="U174" i="61"/>
  <c r="AG173" i="61"/>
  <c r="AC173" i="61"/>
  <c r="Y173" i="61"/>
  <c r="U173" i="61"/>
  <c r="AG172" i="61"/>
  <c r="AC172" i="61"/>
  <c r="Y172" i="61"/>
  <c r="U172" i="61"/>
  <c r="AG171" i="61"/>
  <c r="AC171" i="61"/>
  <c r="Y171" i="61"/>
  <c r="U171" i="61"/>
  <c r="AG170" i="61"/>
  <c r="AC170" i="61"/>
  <c r="Y170" i="61"/>
  <c r="U170" i="61"/>
  <c r="AG169" i="61"/>
  <c r="AC169" i="61"/>
  <c r="Y169" i="61"/>
  <c r="U169" i="61"/>
  <c r="AG168" i="61"/>
  <c r="AC168" i="61"/>
  <c r="Y168" i="61"/>
  <c r="U168" i="61"/>
  <c r="AG167" i="61"/>
  <c r="AC167" i="61"/>
  <c r="Y167" i="61"/>
  <c r="U167" i="61"/>
  <c r="AG166" i="61"/>
  <c r="AC166" i="61"/>
  <c r="Y166" i="61"/>
  <c r="U166" i="61"/>
  <c r="AG165" i="61"/>
  <c r="AC165" i="61"/>
  <c r="Y165" i="61"/>
  <c r="U165" i="61"/>
  <c r="AF163" i="61"/>
  <c r="U20" i="62" s="1"/>
  <c r="AE163" i="61"/>
  <c r="T20" i="62" s="1"/>
  <c r="AD163" i="61"/>
  <c r="S20" i="62" s="1"/>
  <c r="AB163" i="61"/>
  <c r="Q20" i="62" s="1"/>
  <c r="AA163" i="61"/>
  <c r="P20" i="62" s="1"/>
  <c r="Z163" i="61"/>
  <c r="O20" i="62" s="1"/>
  <c r="X163" i="61"/>
  <c r="M20" i="62" s="1"/>
  <c r="W163" i="61"/>
  <c r="L20" i="62" s="1"/>
  <c r="V163" i="61"/>
  <c r="K20" i="62" s="1"/>
  <c r="T163" i="61"/>
  <c r="I20" i="62" s="1"/>
  <c r="S163" i="61"/>
  <c r="H20" i="62" s="1"/>
  <c r="R163" i="61"/>
  <c r="G20" i="62" s="1"/>
  <c r="O163" i="61"/>
  <c r="F20" i="62" s="1"/>
  <c r="N163" i="61"/>
  <c r="E20" i="62" s="1"/>
  <c r="M163" i="61"/>
  <c r="D20" i="62" s="1"/>
  <c r="K163" i="61"/>
  <c r="C20" i="62" s="1"/>
  <c r="J163" i="61"/>
  <c r="B20" i="62" s="1"/>
  <c r="AG162" i="61"/>
  <c r="AC162" i="61"/>
  <c r="Y162" i="61"/>
  <c r="U162" i="61"/>
  <c r="AG161" i="61"/>
  <c r="AC161" i="61"/>
  <c r="Y161" i="61"/>
  <c r="U161" i="61"/>
  <c r="AG160" i="61"/>
  <c r="AC160" i="61"/>
  <c r="Y160" i="61"/>
  <c r="U160" i="61"/>
  <c r="AG159" i="61"/>
  <c r="AC159" i="61"/>
  <c r="Y159" i="61"/>
  <c r="U159" i="61"/>
  <c r="AG158" i="61"/>
  <c r="AC158" i="61"/>
  <c r="Y158" i="61"/>
  <c r="U158" i="61"/>
  <c r="AG157" i="61"/>
  <c r="AC157" i="61"/>
  <c r="Y157" i="61"/>
  <c r="U157" i="61"/>
  <c r="AG156" i="61"/>
  <c r="AC156" i="61"/>
  <c r="Y156" i="61"/>
  <c r="U156" i="61"/>
  <c r="AG155" i="61"/>
  <c r="AC155" i="61"/>
  <c r="Y155" i="61"/>
  <c r="U155" i="61"/>
  <c r="AG154" i="61"/>
  <c r="AC154" i="61"/>
  <c r="Y154" i="61"/>
  <c r="U154" i="61"/>
  <c r="AG153" i="61"/>
  <c r="AC153" i="61"/>
  <c r="Y153" i="61"/>
  <c r="U153" i="61"/>
  <c r="AF151" i="61"/>
  <c r="U19" i="62" s="1"/>
  <c r="AE151" i="61"/>
  <c r="T19" i="62" s="1"/>
  <c r="AD151" i="61"/>
  <c r="S19" i="62" s="1"/>
  <c r="AB151" i="61"/>
  <c r="Q19" i="62" s="1"/>
  <c r="AA151" i="61"/>
  <c r="P19" i="62" s="1"/>
  <c r="Z151" i="61"/>
  <c r="O19" i="62" s="1"/>
  <c r="X151" i="61"/>
  <c r="M19" i="62" s="1"/>
  <c r="W151" i="61"/>
  <c r="L19" i="62" s="1"/>
  <c r="V151" i="61"/>
  <c r="K19" i="62" s="1"/>
  <c r="T151" i="61"/>
  <c r="I19" i="62" s="1"/>
  <c r="S151" i="61"/>
  <c r="H19" i="62" s="1"/>
  <c r="R151" i="61"/>
  <c r="G19" i="62" s="1"/>
  <c r="O151" i="61"/>
  <c r="F19" i="62" s="1"/>
  <c r="N151" i="61"/>
  <c r="E19" i="62" s="1"/>
  <c r="M151" i="61"/>
  <c r="D19" i="62" s="1"/>
  <c r="K151" i="61"/>
  <c r="C19" i="62" s="1"/>
  <c r="J151" i="61"/>
  <c r="B19" i="62" s="1"/>
  <c r="AG150" i="61"/>
  <c r="AC150" i="61"/>
  <c r="Y150" i="61"/>
  <c r="U150" i="61"/>
  <c r="AG149" i="61"/>
  <c r="AC149" i="61"/>
  <c r="Y149" i="61"/>
  <c r="U149" i="61"/>
  <c r="AG148" i="61"/>
  <c r="AC148" i="61"/>
  <c r="Y148" i="61"/>
  <c r="U148" i="61"/>
  <c r="AG147" i="61"/>
  <c r="AC147" i="61"/>
  <c r="Y147" i="61"/>
  <c r="U147" i="61"/>
  <c r="AG146" i="61"/>
  <c r="AC146" i="61"/>
  <c r="Y146" i="61"/>
  <c r="U146" i="61"/>
  <c r="AG145" i="61"/>
  <c r="AC145" i="61"/>
  <c r="Y145" i="61"/>
  <c r="U145" i="61"/>
  <c r="AG144" i="61"/>
  <c r="AC144" i="61"/>
  <c r="Y144" i="61"/>
  <c r="U144" i="61"/>
  <c r="AG143" i="61"/>
  <c r="AC143" i="61"/>
  <c r="Y143" i="61"/>
  <c r="U143" i="61"/>
  <c r="AG142" i="61"/>
  <c r="AC142" i="61"/>
  <c r="Y142" i="61"/>
  <c r="U142" i="61"/>
  <c r="AG141" i="61"/>
  <c r="AG151" i="61" s="1"/>
  <c r="V19" i="62" s="1"/>
  <c r="AC141" i="61"/>
  <c r="Y141" i="61"/>
  <c r="U141" i="61"/>
  <c r="AF139" i="61"/>
  <c r="U18" i="62" s="1"/>
  <c r="AE139" i="61"/>
  <c r="T18" i="62" s="1"/>
  <c r="AD139" i="61"/>
  <c r="S18" i="62" s="1"/>
  <c r="AB139" i="61"/>
  <c r="Q18" i="62" s="1"/>
  <c r="AA139" i="61"/>
  <c r="P18" i="62" s="1"/>
  <c r="Z139" i="61"/>
  <c r="O18" i="62" s="1"/>
  <c r="X139" i="61"/>
  <c r="M18" i="62" s="1"/>
  <c r="W139" i="61"/>
  <c r="L18" i="62" s="1"/>
  <c r="V139" i="61"/>
  <c r="K18" i="62" s="1"/>
  <c r="T139" i="61"/>
  <c r="I18" i="62" s="1"/>
  <c r="S139" i="61"/>
  <c r="H18" i="62" s="1"/>
  <c r="R139" i="61"/>
  <c r="G18" i="62" s="1"/>
  <c r="O139" i="61"/>
  <c r="F18" i="62" s="1"/>
  <c r="N139" i="61"/>
  <c r="E18" i="62" s="1"/>
  <c r="M139" i="61"/>
  <c r="D18" i="62" s="1"/>
  <c r="AG138" i="61"/>
  <c r="AC138" i="61"/>
  <c r="Y138" i="61"/>
  <c r="U138" i="61"/>
  <c r="AG137" i="61"/>
  <c r="AC137" i="61"/>
  <c r="Y137" i="61"/>
  <c r="U137" i="61"/>
  <c r="AG136" i="61"/>
  <c r="AC136" i="61"/>
  <c r="Y136" i="61"/>
  <c r="U136" i="61"/>
  <c r="AG135" i="61"/>
  <c r="AC135" i="61"/>
  <c r="Y135" i="61"/>
  <c r="U135" i="61"/>
  <c r="AG134" i="61"/>
  <c r="AC134" i="61"/>
  <c r="Y134" i="61"/>
  <c r="U134" i="61"/>
  <c r="AG133" i="61"/>
  <c r="AC133" i="61"/>
  <c r="Y133" i="61"/>
  <c r="U133" i="61"/>
  <c r="AG132" i="61"/>
  <c r="AC132" i="61"/>
  <c r="Y132" i="61"/>
  <c r="U132" i="61"/>
  <c r="AG131" i="61"/>
  <c r="AC131" i="61"/>
  <c r="Y131" i="61"/>
  <c r="U131" i="61"/>
  <c r="AG130" i="61"/>
  <c r="AC130" i="61"/>
  <c r="Y130" i="61"/>
  <c r="U130" i="61"/>
  <c r="AG129" i="61"/>
  <c r="AC129" i="61"/>
  <c r="Y129" i="61"/>
  <c r="U129" i="61"/>
  <c r="AF127" i="61"/>
  <c r="U17" i="62" s="1"/>
  <c r="AE127" i="61"/>
  <c r="T17" i="62" s="1"/>
  <c r="AD127" i="61"/>
  <c r="S17" i="62" s="1"/>
  <c r="AB127" i="61"/>
  <c r="Q17" i="62" s="1"/>
  <c r="AA127" i="61"/>
  <c r="P17" i="62" s="1"/>
  <c r="Z127" i="61"/>
  <c r="O17" i="62" s="1"/>
  <c r="X127" i="61"/>
  <c r="M17" i="62" s="1"/>
  <c r="W127" i="61"/>
  <c r="L17" i="62" s="1"/>
  <c r="V127" i="61"/>
  <c r="K17" i="62" s="1"/>
  <c r="T127" i="61"/>
  <c r="I17" i="62" s="1"/>
  <c r="S127" i="61"/>
  <c r="H17" i="62" s="1"/>
  <c r="R127" i="61"/>
  <c r="G17" i="62" s="1"/>
  <c r="O127" i="61"/>
  <c r="F17" i="62" s="1"/>
  <c r="N127" i="61"/>
  <c r="E17" i="62" s="1"/>
  <c r="M127" i="61"/>
  <c r="D17" i="62" s="1"/>
  <c r="K127" i="61"/>
  <c r="C17" i="62" s="1"/>
  <c r="J127" i="61"/>
  <c r="B17" i="62" s="1"/>
  <c r="AG126" i="61"/>
  <c r="AC126" i="61"/>
  <c r="Y126" i="61"/>
  <c r="U126" i="61"/>
  <c r="AG125" i="61"/>
  <c r="AC125" i="61"/>
  <c r="Y125" i="61"/>
  <c r="U125" i="61"/>
  <c r="AG124" i="61"/>
  <c r="AC124" i="61"/>
  <c r="Y124" i="61"/>
  <c r="U124" i="61"/>
  <c r="AG123" i="61"/>
  <c r="AC123" i="61"/>
  <c r="Y123" i="61"/>
  <c r="U123" i="61"/>
  <c r="AG122" i="61"/>
  <c r="AC122" i="61"/>
  <c r="Y122" i="61"/>
  <c r="U122" i="61"/>
  <c r="AG121" i="61"/>
  <c r="AC121" i="61"/>
  <c r="Y121" i="61"/>
  <c r="U121" i="61"/>
  <c r="AG120" i="61"/>
  <c r="AC120" i="61"/>
  <c r="Y120" i="61"/>
  <c r="U120" i="61"/>
  <c r="AG119" i="61"/>
  <c r="AC119" i="61"/>
  <c r="Y119" i="61"/>
  <c r="U119" i="61"/>
  <c r="AG118" i="61"/>
  <c r="AC118" i="61"/>
  <c r="Y118" i="61"/>
  <c r="U118" i="61"/>
  <c r="AG117" i="61"/>
  <c r="AC117" i="61"/>
  <c r="Y117" i="61"/>
  <c r="U117" i="61"/>
  <c r="AF115" i="61"/>
  <c r="U16" i="62" s="1"/>
  <c r="AE115" i="61"/>
  <c r="T16" i="62" s="1"/>
  <c r="AD115" i="61"/>
  <c r="S16" i="62" s="1"/>
  <c r="AB115" i="61"/>
  <c r="Q16" i="62" s="1"/>
  <c r="AA115" i="61"/>
  <c r="P16" i="62" s="1"/>
  <c r="Z115" i="61"/>
  <c r="O16" i="62" s="1"/>
  <c r="X115" i="61"/>
  <c r="M16" i="62" s="1"/>
  <c r="W115" i="61"/>
  <c r="L16" i="62" s="1"/>
  <c r="V115" i="61"/>
  <c r="K16" i="62" s="1"/>
  <c r="T115" i="61"/>
  <c r="I16" i="62" s="1"/>
  <c r="S115" i="61"/>
  <c r="H16" i="62" s="1"/>
  <c r="R115" i="61"/>
  <c r="G16" i="62" s="1"/>
  <c r="O115" i="61"/>
  <c r="F16" i="62" s="1"/>
  <c r="N115" i="61"/>
  <c r="E16" i="62" s="1"/>
  <c r="M115" i="61"/>
  <c r="K115" i="61"/>
  <c r="C16" i="62"/>
  <c r="J115" i="61"/>
  <c r="B16" i="62"/>
  <c r="AG114" i="61"/>
  <c r="AC114" i="61"/>
  <c r="Y114" i="61"/>
  <c r="U114" i="61"/>
  <c r="AG113" i="61"/>
  <c r="AC113" i="61"/>
  <c r="Y113" i="61"/>
  <c r="U113" i="61"/>
  <c r="AG112" i="61"/>
  <c r="AC112" i="61"/>
  <c r="Y112" i="61"/>
  <c r="U112" i="61"/>
  <c r="AG111" i="61"/>
  <c r="AC111" i="61"/>
  <c r="Y111" i="61"/>
  <c r="U111" i="61"/>
  <c r="AG110" i="61"/>
  <c r="AC110" i="61"/>
  <c r="Y110" i="61"/>
  <c r="U110" i="61"/>
  <c r="AG109" i="61"/>
  <c r="AC109" i="61"/>
  <c r="Y109" i="61"/>
  <c r="U109" i="61"/>
  <c r="AG108" i="61"/>
  <c r="AC108" i="61"/>
  <c r="Y108" i="61"/>
  <c r="U108" i="61"/>
  <c r="AG107" i="61"/>
  <c r="AC107" i="61"/>
  <c r="Y107" i="61"/>
  <c r="U107" i="61"/>
  <c r="AG106" i="61"/>
  <c r="AC106" i="61"/>
  <c r="Y106" i="61"/>
  <c r="U106" i="61"/>
  <c r="AG105" i="61"/>
  <c r="AG115" i="61"/>
  <c r="V16" i="62" s="1"/>
  <c r="AC105" i="61"/>
  <c r="Y105" i="61"/>
  <c r="U105" i="61"/>
  <c r="AF103" i="61"/>
  <c r="U15" i="62"/>
  <c r="AE103" i="61"/>
  <c r="T15" i="62"/>
  <c r="AD103" i="61"/>
  <c r="S15" i="62"/>
  <c r="AB103" i="61"/>
  <c r="Q15" i="62" s="1"/>
  <c r="AA103" i="61"/>
  <c r="P15" i="62"/>
  <c r="Z103" i="61"/>
  <c r="O15" i="62"/>
  <c r="X103" i="61"/>
  <c r="M15" i="62"/>
  <c r="W103" i="61"/>
  <c r="L15" i="62" s="1"/>
  <c r="V103" i="61"/>
  <c r="K15" i="62"/>
  <c r="T103" i="61"/>
  <c r="I15" i="62"/>
  <c r="S103" i="61"/>
  <c r="H15" i="62"/>
  <c r="R103" i="61"/>
  <c r="G15" i="62" s="1"/>
  <c r="O103" i="61"/>
  <c r="F15" i="62"/>
  <c r="N103" i="61"/>
  <c r="E15" i="62"/>
  <c r="M103" i="61"/>
  <c r="D15" i="62"/>
  <c r="K103" i="61"/>
  <c r="C15" i="62" s="1"/>
  <c r="J103" i="61"/>
  <c r="B15" i="62"/>
  <c r="AG102" i="61"/>
  <c r="AC102" i="61"/>
  <c r="Y102" i="61"/>
  <c r="U102" i="61"/>
  <c r="AG101" i="61"/>
  <c r="AC101" i="61"/>
  <c r="Y101" i="61"/>
  <c r="U101" i="61"/>
  <c r="AG100" i="61"/>
  <c r="AC100" i="61"/>
  <c r="Y100" i="61"/>
  <c r="U100" i="61"/>
  <c r="AG99" i="61"/>
  <c r="AC99" i="61"/>
  <c r="Y99" i="61"/>
  <c r="U99" i="61"/>
  <c r="AG98" i="61"/>
  <c r="AC98" i="61"/>
  <c r="Y98" i="61"/>
  <c r="U98" i="61"/>
  <c r="AG97" i="61"/>
  <c r="AC97" i="61"/>
  <c r="Y97" i="61"/>
  <c r="U97" i="61"/>
  <c r="AG96" i="61"/>
  <c r="AC96" i="61"/>
  <c r="Y96" i="61"/>
  <c r="U96" i="61"/>
  <c r="AG95" i="61"/>
  <c r="AC95" i="61"/>
  <c r="Y95" i="61"/>
  <c r="U95" i="61"/>
  <c r="AG94" i="61"/>
  <c r="AC94" i="61"/>
  <c r="Y94" i="61"/>
  <c r="U94" i="61"/>
  <c r="AG93" i="61"/>
  <c r="AG103" i="61" s="1"/>
  <c r="V15" i="62" s="1"/>
  <c r="AC93" i="61"/>
  <c r="Y93" i="61"/>
  <c r="U93" i="61"/>
  <c r="AF91" i="61"/>
  <c r="U14" i="62"/>
  <c r="AE91" i="61"/>
  <c r="T14" i="62" s="1"/>
  <c r="AD91" i="61"/>
  <c r="AB91" i="61"/>
  <c r="Q14" i="62" s="1"/>
  <c r="AA91" i="61"/>
  <c r="P14" i="62" s="1"/>
  <c r="Z91" i="61"/>
  <c r="O14" i="62" s="1"/>
  <c r="X91" i="61"/>
  <c r="M14" i="62" s="1"/>
  <c r="W91" i="61"/>
  <c r="L14" i="62" s="1"/>
  <c r="V91" i="61"/>
  <c r="K14" i="62" s="1"/>
  <c r="T91" i="61"/>
  <c r="I14" i="62" s="1"/>
  <c r="S91" i="61"/>
  <c r="H14" i="62" s="1"/>
  <c r="R91" i="61"/>
  <c r="G14" i="62" s="1"/>
  <c r="O91" i="61"/>
  <c r="F14" i="62" s="1"/>
  <c r="N91" i="61"/>
  <c r="E14" i="62" s="1"/>
  <c r="M91" i="61"/>
  <c r="D14" i="62" s="1"/>
  <c r="K91" i="61"/>
  <c r="C14" i="62" s="1"/>
  <c r="J91" i="61"/>
  <c r="B14" i="62" s="1"/>
  <c r="AG90" i="61"/>
  <c r="AC90" i="61"/>
  <c r="Y90" i="61"/>
  <c r="U90" i="61"/>
  <c r="AG89" i="61"/>
  <c r="AC89" i="61"/>
  <c r="Y89" i="61"/>
  <c r="U89" i="61"/>
  <c r="AG88" i="61"/>
  <c r="AC88" i="61"/>
  <c r="Y88" i="61"/>
  <c r="U88" i="61"/>
  <c r="AG87" i="61"/>
  <c r="AC87" i="61"/>
  <c r="Y87" i="61"/>
  <c r="U87" i="61"/>
  <c r="AG86" i="61"/>
  <c r="AC86" i="61"/>
  <c r="Y86" i="61"/>
  <c r="U86" i="61"/>
  <c r="AG85" i="61"/>
  <c r="AC85" i="61"/>
  <c r="Y85" i="61"/>
  <c r="U85" i="61"/>
  <c r="AG84" i="61"/>
  <c r="AC84" i="61"/>
  <c r="Y84" i="61"/>
  <c r="U84" i="61"/>
  <c r="AG83" i="61"/>
  <c r="AC83" i="61"/>
  <c r="Y83" i="61"/>
  <c r="U83" i="61"/>
  <c r="AG82" i="61"/>
  <c r="AC82" i="61"/>
  <c r="Y82" i="61"/>
  <c r="U82" i="61"/>
  <c r="AG81" i="61"/>
  <c r="AC81" i="61"/>
  <c r="Y81" i="61"/>
  <c r="U81" i="61"/>
  <c r="AF79" i="61"/>
  <c r="U13" i="62" s="1"/>
  <c r="AE79" i="61"/>
  <c r="AD79" i="61"/>
  <c r="S13" i="62" s="1"/>
  <c r="AB79" i="61"/>
  <c r="Q13" i="62"/>
  <c r="AA79" i="61"/>
  <c r="P13" i="62"/>
  <c r="Z79" i="61"/>
  <c r="O13" i="62" s="1"/>
  <c r="X79" i="61"/>
  <c r="M13" i="62" s="1"/>
  <c r="W79" i="61"/>
  <c r="L13" i="62"/>
  <c r="V79" i="61"/>
  <c r="K13" i="62"/>
  <c r="T79" i="61"/>
  <c r="I13" i="62" s="1"/>
  <c r="S79" i="61"/>
  <c r="H13" i="62" s="1"/>
  <c r="R79" i="61"/>
  <c r="G13" i="62"/>
  <c r="O79" i="61"/>
  <c r="F13" i="62"/>
  <c r="N79" i="61"/>
  <c r="E13" i="62" s="1"/>
  <c r="M79" i="61"/>
  <c r="D13" i="62" s="1"/>
  <c r="K79" i="61"/>
  <c r="C13" i="62"/>
  <c r="J79" i="61"/>
  <c r="B13" i="62"/>
  <c r="AG78" i="61"/>
  <c r="AC78" i="61"/>
  <c r="Y78" i="61"/>
  <c r="U78" i="61"/>
  <c r="AG77" i="61"/>
  <c r="AC77" i="61"/>
  <c r="Y77" i="61"/>
  <c r="U77" i="61"/>
  <c r="AG76" i="61"/>
  <c r="AC76" i="61"/>
  <c r="Y76" i="61"/>
  <c r="U76" i="61"/>
  <c r="AG75" i="61"/>
  <c r="AC75" i="61"/>
  <c r="Y75" i="61"/>
  <c r="U75" i="61"/>
  <c r="AG74" i="61"/>
  <c r="AC74" i="61"/>
  <c r="Y74" i="61"/>
  <c r="U74" i="61"/>
  <c r="AG73" i="61"/>
  <c r="AC73" i="61"/>
  <c r="Y73" i="61"/>
  <c r="U73" i="61"/>
  <c r="AG72" i="61"/>
  <c r="AC72" i="61"/>
  <c r="Y72" i="61"/>
  <c r="U72" i="61"/>
  <c r="AG71" i="61"/>
  <c r="AC71" i="61"/>
  <c r="Y71" i="61"/>
  <c r="U71" i="61"/>
  <c r="AG70" i="61"/>
  <c r="AC70" i="61"/>
  <c r="Y70" i="61"/>
  <c r="U70" i="61"/>
  <c r="AG69" i="61"/>
  <c r="AC69" i="61"/>
  <c r="Y69" i="61"/>
  <c r="U69" i="61"/>
  <c r="AF67" i="61"/>
  <c r="AE67" i="61"/>
  <c r="T12" i="62" s="1"/>
  <c r="AD67" i="61"/>
  <c r="S12" i="62" s="1"/>
  <c r="AB67" i="61"/>
  <c r="Q12" i="62" s="1"/>
  <c r="AA67" i="61"/>
  <c r="P12" i="62" s="1"/>
  <c r="Z67" i="61"/>
  <c r="O12" i="62" s="1"/>
  <c r="X67" i="61"/>
  <c r="M12" i="62" s="1"/>
  <c r="W67" i="61"/>
  <c r="L12" i="62" s="1"/>
  <c r="V67" i="61"/>
  <c r="K12" i="62" s="1"/>
  <c r="T67" i="61"/>
  <c r="I12" i="62" s="1"/>
  <c r="S67" i="61"/>
  <c r="H12" i="62" s="1"/>
  <c r="R67" i="61"/>
  <c r="G12" i="62" s="1"/>
  <c r="O67" i="61"/>
  <c r="F12" i="62" s="1"/>
  <c r="N67" i="61"/>
  <c r="E12" i="62" s="1"/>
  <c r="M67" i="61"/>
  <c r="D12" i="62" s="1"/>
  <c r="K67" i="61"/>
  <c r="C12" i="62" s="1"/>
  <c r="J67" i="61"/>
  <c r="B12" i="62" s="1"/>
  <c r="AG66" i="61"/>
  <c r="AC66" i="61"/>
  <c r="Y66" i="61"/>
  <c r="U66" i="61"/>
  <c r="AG65" i="61"/>
  <c r="AC65" i="61"/>
  <c r="Y65" i="61"/>
  <c r="U65" i="61"/>
  <c r="AG64" i="61"/>
  <c r="AC64" i="61"/>
  <c r="Y64" i="61"/>
  <c r="U64" i="61"/>
  <c r="AG63" i="61"/>
  <c r="AC63" i="61"/>
  <c r="Y63" i="61"/>
  <c r="U63" i="61"/>
  <c r="AG62" i="61"/>
  <c r="AC62" i="61"/>
  <c r="Y62" i="61"/>
  <c r="U62" i="61"/>
  <c r="AG61" i="61"/>
  <c r="AC61" i="61"/>
  <c r="Y61" i="61"/>
  <c r="U61" i="61"/>
  <c r="AG60" i="61"/>
  <c r="AC60" i="61"/>
  <c r="Y60" i="61"/>
  <c r="U60" i="61"/>
  <c r="AG59" i="61"/>
  <c r="AC59" i="61"/>
  <c r="Y59" i="61"/>
  <c r="U59" i="61"/>
  <c r="AG58" i="61"/>
  <c r="AC58" i="61"/>
  <c r="Y58" i="61"/>
  <c r="U58" i="61"/>
  <c r="AG57" i="61"/>
  <c r="AC57" i="61"/>
  <c r="Y57" i="61"/>
  <c r="U57" i="61"/>
  <c r="AF55" i="61"/>
  <c r="U11" i="62" s="1"/>
  <c r="AE55" i="61"/>
  <c r="T11" i="62" s="1"/>
  <c r="AD55" i="61"/>
  <c r="S11" i="62" s="1"/>
  <c r="AB55" i="61"/>
  <c r="Q11" i="62" s="1"/>
  <c r="AA55" i="61"/>
  <c r="P11" i="62" s="1"/>
  <c r="Z55" i="61"/>
  <c r="O11" i="62" s="1"/>
  <c r="X55" i="61"/>
  <c r="M11" i="62" s="1"/>
  <c r="W55" i="61"/>
  <c r="L11" i="62" s="1"/>
  <c r="V55" i="61"/>
  <c r="K11" i="62" s="1"/>
  <c r="T55" i="61"/>
  <c r="I11" i="62" s="1"/>
  <c r="S55" i="61"/>
  <c r="H11" i="62" s="1"/>
  <c r="R55" i="61"/>
  <c r="G11" i="62" s="1"/>
  <c r="O55" i="61"/>
  <c r="F11" i="62" s="1"/>
  <c r="N55" i="61"/>
  <c r="E11" i="62" s="1"/>
  <c r="M55" i="61"/>
  <c r="D11" i="62" s="1"/>
  <c r="K55" i="61"/>
  <c r="J55" i="61"/>
  <c r="B11" i="62"/>
  <c r="AG54" i="61"/>
  <c r="AC54" i="61"/>
  <c r="Y54" i="61"/>
  <c r="U54" i="61"/>
  <c r="AG53" i="61"/>
  <c r="AC53" i="61"/>
  <c r="Y53" i="61"/>
  <c r="U53" i="61"/>
  <c r="AG52" i="61"/>
  <c r="AC52" i="61"/>
  <c r="Y52" i="61"/>
  <c r="U52" i="61"/>
  <c r="AG51" i="61"/>
  <c r="AC51" i="61"/>
  <c r="Y51" i="61"/>
  <c r="U51" i="61"/>
  <c r="AG50" i="61"/>
  <c r="AC50" i="61"/>
  <c r="Y50" i="61"/>
  <c r="U50" i="61"/>
  <c r="AG49" i="61"/>
  <c r="AC49" i="61"/>
  <c r="Y49" i="61"/>
  <c r="U49" i="61"/>
  <c r="AG48" i="61"/>
  <c r="AC48" i="61"/>
  <c r="Y48" i="61"/>
  <c r="U48" i="61"/>
  <c r="AG47" i="61"/>
  <c r="AC47" i="61"/>
  <c r="Y47" i="61"/>
  <c r="U47" i="61"/>
  <c r="AG46" i="61"/>
  <c r="AC46" i="61"/>
  <c r="Y46" i="61"/>
  <c r="U46" i="61"/>
  <c r="AG45" i="61"/>
  <c r="AC45" i="61"/>
  <c r="Y45" i="61"/>
  <c r="Y55" i="61"/>
  <c r="N11" i="62" s="1"/>
  <c r="U45" i="61"/>
  <c r="AF43" i="61"/>
  <c r="U10" i="62"/>
  <c r="AE43" i="61"/>
  <c r="T10" i="62"/>
  <c r="AD43" i="61"/>
  <c r="S10" i="62"/>
  <c r="AB43" i="61"/>
  <c r="Q10" i="62" s="1"/>
  <c r="AA43" i="61"/>
  <c r="P10" i="62"/>
  <c r="Z43" i="61"/>
  <c r="O10" i="62"/>
  <c r="X43" i="61"/>
  <c r="M10" i="62"/>
  <c r="W43" i="61"/>
  <c r="L10" i="62" s="1"/>
  <c r="V43" i="61"/>
  <c r="K10" i="62"/>
  <c r="T43" i="61"/>
  <c r="I10" i="62"/>
  <c r="S43" i="61"/>
  <c r="H10" i="62"/>
  <c r="R43" i="61"/>
  <c r="G10" i="62" s="1"/>
  <c r="O43" i="61"/>
  <c r="F10" i="62"/>
  <c r="N43" i="61"/>
  <c r="E10" i="62"/>
  <c r="M43" i="61"/>
  <c r="D10" i="62"/>
  <c r="K43" i="61"/>
  <c r="C10" i="62" s="1"/>
  <c r="J43" i="61"/>
  <c r="B10" i="62"/>
  <c r="AG42" i="61"/>
  <c r="AC42" i="61"/>
  <c r="Y42" i="61"/>
  <c r="U42" i="61"/>
  <c r="AG41" i="61"/>
  <c r="AC41" i="61"/>
  <c r="Y41" i="61"/>
  <c r="U41" i="61"/>
  <c r="AG40" i="61"/>
  <c r="AC40" i="61"/>
  <c r="Y40" i="61"/>
  <c r="U40" i="61"/>
  <c r="AG39" i="61"/>
  <c r="AC39" i="61"/>
  <c r="Y39" i="61"/>
  <c r="U39" i="61"/>
  <c r="AG38" i="61"/>
  <c r="AC38" i="61"/>
  <c r="Y38" i="61"/>
  <c r="U38" i="61"/>
  <c r="AG37" i="61"/>
  <c r="AC37" i="61"/>
  <c r="Y37" i="61"/>
  <c r="U37" i="61"/>
  <c r="AG36" i="61"/>
  <c r="AC36" i="61"/>
  <c r="Y36" i="61"/>
  <c r="U36" i="61"/>
  <c r="AG35" i="61"/>
  <c r="AC35" i="61"/>
  <c r="Y35" i="61"/>
  <c r="U35" i="61"/>
  <c r="AG34" i="61"/>
  <c r="AC34" i="61"/>
  <c r="Y34" i="61"/>
  <c r="U34" i="61"/>
  <c r="AG33" i="61"/>
  <c r="AG43" i="61" s="1"/>
  <c r="V10" i="62" s="1"/>
  <c r="AC33" i="61"/>
  <c r="Y33" i="61"/>
  <c r="U33" i="61"/>
  <c r="AF31" i="61"/>
  <c r="U9" i="62"/>
  <c r="AE31" i="61"/>
  <c r="T9" i="62" s="1"/>
  <c r="AD31" i="61"/>
  <c r="S9" i="62" s="1"/>
  <c r="AB31" i="61"/>
  <c r="Q9" i="62"/>
  <c r="AA31" i="61"/>
  <c r="P9" i="62"/>
  <c r="Z31" i="61"/>
  <c r="O9" i="62" s="1"/>
  <c r="X31" i="61"/>
  <c r="M9" i="62" s="1"/>
  <c r="W31" i="61"/>
  <c r="L9" i="62"/>
  <c r="V31" i="61"/>
  <c r="K9" i="62"/>
  <c r="T31" i="61"/>
  <c r="S31" i="61"/>
  <c r="H9" i="62" s="1"/>
  <c r="R31" i="61"/>
  <c r="G9" i="62"/>
  <c r="O31" i="61"/>
  <c r="F9" i="62" s="1"/>
  <c r="F24" i="62" s="1"/>
  <c r="N31" i="61"/>
  <c r="E9" i="62" s="1"/>
  <c r="M31" i="61"/>
  <c r="D9" i="62" s="1"/>
  <c r="K31" i="61"/>
  <c r="C9" i="62" s="1"/>
  <c r="J31" i="61"/>
  <c r="B9" i="62" s="1"/>
  <c r="AG30" i="61"/>
  <c r="AC30" i="61"/>
  <c r="Y30" i="61"/>
  <c r="U30" i="61"/>
  <c r="AG29" i="61"/>
  <c r="AC29" i="61"/>
  <c r="Y29" i="61"/>
  <c r="U29" i="61"/>
  <c r="AG28" i="61"/>
  <c r="AC28" i="61"/>
  <c r="Y28" i="61"/>
  <c r="U28" i="61"/>
  <c r="AG27" i="61"/>
  <c r="AC27" i="61"/>
  <c r="Y27" i="61"/>
  <c r="U27" i="61"/>
  <c r="AG26" i="61"/>
  <c r="AC26" i="61"/>
  <c r="Y26" i="61"/>
  <c r="U26" i="61"/>
  <c r="AG25" i="61"/>
  <c r="AC25" i="61"/>
  <c r="Y25" i="61"/>
  <c r="U25" i="61"/>
  <c r="AG24" i="61"/>
  <c r="AC24" i="61"/>
  <c r="Y24" i="61"/>
  <c r="U24" i="61"/>
  <c r="AG23" i="61"/>
  <c r="AC23" i="61"/>
  <c r="Y23" i="61"/>
  <c r="U23" i="61"/>
  <c r="AG22" i="61"/>
  <c r="AC22" i="61"/>
  <c r="Y22" i="61"/>
  <c r="U22" i="61"/>
  <c r="AG21" i="61"/>
  <c r="AC21" i="61"/>
  <c r="Y21" i="61"/>
  <c r="U21" i="61"/>
  <c r="AF19" i="61"/>
  <c r="AE19" i="61"/>
  <c r="T8" i="62" s="1"/>
  <c r="AD19" i="61"/>
  <c r="AB19" i="61"/>
  <c r="Q8" i="62" s="1"/>
  <c r="AA19" i="61"/>
  <c r="P8" i="62" s="1"/>
  <c r="Z19" i="61"/>
  <c r="X19" i="61"/>
  <c r="W19" i="61"/>
  <c r="L8" i="62"/>
  <c r="V19" i="61"/>
  <c r="T19" i="61"/>
  <c r="I8" i="62"/>
  <c r="S19" i="61"/>
  <c r="H8" i="62" s="1"/>
  <c r="R19" i="61"/>
  <c r="O19" i="61"/>
  <c r="F8" i="62"/>
  <c r="N19" i="61"/>
  <c r="E8" i="62" s="1"/>
  <c r="M19" i="61"/>
  <c r="D8" i="62" s="1"/>
  <c r="K19" i="61"/>
  <c r="J19" i="61"/>
  <c r="B8" i="62" s="1"/>
  <c r="AG18" i="61"/>
  <c r="AC18" i="61"/>
  <c r="Y18" i="61"/>
  <c r="U18" i="61"/>
  <c r="AG17" i="61"/>
  <c r="AC17" i="61"/>
  <c r="Y17" i="61"/>
  <c r="U17" i="61"/>
  <c r="AG16" i="61"/>
  <c r="AC16" i="61"/>
  <c r="Y16" i="61"/>
  <c r="U16" i="61"/>
  <c r="AG15" i="61"/>
  <c r="AC15" i="61"/>
  <c r="Y15" i="61"/>
  <c r="U15" i="61"/>
  <c r="AG14" i="61"/>
  <c r="AC14" i="61"/>
  <c r="Y14" i="61"/>
  <c r="U14" i="61"/>
  <c r="AG13" i="61"/>
  <c r="AC13" i="61"/>
  <c r="Y13" i="61"/>
  <c r="U13" i="61"/>
  <c r="AG12" i="61"/>
  <c r="AC12" i="61"/>
  <c r="Y12" i="61"/>
  <c r="U12" i="61"/>
  <c r="AG11" i="61"/>
  <c r="AC11" i="61"/>
  <c r="Y11" i="61"/>
  <c r="U11" i="61"/>
  <c r="AG10" i="61"/>
  <c r="AC10" i="61"/>
  <c r="Y10" i="61"/>
  <c r="U10" i="61"/>
  <c r="AG9" i="61"/>
  <c r="AC9" i="61"/>
  <c r="Y9" i="61"/>
  <c r="U9" i="61"/>
  <c r="C18" i="60"/>
  <c r="B18" i="60"/>
  <c r="Y17" i="60"/>
  <c r="A5" i="60"/>
  <c r="AF190" i="59"/>
  <c r="U23" i="60" s="1"/>
  <c r="AE190" i="59"/>
  <c r="T23" i="60" s="1"/>
  <c r="AD190" i="59"/>
  <c r="S23" i="60"/>
  <c r="AB190" i="59"/>
  <c r="Q23" i="60"/>
  <c r="AA190" i="59"/>
  <c r="P23" i="60" s="1"/>
  <c r="Z190" i="59"/>
  <c r="O23" i="60"/>
  <c r="X190" i="59"/>
  <c r="M23" i="60"/>
  <c r="W190" i="59"/>
  <c r="L23" i="60"/>
  <c r="V190" i="59"/>
  <c r="K23" i="60" s="1"/>
  <c r="T190" i="59"/>
  <c r="I23" i="60"/>
  <c r="S190" i="59"/>
  <c r="H23" i="60"/>
  <c r="R190" i="59"/>
  <c r="G23" i="60"/>
  <c r="O190" i="59"/>
  <c r="F23" i="60" s="1"/>
  <c r="N190" i="59"/>
  <c r="E23" i="60"/>
  <c r="M190" i="59"/>
  <c r="D23" i="60"/>
  <c r="K190" i="59"/>
  <c r="C23" i="60"/>
  <c r="AG189" i="59"/>
  <c r="AC189" i="59"/>
  <c r="Y189" i="59"/>
  <c r="U189" i="59"/>
  <c r="AF187" i="59"/>
  <c r="U22" i="60"/>
  <c r="AE187" i="59"/>
  <c r="T22" i="60"/>
  <c r="AD187" i="59"/>
  <c r="S22" i="60" s="1"/>
  <c r="AB187" i="59"/>
  <c r="Q22" i="60" s="1"/>
  <c r="AA187" i="59"/>
  <c r="P22" i="60"/>
  <c r="Z187" i="59"/>
  <c r="O22" i="60"/>
  <c r="X187" i="59"/>
  <c r="M22" i="60" s="1"/>
  <c r="W187" i="59"/>
  <c r="L22" i="60" s="1"/>
  <c r="V187" i="59"/>
  <c r="K22" i="60"/>
  <c r="T187" i="59"/>
  <c r="I22" i="60"/>
  <c r="S187" i="59"/>
  <c r="H22" i="60" s="1"/>
  <c r="R187" i="59"/>
  <c r="G22" i="60" s="1"/>
  <c r="O187" i="59"/>
  <c r="F22" i="60"/>
  <c r="N187" i="59"/>
  <c r="E22" i="60"/>
  <c r="M187" i="59"/>
  <c r="D22" i="60" s="1"/>
  <c r="K187" i="59"/>
  <c r="C22" i="60" s="1"/>
  <c r="J187" i="59"/>
  <c r="B22" i="60"/>
  <c r="AG186" i="59"/>
  <c r="AC186" i="59"/>
  <c r="Y186" i="59"/>
  <c r="U186" i="59"/>
  <c r="AG185" i="59"/>
  <c r="AC185" i="59"/>
  <c r="Y185" i="59"/>
  <c r="U185" i="59"/>
  <c r="AG184" i="59"/>
  <c r="AC184" i="59"/>
  <c r="Y184" i="59"/>
  <c r="U184" i="59"/>
  <c r="AG183" i="59"/>
  <c r="AC183" i="59"/>
  <c r="Y183" i="59"/>
  <c r="U183" i="59"/>
  <c r="AG182" i="59"/>
  <c r="AC182" i="59"/>
  <c r="Y182" i="59"/>
  <c r="U182" i="59"/>
  <c r="AG181" i="59"/>
  <c r="AC181" i="59"/>
  <c r="Y181" i="59"/>
  <c r="U181" i="59"/>
  <c r="AG180" i="59"/>
  <c r="AC180" i="59"/>
  <c r="Y180" i="59"/>
  <c r="U180" i="59"/>
  <c r="AG179" i="59"/>
  <c r="AC179" i="59"/>
  <c r="Y179" i="59"/>
  <c r="U179" i="59"/>
  <c r="AG178" i="59"/>
  <c r="AC178" i="59"/>
  <c r="Y178" i="59"/>
  <c r="U178" i="59"/>
  <c r="AG177" i="59"/>
  <c r="AC177" i="59"/>
  <c r="Y177" i="59"/>
  <c r="U177" i="59"/>
  <c r="AF175" i="59"/>
  <c r="U21" i="60"/>
  <c r="AE175" i="59"/>
  <c r="T21" i="60" s="1"/>
  <c r="AD175" i="59"/>
  <c r="S21" i="60" s="1"/>
  <c r="AB175" i="59"/>
  <c r="Q21" i="60"/>
  <c r="AA175" i="59"/>
  <c r="P21" i="60"/>
  <c r="Z175" i="59"/>
  <c r="O21" i="60" s="1"/>
  <c r="X175" i="59"/>
  <c r="M21" i="60" s="1"/>
  <c r="W175" i="59"/>
  <c r="L21" i="60"/>
  <c r="V175" i="59"/>
  <c r="K21" i="60"/>
  <c r="T175" i="59"/>
  <c r="I21" i="60" s="1"/>
  <c r="S175" i="59"/>
  <c r="H21" i="60" s="1"/>
  <c r="R175" i="59"/>
  <c r="G21" i="60"/>
  <c r="O175" i="59"/>
  <c r="F21" i="60"/>
  <c r="N175" i="59"/>
  <c r="E21" i="60" s="1"/>
  <c r="M175" i="59"/>
  <c r="D21" i="60" s="1"/>
  <c r="K175" i="59"/>
  <c r="C21" i="60"/>
  <c r="J175" i="59"/>
  <c r="B21" i="60"/>
  <c r="AG174" i="59"/>
  <c r="AC174" i="59"/>
  <c r="Y174" i="59"/>
  <c r="U174" i="59"/>
  <c r="AG173" i="59"/>
  <c r="AC173" i="59"/>
  <c r="Y173" i="59"/>
  <c r="U173" i="59"/>
  <c r="AG172" i="59"/>
  <c r="AC172" i="59"/>
  <c r="Y172" i="59"/>
  <c r="U172" i="59"/>
  <c r="AG171" i="59"/>
  <c r="AC171" i="59"/>
  <c r="Y171" i="59"/>
  <c r="U171" i="59"/>
  <c r="AG170" i="59"/>
  <c r="AC170" i="59"/>
  <c r="Y170" i="59"/>
  <c r="U170" i="59"/>
  <c r="AG169" i="59"/>
  <c r="AC169" i="59"/>
  <c r="Y169" i="59"/>
  <c r="U169" i="59"/>
  <c r="AG168" i="59"/>
  <c r="AC168" i="59"/>
  <c r="Y168" i="59"/>
  <c r="U168" i="59"/>
  <c r="AG167" i="59"/>
  <c r="AC167" i="59"/>
  <c r="Y167" i="59"/>
  <c r="U167" i="59"/>
  <c r="AG166" i="59"/>
  <c r="AC166" i="59"/>
  <c r="Y166" i="59"/>
  <c r="U166" i="59"/>
  <c r="AG165" i="59"/>
  <c r="AC165" i="59"/>
  <c r="Y165" i="59"/>
  <c r="U165" i="59"/>
  <c r="AF163" i="59"/>
  <c r="U20" i="60" s="1"/>
  <c r="AE163" i="59"/>
  <c r="T20" i="60" s="1"/>
  <c r="AD163" i="59"/>
  <c r="S20" i="60"/>
  <c r="AB163" i="59"/>
  <c r="AA163" i="59"/>
  <c r="P20" i="60" s="1"/>
  <c r="Z163" i="59"/>
  <c r="O20" i="60"/>
  <c r="X163" i="59"/>
  <c r="M20" i="60"/>
  <c r="W163" i="59"/>
  <c r="L20" i="60" s="1"/>
  <c r="V163" i="59"/>
  <c r="K20" i="60" s="1"/>
  <c r="T163" i="59"/>
  <c r="I20" i="60"/>
  <c r="S163" i="59"/>
  <c r="H20" i="60"/>
  <c r="R163" i="59"/>
  <c r="O163" i="59"/>
  <c r="F20" i="60"/>
  <c r="N163" i="59"/>
  <c r="E20" i="60" s="1"/>
  <c r="M163" i="59"/>
  <c r="D20" i="60" s="1"/>
  <c r="K163" i="59"/>
  <c r="C20" i="60"/>
  <c r="J163" i="59"/>
  <c r="B20" i="60"/>
  <c r="AG162" i="59"/>
  <c r="AC162" i="59"/>
  <c r="Y162" i="59"/>
  <c r="U162" i="59"/>
  <c r="AG161" i="59"/>
  <c r="AC161" i="59"/>
  <c r="Y161" i="59"/>
  <c r="U161" i="59"/>
  <c r="AG160" i="59"/>
  <c r="AC160" i="59"/>
  <c r="Y160" i="59"/>
  <c r="U160" i="59"/>
  <c r="AG159" i="59"/>
  <c r="AC159" i="59"/>
  <c r="Y159" i="59"/>
  <c r="U159" i="59"/>
  <c r="AG158" i="59"/>
  <c r="AC158" i="59"/>
  <c r="Y158" i="59"/>
  <c r="U158" i="59"/>
  <c r="AG157" i="59"/>
  <c r="AC157" i="59"/>
  <c r="Y157" i="59"/>
  <c r="U157" i="59"/>
  <c r="AG156" i="59"/>
  <c r="AC156" i="59"/>
  <c r="Y156" i="59"/>
  <c r="U156" i="59"/>
  <c r="AG155" i="59"/>
  <c r="AC155" i="59"/>
  <c r="Y155" i="59"/>
  <c r="U155" i="59"/>
  <c r="AG154" i="59"/>
  <c r="AC154" i="59"/>
  <c r="Y154" i="59"/>
  <c r="U154" i="59"/>
  <c r="AG153" i="59"/>
  <c r="AC153" i="59"/>
  <c r="Y153" i="59"/>
  <c r="U153" i="59"/>
  <c r="AF151" i="59"/>
  <c r="U19" i="60" s="1"/>
  <c r="AE151" i="59"/>
  <c r="AD151" i="59"/>
  <c r="S19" i="60"/>
  <c r="AB151" i="59"/>
  <c r="Q19" i="60" s="1"/>
  <c r="AA151" i="59"/>
  <c r="P19" i="60" s="1"/>
  <c r="Z151" i="59"/>
  <c r="O19" i="60"/>
  <c r="X151" i="59"/>
  <c r="M19" i="60"/>
  <c r="W151" i="59"/>
  <c r="L19" i="60" s="1"/>
  <c r="V151" i="59"/>
  <c r="K19" i="60" s="1"/>
  <c r="T151" i="59"/>
  <c r="I19" i="60"/>
  <c r="S151" i="59"/>
  <c r="H19" i="60"/>
  <c r="R151" i="59"/>
  <c r="G19" i="60" s="1"/>
  <c r="O151" i="59"/>
  <c r="F19" i="60" s="1"/>
  <c r="N151" i="59"/>
  <c r="E19" i="60"/>
  <c r="M151" i="59"/>
  <c r="D19" i="60"/>
  <c r="K151" i="59"/>
  <c r="C19" i="60" s="1"/>
  <c r="J151" i="59"/>
  <c r="B19" i="60" s="1"/>
  <c r="AG150" i="59"/>
  <c r="AC150" i="59"/>
  <c r="Y150" i="59"/>
  <c r="U150" i="59"/>
  <c r="AH150" i="59" s="1"/>
  <c r="AG149" i="59"/>
  <c r="AC149" i="59"/>
  <c r="Y149" i="59"/>
  <c r="U149" i="59"/>
  <c r="AG148" i="59"/>
  <c r="AC148" i="59"/>
  <c r="Y148" i="59"/>
  <c r="U148" i="59"/>
  <c r="AH148" i="59" s="1"/>
  <c r="AG147" i="59"/>
  <c r="AH147" i="59" s="1"/>
  <c r="AI147" i="59" s="1"/>
  <c r="AC147" i="59"/>
  <c r="Y147" i="59"/>
  <c r="U147" i="59"/>
  <c r="AG146" i="59"/>
  <c r="AC146" i="59"/>
  <c r="Y146" i="59"/>
  <c r="U146" i="59"/>
  <c r="AG145" i="59"/>
  <c r="AC145" i="59"/>
  <c r="Y145" i="59"/>
  <c r="U145" i="59"/>
  <c r="AG144" i="59"/>
  <c r="AC144" i="59"/>
  <c r="Y144" i="59"/>
  <c r="U144" i="59"/>
  <c r="AG143" i="59"/>
  <c r="AC143" i="59"/>
  <c r="Y143" i="59"/>
  <c r="U143" i="59"/>
  <c r="AG142" i="59"/>
  <c r="AC142" i="59"/>
  <c r="Y142" i="59"/>
  <c r="U142" i="59"/>
  <c r="AG141" i="59"/>
  <c r="AC141" i="59"/>
  <c r="Y141" i="59"/>
  <c r="U141" i="59"/>
  <c r="AF139" i="59"/>
  <c r="U18" i="60" s="1"/>
  <c r="AE139" i="59"/>
  <c r="T18" i="60" s="1"/>
  <c r="AD139" i="59"/>
  <c r="S18" i="60"/>
  <c r="AB139" i="59"/>
  <c r="Q18" i="60" s="1"/>
  <c r="AA139" i="59"/>
  <c r="P18" i="60" s="1"/>
  <c r="Z139" i="59"/>
  <c r="O18" i="60" s="1"/>
  <c r="X139" i="59"/>
  <c r="M18" i="60" s="1"/>
  <c r="W139" i="59"/>
  <c r="L18" i="60" s="1"/>
  <c r="V139" i="59"/>
  <c r="K18" i="60" s="1"/>
  <c r="T139" i="59"/>
  <c r="I18" i="60" s="1"/>
  <c r="S139" i="59"/>
  <c r="H18" i="60" s="1"/>
  <c r="R139" i="59"/>
  <c r="G18" i="60" s="1"/>
  <c r="O139" i="59"/>
  <c r="F18" i="60" s="1"/>
  <c r="N139" i="59"/>
  <c r="E18" i="60" s="1"/>
  <c r="M139" i="59"/>
  <c r="D18" i="60" s="1"/>
  <c r="AG138" i="59"/>
  <c r="AC138" i="59"/>
  <c r="Y138" i="59"/>
  <c r="U138" i="59"/>
  <c r="AG137" i="59"/>
  <c r="AC137" i="59"/>
  <c r="Y137" i="59"/>
  <c r="U137" i="59"/>
  <c r="AG136" i="59"/>
  <c r="AC136" i="59"/>
  <c r="Y136" i="59"/>
  <c r="U136" i="59"/>
  <c r="AG135" i="59"/>
  <c r="AC135" i="59"/>
  <c r="Y135" i="59"/>
  <c r="U135" i="59"/>
  <c r="AG134" i="59"/>
  <c r="AC134" i="59"/>
  <c r="Y134" i="59"/>
  <c r="U134" i="59"/>
  <c r="AG133" i="59"/>
  <c r="AC133" i="59"/>
  <c r="Y133" i="59"/>
  <c r="U133" i="59"/>
  <c r="AG132" i="59"/>
  <c r="AC132" i="59"/>
  <c r="Y132" i="59"/>
  <c r="U132" i="59"/>
  <c r="AG131" i="59"/>
  <c r="AC131" i="59"/>
  <c r="Y131" i="59"/>
  <c r="U131" i="59"/>
  <c r="AG130" i="59"/>
  <c r="AC130" i="59"/>
  <c r="Y130" i="59"/>
  <c r="U130" i="59"/>
  <c r="AG129" i="59"/>
  <c r="AC129" i="59"/>
  <c r="Y129" i="59"/>
  <c r="U129" i="59"/>
  <c r="AF127" i="59"/>
  <c r="U17" i="60" s="1"/>
  <c r="AE127" i="59"/>
  <c r="T17" i="60" s="1"/>
  <c r="AD127" i="59"/>
  <c r="S17" i="60" s="1"/>
  <c r="AB127" i="59"/>
  <c r="Q17" i="60" s="1"/>
  <c r="AA127" i="59"/>
  <c r="P17" i="60" s="1"/>
  <c r="Z127" i="59"/>
  <c r="O17" i="60" s="1"/>
  <c r="X127" i="59"/>
  <c r="M17" i="60" s="1"/>
  <c r="W127" i="59"/>
  <c r="L17" i="60" s="1"/>
  <c r="V127" i="59"/>
  <c r="K17" i="60" s="1"/>
  <c r="T127" i="59"/>
  <c r="I17" i="60" s="1"/>
  <c r="S127" i="59"/>
  <c r="H17" i="60" s="1"/>
  <c r="R127" i="59"/>
  <c r="G17" i="60" s="1"/>
  <c r="O127" i="59"/>
  <c r="F17" i="60" s="1"/>
  <c r="N127" i="59"/>
  <c r="E17" i="60" s="1"/>
  <c r="M127" i="59"/>
  <c r="D17" i="60" s="1"/>
  <c r="K127" i="59"/>
  <c r="C17" i="60" s="1"/>
  <c r="J127" i="59"/>
  <c r="B17" i="60" s="1"/>
  <c r="AG126" i="59"/>
  <c r="AC126" i="59"/>
  <c r="Y126" i="59"/>
  <c r="U126" i="59"/>
  <c r="AG125" i="59"/>
  <c r="AC125" i="59"/>
  <c r="Y125" i="59"/>
  <c r="U125" i="59"/>
  <c r="AH125" i="59"/>
  <c r="AI125" i="59" s="1"/>
  <c r="AG124" i="59"/>
  <c r="AC124" i="59"/>
  <c r="Y124" i="59"/>
  <c r="AH124" i="59" s="1"/>
  <c r="AI124" i="59" s="1"/>
  <c r="U124" i="59"/>
  <c r="AG123" i="59"/>
  <c r="AC123" i="59"/>
  <c r="Y123" i="59"/>
  <c r="U123" i="59"/>
  <c r="AG122" i="59"/>
  <c r="AC122" i="59"/>
  <c r="Y122" i="59"/>
  <c r="U122" i="59"/>
  <c r="AH122" i="59" s="1"/>
  <c r="AG121" i="59"/>
  <c r="AC121" i="59"/>
  <c r="Y121" i="59"/>
  <c r="U121" i="59"/>
  <c r="AG120" i="59"/>
  <c r="AC120" i="59"/>
  <c r="Y120" i="59"/>
  <c r="U120" i="59"/>
  <c r="AG119" i="59"/>
  <c r="AH119" i="59" s="1"/>
  <c r="AC119" i="59"/>
  <c r="Y119" i="59"/>
  <c r="U119" i="59"/>
  <c r="AG118" i="59"/>
  <c r="AC118" i="59"/>
  <c r="Y118" i="59"/>
  <c r="U118" i="59"/>
  <c r="AH118" i="59" s="1"/>
  <c r="AG117" i="59"/>
  <c r="AC117" i="59"/>
  <c r="Y117" i="59"/>
  <c r="U117" i="59"/>
  <c r="AF115" i="59"/>
  <c r="AE115" i="59"/>
  <c r="T16" i="60" s="1"/>
  <c r="AD115" i="59"/>
  <c r="S16" i="60" s="1"/>
  <c r="AB115" i="59"/>
  <c r="Q16" i="60" s="1"/>
  <c r="AA115" i="59"/>
  <c r="P16" i="60" s="1"/>
  <c r="Z115" i="59"/>
  <c r="O16" i="60" s="1"/>
  <c r="X115" i="59"/>
  <c r="M16" i="60" s="1"/>
  <c r="W115" i="59"/>
  <c r="L16" i="60" s="1"/>
  <c r="V115" i="59"/>
  <c r="K16" i="60" s="1"/>
  <c r="T115" i="59"/>
  <c r="I16" i="60" s="1"/>
  <c r="S115" i="59"/>
  <c r="H16" i="60" s="1"/>
  <c r="R115" i="59"/>
  <c r="G16" i="60" s="1"/>
  <c r="O115" i="59"/>
  <c r="F16" i="60" s="1"/>
  <c r="N115" i="59"/>
  <c r="E16" i="60" s="1"/>
  <c r="M115" i="59"/>
  <c r="D16" i="60" s="1"/>
  <c r="K115" i="59"/>
  <c r="C16" i="60" s="1"/>
  <c r="J115" i="59"/>
  <c r="B16" i="60" s="1"/>
  <c r="AG114" i="59"/>
  <c r="AC114" i="59"/>
  <c r="Y114" i="59"/>
  <c r="U114" i="59"/>
  <c r="AG113" i="59"/>
  <c r="AC113" i="59"/>
  <c r="Y113" i="59"/>
  <c r="U113" i="59"/>
  <c r="AG112" i="59"/>
  <c r="AC112" i="59"/>
  <c r="Y112" i="59"/>
  <c r="U112" i="59"/>
  <c r="AG111" i="59"/>
  <c r="AC111" i="59"/>
  <c r="Y111" i="59"/>
  <c r="U111" i="59"/>
  <c r="AG110" i="59"/>
  <c r="AC110" i="59"/>
  <c r="Y110" i="59"/>
  <c r="U110" i="59"/>
  <c r="AG109" i="59"/>
  <c r="AC109" i="59"/>
  <c r="Y109" i="59"/>
  <c r="U109" i="59"/>
  <c r="AG108" i="59"/>
  <c r="AC108" i="59"/>
  <c r="Y108" i="59"/>
  <c r="U108" i="59"/>
  <c r="AG107" i="59"/>
  <c r="AC107" i="59"/>
  <c r="Y107" i="59"/>
  <c r="U107" i="59"/>
  <c r="AG106" i="59"/>
  <c r="AC106" i="59"/>
  <c r="Y106" i="59"/>
  <c r="U106" i="59"/>
  <c r="AG105" i="59"/>
  <c r="AC105" i="59"/>
  <c r="Y105" i="59"/>
  <c r="U105" i="59"/>
  <c r="U115" i="59"/>
  <c r="J16" i="60" s="1"/>
  <c r="AF103" i="59"/>
  <c r="U15" i="60" s="1"/>
  <c r="AE103" i="59"/>
  <c r="T15" i="60" s="1"/>
  <c r="AD103" i="59"/>
  <c r="S15" i="60" s="1"/>
  <c r="AB103" i="59"/>
  <c r="Q15" i="60" s="1"/>
  <c r="AA103" i="59"/>
  <c r="P15" i="60" s="1"/>
  <c r="Z103" i="59"/>
  <c r="O15" i="60" s="1"/>
  <c r="X103" i="59"/>
  <c r="M15" i="60" s="1"/>
  <c r="W103" i="59"/>
  <c r="L15" i="60" s="1"/>
  <c r="V103" i="59"/>
  <c r="K15" i="60" s="1"/>
  <c r="T103" i="59"/>
  <c r="I15" i="60" s="1"/>
  <c r="S103" i="59"/>
  <c r="H15" i="60" s="1"/>
  <c r="R103" i="59"/>
  <c r="G15" i="60" s="1"/>
  <c r="O103" i="59"/>
  <c r="N103" i="59"/>
  <c r="E15" i="60"/>
  <c r="M103" i="59"/>
  <c r="D15" i="60"/>
  <c r="K103" i="59"/>
  <c r="C15" i="60"/>
  <c r="J103" i="59"/>
  <c r="B15" i="60" s="1"/>
  <c r="AG102" i="59"/>
  <c r="AC102" i="59"/>
  <c r="Y102" i="59"/>
  <c r="U102" i="59"/>
  <c r="AG101" i="59"/>
  <c r="AC101" i="59"/>
  <c r="Y101" i="59"/>
  <c r="U101" i="59"/>
  <c r="AG100" i="59"/>
  <c r="AC100" i="59"/>
  <c r="Y100" i="59"/>
  <c r="U100" i="59"/>
  <c r="AG99" i="59"/>
  <c r="AC99" i="59"/>
  <c r="Y99" i="59"/>
  <c r="U99" i="59"/>
  <c r="AG98" i="59"/>
  <c r="AC98" i="59"/>
  <c r="Y98" i="59"/>
  <c r="U98" i="59"/>
  <c r="AG97" i="59"/>
  <c r="AC97" i="59"/>
  <c r="Y97" i="59"/>
  <c r="U97" i="59"/>
  <c r="AG96" i="59"/>
  <c r="AC96" i="59"/>
  <c r="Y96" i="59"/>
  <c r="U96" i="59"/>
  <c r="AG95" i="59"/>
  <c r="AC95" i="59"/>
  <c r="Y95" i="59"/>
  <c r="U95" i="59"/>
  <c r="AG94" i="59"/>
  <c r="AC94" i="59"/>
  <c r="Y94" i="59"/>
  <c r="U94" i="59"/>
  <c r="AG93" i="59"/>
  <c r="AC93" i="59"/>
  <c r="Y93" i="59"/>
  <c r="U93" i="59"/>
  <c r="AF91" i="59"/>
  <c r="U14" i="60"/>
  <c r="AE91" i="59"/>
  <c r="T14" i="60"/>
  <c r="AD91" i="59"/>
  <c r="S14" i="60"/>
  <c r="AB91" i="59"/>
  <c r="Q14" i="60" s="1"/>
  <c r="AA91" i="59"/>
  <c r="P14" i="60"/>
  <c r="Z91" i="59"/>
  <c r="O14" i="60"/>
  <c r="X91" i="59"/>
  <c r="M14" i="60"/>
  <c r="W91" i="59"/>
  <c r="L14" i="60" s="1"/>
  <c r="V91" i="59"/>
  <c r="K14" i="60"/>
  <c r="T91" i="59"/>
  <c r="I14" i="60"/>
  <c r="S91" i="59"/>
  <c r="H14" i="60"/>
  <c r="R91" i="59"/>
  <c r="G14" i="60" s="1"/>
  <c r="O91" i="59"/>
  <c r="F14" i="60"/>
  <c r="N91" i="59"/>
  <c r="E14" i="60"/>
  <c r="M91" i="59"/>
  <c r="D14" i="60"/>
  <c r="K91" i="59"/>
  <c r="C14" i="60" s="1"/>
  <c r="J91" i="59"/>
  <c r="B14" i="60"/>
  <c r="AG90" i="59"/>
  <c r="AC90" i="59"/>
  <c r="Y90" i="59"/>
  <c r="U90" i="59"/>
  <c r="AG89" i="59"/>
  <c r="AC89" i="59"/>
  <c r="Y89" i="59"/>
  <c r="U89" i="59"/>
  <c r="AG88" i="59"/>
  <c r="AC88" i="59"/>
  <c r="Y88" i="59"/>
  <c r="U88" i="59"/>
  <c r="AG87" i="59"/>
  <c r="AC87" i="59"/>
  <c r="Y87" i="59"/>
  <c r="U87" i="59"/>
  <c r="AG86" i="59"/>
  <c r="AC86" i="59"/>
  <c r="Y86" i="59"/>
  <c r="U86" i="59"/>
  <c r="AG85" i="59"/>
  <c r="AC85" i="59"/>
  <c r="Y85" i="59"/>
  <c r="U85" i="59"/>
  <c r="AG84" i="59"/>
  <c r="AC84" i="59"/>
  <c r="Y84" i="59"/>
  <c r="U84" i="59"/>
  <c r="AG83" i="59"/>
  <c r="AC83" i="59"/>
  <c r="Y83" i="59"/>
  <c r="U83" i="59"/>
  <c r="AG82" i="59"/>
  <c r="AC82" i="59"/>
  <c r="Y82" i="59"/>
  <c r="U82" i="59"/>
  <c r="AG81" i="59"/>
  <c r="AC81" i="59"/>
  <c r="AC91" i="59" s="1"/>
  <c r="R14" i="60" s="1"/>
  <c r="Y81" i="59"/>
  <c r="U81" i="59"/>
  <c r="AF79" i="59"/>
  <c r="U13" i="60"/>
  <c r="AE79" i="59"/>
  <c r="T13" i="60" s="1"/>
  <c r="AD79" i="59"/>
  <c r="S13" i="60"/>
  <c r="AB79" i="59"/>
  <c r="Q13" i="60"/>
  <c r="AA79" i="59"/>
  <c r="P13" i="60"/>
  <c r="Z79" i="59"/>
  <c r="X79" i="59"/>
  <c r="M13" i="60" s="1"/>
  <c r="W79" i="59"/>
  <c r="L13" i="60" s="1"/>
  <c r="V79" i="59"/>
  <c r="K13" i="60" s="1"/>
  <c r="T79" i="59"/>
  <c r="I13" i="60" s="1"/>
  <c r="S79" i="59"/>
  <c r="H13" i="60" s="1"/>
  <c r="R79" i="59"/>
  <c r="G13" i="60" s="1"/>
  <c r="O79" i="59"/>
  <c r="F13" i="60" s="1"/>
  <c r="N79" i="59"/>
  <c r="E13" i="60" s="1"/>
  <c r="M79" i="59"/>
  <c r="D13" i="60" s="1"/>
  <c r="K79" i="59"/>
  <c r="C13" i="60" s="1"/>
  <c r="J79" i="59"/>
  <c r="B13" i="60" s="1"/>
  <c r="AG78" i="59"/>
  <c r="AC78" i="59"/>
  <c r="Y78" i="59"/>
  <c r="U78" i="59"/>
  <c r="AG77" i="59"/>
  <c r="AC77" i="59"/>
  <c r="Y77" i="59"/>
  <c r="U77" i="59"/>
  <c r="AG76" i="59"/>
  <c r="AC76" i="59"/>
  <c r="Y76" i="59"/>
  <c r="U76" i="59"/>
  <c r="AG75" i="59"/>
  <c r="AC75" i="59"/>
  <c r="Y75" i="59"/>
  <c r="U75" i="59"/>
  <c r="AG74" i="59"/>
  <c r="AC74" i="59"/>
  <c r="Y74" i="59"/>
  <c r="U74" i="59"/>
  <c r="AG73" i="59"/>
  <c r="AC73" i="59"/>
  <c r="Y73" i="59"/>
  <c r="U73" i="59"/>
  <c r="AG72" i="59"/>
  <c r="AC72" i="59"/>
  <c r="Y72" i="59"/>
  <c r="U72" i="59"/>
  <c r="AG71" i="59"/>
  <c r="AC71" i="59"/>
  <c r="Y71" i="59"/>
  <c r="U71" i="59"/>
  <c r="AG70" i="59"/>
  <c r="AC70" i="59"/>
  <c r="Y70" i="59"/>
  <c r="U70" i="59"/>
  <c r="AG69" i="59"/>
  <c r="AC69" i="59"/>
  <c r="Y69" i="59"/>
  <c r="U69" i="59"/>
  <c r="AF67" i="59"/>
  <c r="U12" i="60" s="1"/>
  <c r="AE67" i="59"/>
  <c r="T12" i="60" s="1"/>
  <c r="AD67" i="59"/>
  <c r="S12" i="60" s="1"/>
  <c r="AB67" i="59"/>
  <c r="Q12" i="60" s="1"/>
  <c r="AA67" i="59"/>
  <c r="Z67" i="59"/>
  <c r="O12" i="60" s="1"/>
  <c r="X67" i="59"/>
  <c r="M12" i="60"/>
  <c r="W67" i="59"/>
  <c r="L12" i="60"/>
  <c r="V67" i="59"/>
  <c r="K12" i="60"/>
  <c r="T67" i="59"/>
  <c r="I12" i="60" s="1"/>
  <c r="S67" i="59"/>
  <c r="H12" i="60"/>
  <c r="R67" i="59"/>
  <c r="G12" i="60"/>
  <c r="O67" i="59"/>
  <c r="F12" i="60"/>
  <c r="N67" i="59"/>
  <c r="E12" i="60" s="1"/>
  <c r="M67" i="59"/>
  <c r="D12" i="60" s="1"/>
  <c r="K67" i="59"/>
  <c r="C12" i="60"/>
  <c r="J67" i="59"/>
  <c r="B12" i="60"/>
  <c r="AG66" i="59"/>
  <c r="AC66" i="59"/>
  <c r="Y66" i="59"/>
  <c r="U66" i="59"/>
  <c r="AG65" i="59"/>
  <c r="AC65" i="59"/>
  <c r="Y65" i="59"/>
  <c r="U65" i="59"/>
  <c r="AG64" i="59"/>
  <c r="AC64" i="59"/>
  <c r="Y64" i="59"/>
  <c r="U64" i="59"/>
  <c r="AG63" i="59"/>
  <c r="AC63" i="59"/>
  <c r="Y63" i="59"/>
  <c r="U63" i="59"/>
  <c r="AG62" i="59"/>
  <c r="AC62" i="59"/>
  <c r="Y62" i="59"/>
  <c r="U62" i="59"/>
  <c r="AG61" i="59"/>
  <c r="AC61" i="59"/>
  <c r="Y61" i="59"/>
  <c r="U61" i="59"/>
  <c r="AG60" i="59"/>
  <c r="AC60" i="59"/>
  <c r="Y60" i="59"/>
  <c r="U60" i="59"/>
  <c r="AG59" i="59"/>
  <c r="AC59" i="59"/>
  <c r="Y59" i="59"/>
  <c r="U59" i="59"/>
  <c r="AG58" i="59"/>
  <c r="AC58" i="59"/>
  <c r="Y58" i="59"/>
  <c r="U58" i="59"/>
  <c r="AG57" i="59"/>
  <c r="AC57" i="59"/>
  <c r="Y57" i="59"/>
  <c r="U57" i="59"/>
  <c r="AF55" i="59"/>
  <c r="U11" i="60" s="1"/>
  <c r="AE55" i="59"/>
  <c r="T11" i="60" s="1"/>
  <c r="AD55" i="59"/>
  <c r="S11" i="60"/>
  <c r="AB55" i="59"/>
  <c r="Q11" i="60"/>
  <c r="AA55" i="59"/>
  <c r="P11" i="60" s="1"/>
  <c r="Z55" i="59"/>
  <c r="O11" i="60" s="1"/>
  <c r="X55" i="59"/>
  <c r="M11" i="60"/>
  <c r="W55" i="59"/>
  <c r="L11" i="60"/>
  <c r="V55" i="59"/>
  <c r="K11" i="60" s="1"/>
  <c r="T55" i="59"/>
  <c r="I11" i="60" s="1"/>
  <c r="S55" i="59"/>
  <c r="H11" i="60"/>
  <c r="R55" i="59"/>
  <c r="G11" i="60"/>
  <c r="O55" i="59"/>
  <c r="F11" i="60" s="1"/>
  <c r="N55" i="59"/>
  <c r="E11" i="60" s="1"/>
  <c r="M55" i="59"/>
  <c r="D11" i="60"/>
  <c r="K55" i="59"/>
  <c r="C11" i="60"/>
  <c r="J55" i="59"/>
  <c r="B11" i="60" s="1"/>
  <c r="AG54" i="59"/>
  <c r="AC54" i="59"/>
  <c r="Y54" i="59"/>
  <c r="U54" i="59"/>
  <c r="AG53" i="59"/>
  <c r="AC53" i="59"/>
  <c r="Y53" i="59"/>
  <c r="U53" i="59"/>
  <c r="AG52" i="59"/>
  <c r="AC52" i="59"/>
  <c r="Y52" i="59"/>
  <c r="U52" i="59"/>
  <c r="AG51" i="59"/>
  <c r="AC51" i="59"/>
  <c r="Y51" i="59"/>
  <c r="U51" i="59"/>
  <c r="AG50" i="59"/>
  <c r="AC50" i="59"/>
  <c r="Y50" i="59"/>
  <c r="U50" i="59"/>
  <c r="AG49" i="59"/>
  <c r="AC49" i="59"/>
  <c r="Y49" i="59"/>
  <c r="U49" i="59"/>
  <c r="AG48" i="59"/>
  <c r="AC48" i="59"/>
  <c r="Y48" i="59"/>
  <c r="U48" i="59"/>
  <c r="AG47" i="59"/>
  <c r="AC47" i="59"/>
  <c r="Y47" i="59"/>
  <c r="U47" i="59"/>
  <c r="AG46" i="59"/>
  <c r="AC46" i="59"/>
  <c r="Y46" i="59"/>
  <c r="U46" i="59"/>
  <c r="AG45" i="59"/>
  <c r="AC45" i="59"/>
  <c r="Y45" i="59"/>
  <c r="U45" i="59"/>
  <c r="AF43" i="59"/>
  <c r="U10" i="60" s="1"/>
  <c r="AE43" i="59"/>
  <c r="T10" i="60"/>
  <c r="AD43" i="59"/>
  <c r="S10" i="60"/>
  <c r="AB43" i="59"/>
  <c r="Q10" i="60" s="1"/>
  <c r="AA43" i="59"/>
  <c r="P10" i="60" s="1"/>
  <c r="Z43" i="59"/>
  <c r="O10" i="60"/>
  <c r="X43" i="59"/>
  <c r="M10" i="60"/>
  <c r="W43" i="59"/>
  <c r="L10" i="60" s="1"/>
  <c r="V43" i="59"/>
  <c r="T43" i="59"/>
  <c r="I10" i="60"/>
  <c r="S43" i="59"/>
  <c r="H10" i="60" s="1"/>
  <c r="R43" i="59"/>
  <c r="G10" i="60" s="1"/>
  <c r="O43" i="59"/>
  <c r="F10" i="60"/>
  <c r="N43" i="59"/>
  <c r="E10" i="60"/>
  <c r="M43" i="59"/>
  <c r="D10" i="60" s="1"/>
  <c r="K43" i="59"/>
  <c r="C10" i="60" s="1"/>
  <c r="J43" i="59"/>
  <c r="AG42" i="59"/>
  <c r="AC42" i="59"/>
  <c r="Y42" i="59"/>
  <c r="AH42" i="59"/>
  <c r="AI42" i="59" s="1"/>
  <c r="U42" i="59"/>
  <c r="AG41" i="59"/>
  <c r="AC41" i="59"/>
  <c r="Y41" i="59"/>
  <c r="U41" i="59"/>
  <c r="AG40" i="59"/>
  <c r="AC40" i="59"/>
  <c r="Y40" i="59"/>
  <c r="U40" i="59"/>
  <c r="AG39" i="59"/>
  <c r="AH39" i="59" s="1"/>
  <c r="AI39" i="59" s="1"/>
  <c r="AC39" i="59"/>
  <c r="Y39" i="59"/>
  <c r="U39" i="59"/>
  <c r="AG38" i="59"/>
  <c r="AC38" i="59"/>
  <c r="Y38" i="59"/>
  <c r="U38" i="59"/>
  <c r="AG37" i="59"/>
  <c r="AC37" i="59"/>
  <c r="Y37" i="59"/>
  <c r="U37" i="59"/>
  <c r="AH37" i="59" s="1"/>
  <c r="AI37" i="59" s="1"/>
  <c r="AG36" i="59"/>
  <c r="AC36" i="59"/>
  <c r="Y36" i="59"/>
  <c r="U36" i="59"/>
  <c r="AH36" i="59" s="1"/>
  <c r="AG35" i="59"/>
  <c r="AC35" i="59"/>
  <c r="Y35" i="59"/>
  <c r="U35" i="59"/>
  <c r="AG34" i="59"/>
  <c r="AC34" i="59"/>
  <c r="Y34" i="59"/>
  <c r="AH34" i="59"/>
  <c r="AI34" i="59"/>
  <c r="U34" i="59"/>
  <c r="AG33" i="59"/>
  <c r="AC33" i="59"/>
  <c r="Y33" i="59"/>
  <c r="U33" i="59"/>
  <c r="AF31" i="59"/>
  <c r="U9" i="60"/>
  <c r="AE31" i="59"/>
  <c r="T9" i="60" s="1"/>
  <c r="AD31" i="59"/>
  <c r="S9" i="60" s="1"/>
  <c r="AB31" i="59"/>
  <c r="Q9" i="60" s="1"/>
  <c r="AA31" i="59"/>
  <c r="P9" i="60" s="1"/>
  <c r="Z31" i="59"/>
  <c r="O9" i="60" s="1"/>
  <c r="X31" i="59"/>
  <c r="M9" i="60" s="1"/>
  <c r="W31" i="59"/>
  <c r="L9" i="60" s="1"/>
  <c r="V31" i="59"/>
  <c r="K9" i="60" s="1"/>
  <c r="T31" i="59"/>
  <c r="I9" i="60" s="1"/>
  <c r="S31" i="59"/>
  <c r="H9" i="60" s="1"/>
  <c r="R31" i="59"/>
  <c r="G9" i="60" s="1"/>
  <c r="O31" i="59"/>
  <c r="F9" i="60" s="1"/>
  <c r="N31" i="59"/>
  <c r="E9" i="60" s="1"/>
  <c r="M31" i="59"/>
  <c r="D9" i="60" s="1"/>
  <c r="K31" i="59"/>
  <c r="J31" i="59"/>
  <c r="B9" i="60"/>
  <c r="AG30" i="59"/>
  <c r="AC30" i="59"/>
  <c r="Y30" i="59"/>
  <c r="U30" i="59"/>
  <c r="AG29" i="59"/>
  <c r="AC29" i="59"/>
  <c r="Y29" i="59"/>
  <c r="U29" i="59"/>
  <c r="AG28" i="59"/>
  <c r="AC28" i="59"/>
  <c r="Y28" i="59"/>
  <c r="U28" i="59"/>
  <c r="AH28" i="59" s="1"/>
  <c r="AI28" i="59" s="1"/>
  <c r="AG27" i="59"/>
  <c r="AC27" i="59"/>
  <c r="Y27" i="59"/>
  <c r="U27" i="59"/>
  <c r="AH27" i="59" s="1"/>
  <c r="AG26" i="59"/>
  <c r="AC26" i="59"/>
  <c r="Y26" i="59"/>
  <c r="U26" i="59"/>
  <c r="AG25" i="59"/>
  <c r="AC25" i="59"/>
  <c r="AI25" i="59"/>
  <c r="Y25" i="59"/>
  <c r="U25" i="59"/>
  <c r="AH25" i="59" s="1"/>
  <c r="AG24" i="59"/>
  <c r="AC24" i="59"/>
  <c r="AI24" i="59"/>
  <c r="Y24" i="59"/>
  <c r="U24" i="59"/>
  <c r="AH24" i="59" s="1"/>
  <c r="AG23" i="59"/>
  <c r="AC23" i="59"/>
  <c r="Y23" i="59"/>
  <c r="U23" i="59"/>
  <c r="AH23" i="59" s="1"/>
  <c r="AI23" i="59" s="1"/>
  <c r="AG22" i="59"/>
  <c r="AC22" i="59"/>
  <c r="AH22" i="59" s="1"/>
  <c r="Y22" i="59"/>
  <c r="U22" i="59"/>
  <c r="AG21" i="59"/>
  <c r="AC21" i="59"/>
  <c r="Y21" i="59"/>
  <c r="U21" i="59"/>
  <c r="AF19" i="59"/>
  <c r="U8" i="60" s="1"/>
  <c r="AE19" i="59"/>
  <c r="AD19" i="59"/>
  <c r="S8" i="60"/>
  <c r="AB19" i="59"/>
  <c r="Q8" i="60"/>
  <c r="AA19" i="59"/>
  <c r="Z19" i="59"/>
  <c r="O8" i="60" s="1"/>
  <c r="X19" i="59"/>
  <c r="M8" i="60" s="1"/>
  <c r="W19" i="59"/>
  <c r="V19" i="59"/>
  <c r="K8" i="60"/>
  <c r="T19" i="59"/>
  <c r="I8" i="60"/>
  <c r="I24" i="60" s="1"/>
  <c r="S19" i="59"/>
  <c r="R19" i="59"/>
  <c r="G8" i="60"/>
  <c r="O19" i="59"/>
  <c r="F8" i="60"/>
  <c r="N19" i="59"/>
  <c r="E8" i="60"/>
  <c r="M19" i="59"/>
  <c r="K19" i="59"/>
  <c r="C8" i="60" s="1"/>
  <c r="J19" i="59"/>
  <c r="B8" i="60" s="1"/>
  <c r="AG18" i="59"/>
  <c r="AC18" i="59"/>
  <c r="Y18" i="59"/>
  <c r="U18" i="59"/>
  <c r="AG17" i="59"/>
  <c r="AC17" i="59"/>
  <c r="Y17" i="59"/>
  <c r="U17" i="59"/>
  <c r="AH17" i="59"/>
  <c r="AI17" i="59" s="1"/>
  <c r="AG16" i="59"/>
  <c r="AC16" i="59"/>
  <c r="Y16" i="59"/>
  <c r="U16" i="59"/>
  <c r="AG15" i="59"/>
  <c r="AC15" i="59"/>
  <c r="Y15" i="59"/>
  <c r="U15" i="59"/>
  <c r="AH15" i="59"/>
  <c r="AI15" i="59" s="1"/>
  <c r="AG14" i="59"/>
  <c r="AC14" i="59"/>
  <c r="Y14" i="59"/>
  <c r="U14" i="59"/>
  <c r="AG13" i="59"/>
  <c r="AC13" i="59"/>
  <c r="Y13" i="59"/>
  <c r="U13" i="59"/>
  <c r="AG12" i="59"/>
  <c r="AC12" i="59"/>
  <c r="Y12" i="59"/>
  <c r="U12" i="59"/>
  <c r="AG11" i="59"/>
  <c r="AC11" i="59"/>
  <c r="Y11" i="59"/>
  <c r="AH11" i="59" s="1"/>
  <c r="AI11" i="59" s="1"/>
  <c r="U11" i="59"/>
  <c r="AG10" i="59"/>
  <c r="AC10" i="59"/>
  <c r="Y10" i="59"/>
  <c r="U10" i="59"/>
  <c r="AG9" i="59"/>
  <c r="AC9" i="59"/>
  <c r="Y9" i="59"/>
  <c r="U9" i="59"/>
  <c r="C18" i="46"/>
  <c r="B18" i="46"/>
  <c r="Y17" i="46"/>
  <c r="A5" i="46"/>
  <c r="A3" i="46"/>
  <c r="AF190" i="45"/>
  <c r="U23" i="46"/>
  <c r="AE190" i="45"/>
  <c r="T23" i="46"/>
  <c r="AD190" i="45"/>
  <c r="S23" i="46"/>
  <c r="AB190" i="45"/>
  <c r="Q23" i="46" s="1"/>
  <c r="AA190" i="45"/>
  <c r="P23" i="46"/>
  <c r="Z190" i="45"/>
  <c r="O23" i="46"/>
  <c r="X190" i="45"/>
  <c r="M23" i="46"/>
  <c r="W190" i="45"/>
  <c r="L23" i="46" s="1"/>
  <c r="V190" i="45"/>
  <c r="K23" i="46"/>
  <c r="T190" i="45"/>
  <c r="S190" i="45"/>
  <c r="H23" i="46" s="1"/>
  <c r="R190" i="45"/>
  <c r="G23" i="46" s="1"/>
  <c r="O190" i="45"/>
  <c r="F23" i="46" s="1"/>
  <c r="N190" i="45"/>
  <c r="E23" i="46" s="1"/>
  <c r="M190" i="45"/>
  <c r="D23" i="46" s="1"/>
  <c r="K190" i="45"/>
  <c r="C23" i="46" s="1"/>
  <c r="AG189" i="45"/>
  <c r="AC189" i="45"/>
  <c r="AC190" i="45" s="1"/>
  <c r="R23" i="46" s="1"/>
  <c r="Y190" i="45"/>
  <c r="N23" i="46" s="1"/>
  <c r="U189" i="45"/>
  <c r="AF187" i="45"/>
  <c r="U22" i="46" s="1"/>
  <c r="AE187" i="45"/>
  <c r="T22" i="46" s="1"/>
  <c r="AD187" i="45"/>
  <c r="S22" i="46"/>
  <c r="AB187" i="45"/>
  <c r="Q22" i="46"/>
  <c r="AA187" i="45"/>
  <c r="P22" i="46" s="1"/>
  <c r="Z187" i="45"/>
  <c r="O22" i="46"/>
  <c r="X187" i="45"/>
  <c r="M22" i="46"/>
  <c r="W187" i="45"/>
  <c r="L22" i="46"/>
  <c r="V187" i="45"/>
  <c r="K22" i="46" s="1"/>
  <c r="T187" i="45"/>
  <c r="I22" i="46"/>
  <c r="S187" i="45"/>
  <c r="H22" i="46"/>
  <c r="R187" i="45"/>
  <c r="G22" i="46"/>
  <c r="O187" i="45"/>
  <c r="F22" i="46" s="1"/>
  <c r="N187" i="45"/>
  <c r="E22" i="46"/>
  <c r="M187" i="45"/>
  <c r="D22" i="46"/>
  <c r="K187" i="45"/>
  <c r="C22" i="46"/>
  <c r="J187" i="45"/>
  <c r="B22" i="46" s="1"/>
  <c r="AG186" i="45"/>
  <c r="AC186" i="45"/>
  <c r="Y186" i="45"/>
  <c r="U186" i="45"/>
  <c r="AH186" i="45" s="1"/>
  <c r="AI186" i="45" s="1"/>
  <c r="AG185" i="45"/>
  <c r="AC185" i="45"/>
  <c r="Y185" i="45"/>
  <c r="U185" i="45"/>
  <c r="AG184" i="45"/>
  <c r="AC184" i="45"/>
  <c r="Y184" i="45"/>
  <c r="U184" i="45"/>
  <c r="AH184" i="45" s="1"/>
  <c r="AG183" i="45"/>
  <c r="AC183" i="45"/>
  <c r="Y183" i="45"/>
  <c r="U183" i="45"/>
  <c r="AG182" i="45"/>
  <c r="AC182" i="45"/>
  <c r="Y182" i="45"/>
  <c r="U182" i="45"/>
  <c r="AG181" i="45"/>
  <c r="AH181" i="45" s="1"/>
  <c r="AC181" i="45"/>
  <c r="Y181" i="45"/>
  <c r="AI181" i="45"/>
  <c r="U181" i="45"/>
  <c r="AG180" i="45"/>
  <c r="AC180" i="45"/>
  <c r="Y180" i="45"/>
  <c r="U180" i="45"/>
  <c r="AG179" i="45"/>
  <c r="AC179" i="45"/>
  <c r="Y179" i="45"/>
  <c r="U179" i="45"/>
  <c r="AG178" i="45"/>
  <c r="AC178" i="45"/>
  <c r="Y178" i="45"/>
  <c r="U178" i="45"/>
  <c r="AH178" i="45" s="1"/>
  <c r="AG177" i="45"/>
  <c r="AC177" i="45"/>
  <c r="Y177" i="45"/>
  <c r="U177" i="45"/>
  <c r="AF175" i="45"/>
  <c r="U21" i="46" s="1"/>
  <c r="AE175" i="45"/>
  <c r="T21" i="46"/>
  <c r="AD175" i="45"/>
  <c r="S21" i="46"/>
  <c r="AB175" i="45"/>
  <c r="Q21" i="46" s="1"/>
  <c r="AA175" i="45"/>
  <c r="P21" i="46" s="1"/>
  <c r="Z175" i="45"/>
  <c r="O21" i="46"/>
  <c r="X175" i="45"/>
  <c r="M21" i="46"/>
  <c r="W175" i="45"/>
  <c r="L21" i="46" s="1"/>
  <c r="V175" i="45"/>
  <c r="K21" i="46" s="1"/>
  <c r="T175" i="45"/>
  <c r="I21" i="46"/>
  <c r="S175" i="45"/>
  <c r="H21" i="46"/>
  <c r="R175" i="45"/>
  <c r="G21" i="46" s="1"/>
  <c r="O175" i="45"/>
  <c r="F21" i="46" s="1"/>
  <c r="N175" i="45"/>
  <c r="E21" i="46"/>
  <c r="M175" i="45"/>
  <c r="D21" i="46"/>
  <c r="K175" i="45"/>
  <c r="C21" i="46" s="1"/>
  <c r="J175" i="45"/>
  <c r="B21" i="46" s="1"/>
  <c r="AG174" i="45"/>
  <c r="AC174" i="45"/>
  <c r="Y174" i="45"/>
  <c r="U174" i="45"/>
  <c r="AG173" i="45"/>
  <c r="AC173" i="45"/>
  <c r="Y173" i="45"/>
  <c r="U173" i="45"/>
  <c r="AG172" i="45"/>
  <c r="AC172" i="45"/>
  <c r="Y172" i="45"/>
  <c r="U172" i="45"/>
  <c r="AG171" i="45"/>
  <c r="AC171" i="45"/>
  <c r="Y171" i="45"/>
  <c r="U171" i="45"/>
  <c r="AG170" i="45"/>
  <c r="AC170" i="45"/>
  <c r="Y170" i="45"/>
  <c r="U170" i="45"/>
  <c r="AG169" i="45"/>
  <c r="AC169" i="45"/>
  <c r="Y169" i="45"/>
  <c r="U169" i="45"/>
  <c r="AG168" i="45"/>
  <c r="AC168" i="45"/>
  <c r="Y168" i="45"/>
  <c r="U168" i="45"/>
  <c r="AG167" i="45"/>
  <c r="AC167" i="45"/>
  <c r="Y167" i="45"/>
  <c r="U167" i="45"/>
  <c r="AG166" i="45"/>
  <c r="AC166" i="45"/>
  <c r="Y166" i="45"/>
  <c r="U166" i="45"/>
  <c r="AG165" i="45"/>
  <c r="AC165" i="45"/>
  <c r="Y165" i="45"/>
  <c r="U165" i="45"/>
  <c r="AF163" i="45"/>
  <c r="U20" i="46" s="1"/>
  <c r="AE163" i="45"/>
  <c r="T20" i="46"/>
  <c r="AD163" i="45"/>
  <c r="S20" i="46"/>
  <c r="AB163" i="45"/>
  <c r="Q20" i="46" s="1"/>
  <c r="AA163" i="45"/>
  <c r="P20" i="46" s="1"/>
  <c r="Z163" i="45"/>
  <c r="O20" i="46"/>
  <c r="X163" i="45"/>
  <c r="M20" i="46"/>
  <c r="W163" i="45"/>
  <c r="L20" i="46" s="1"/>
  <c r="V163" i="45"/>
  <c r="K20" i="46" s="1"/>
  <c r="T163" i="45"/>
  <c r="I20" i="46" s="1"/>
  <c r="S163" i="45"/>
  <c r="H20" i="46" s="1"/>
  <c r="R163" i="45"/>
  <c r="G20" i="46" s="1"/>
  <c r="O163" i="45"/>
  <c r="F20" i="46"/>
  <c r="N163" i="45"/>
  <c r="E20" i="46" s="1"/>
  <c r="M163" i="45"/>
  <c r="D20" i="46" s="1"/>
  <c r="K163" i="45"/>
  <c r="C20" i="46" s="1"/>
  <c r="J163" i="45"/>
  <c r="B20" i="46"/>
  <c r="AG162" i="45"/>
  <c r="AC162" i="45"/>
  <c r="Y162" i="45"/>
  <c r="U162" i="45"/>
  <c r="AG161" i="45"/>
  <c r="AC161" i="45"/>
  <c r="Y161" i="45"/>
  <c r="U161" i="45"/>
  <c r="AG160" i="45"/>
  <c r="AC160" i="45"/>
  <c r="Y160" i="45"/>
  <c r="U160" i="45"/>
  <c r="AG159" i="45"/>
  <c r="AC159" i="45"/>
  <c r="Y159" i="45"/>
  <c r="U159" i="45"/>
  <c r="AG158" i="45"/>
  <c r="AC158" i="45"/>
  <c r="Y158" i="45"/>
  <c r="U158" i="45"/>
  <c r="AG157" i="45"/>
  <c r="AC157" i="45"/>
  <c r="Y157" i="45"/>
  <c r="U157" i="45"/>
  <c r="AG156" i="45"/>
  <c r="AC156" i="45"/>
  <c r="Y156" i="45"/>
  <c r="U156" i="45"/>
  <c r="AG155" i="45"/>
  <c r="AC155" i="45"/>
  <c r="Y155" i="45"/>
  <c r="U155" i="45"/>
  <c r="AG154" i="45"/>
  <c r="AC154" i="45"/>
  <c r="Y154" i="45"/>
  <c r="U154" i="45"/>
  <c r="AG153" i="45"/>
  <c r="AC153" i="45"/>
  <c r="Y153" i="45"/>
  <c r="U153" i="45"/>
  <c r="AF151" i="45"/>
  <c r="U19" i="46" s="1"/>
  <c r="AE151" i="45"/>
  <c r="T19" i="46"/>
  <c r="AD151" i="45"/>
  <c r="S19" i="46" s="1"/>
  <c r="AB151" i="45"/>
  <c r="Q19" i="46"/>
  <c r="AA151" i="45"/>
  <c r="P19" i="46" s="1"/>
  <c r="Z151" i="45"/>
  <c r="O19" i="46"/>
  <c r="X151" i="45"/>
  <c r="M19" i="46" s="1"/>
  <c r="W151" i="45"/>
  <c r="L19" i="46" s="1"/>
  <c r="V151" i="45"/>
  <c r="K19" i="46" s="1"/>
  <c r="T151" i="45"/>
  <c r="I19" i="46" s="1"/>
  <c r="S151" i="45"/>
  <c r="H19" i="46" s="1"/>
  <c r="R151" i="45"/>
  <c r="G19" i="46" s="1"/>
  <c r="O151" i="45"/>
  <c r="F19" i="46" s="1"/>
  <c r="N151" i="45"/>
  <c r="E19" i="46"/>
  <c r="M151" i="45"/>
  <c r="D19" i="46" s="1"/>
  <c r="K151" i="45"/>
  <c r="C19" i="46" s="1"/>
  <c r="J151" i="45"/>
  <c r="B19" i="46" s="1"/>
  <c r="AG150" i="45"/>
  <c r="AC150" i="45"/>
  <c r="Y150" i="45"/>
  <c r="U150" i="45"/>
  <c r="AG149" i="45"/>
  <c r="AC149" i="45"/>
  <c r="Y149" i="45"/>
  <c r="U149" i="45"/>
  <c r="AG148" i="45"/>
  <c r="AC148" i="45"/>
  <c r="Y148" i="45"/>
  <c r="U148" i="45"/>
  <c r="AH148" i="45" s="1"/>
  <c r="AI148" i="45" s="1"/>
  <c r="AG147" i="45"/>
  <c r="AC147" i="45"/>
  <c r="Y147" i="45"/>
  <c r="U147" i="45"/>
  <c r="AG146" i="45"/>
  <c r="AC146" i="45"/>
  <c r="AH146" i="45" s="1"/>
  <c r="Y146" i="45"/>
  <c r="U146" i="45"/>
  <c r="AG145" i="45"/>
  <c r="AC145" i="45"/>
  <c r="Y145" i="45"/>
  <c r="U145" i="45"/>
  <c r="AG144" i="45"/>
  <c r="AH144" i="45" s="1"/>
  <c r="AI144" i="45" s="1"/>
  <c r="AC144" i="45"/>
  <c r="Y144" i="45"/>
  <c r="U144" i="45"/>
  <c r="AG143" i="45"/>
  <c r="AC143" i="45"/>
  <c r="Y143" i="45"/>
  <c r="U143" i="45"/>
  <c r="AG142" i="45"/>
  <c r="AC142" i="45"/>
  <c r="Y142" i="45"/>
  <c r="U142" i="45"/>
  <c r="AG141" i="45"/>
  <c r="AC141" i="45"/>
  <c r="Y141" i="45"/>
  <c r="U141" i="45"/>
  <c r="AF139" i="45"/>
  <c r="U18" i="46"/>
  <c r="AE139" i="45"/>
  <c r="T18" i="46" s="1"/>
  <c r="AD139" i="45"/>
  <c r="S18" i="46" s="1"/>
  <c r="AB139" i="45"/>
  <c r="Q18" i="46" s="1"/>
  <c r="AA139" i="45"/>
  <c r="P18" i="46"/>
  <c r="Z139" i="45"/>
  <c r="O18" i="46" s="1"/>
  <c r="X139" i="45"/>
  <c r="M18" i="46" s="1"/>
  <c r="W139" i="45"/>
  <c r="L18" i="46" s="1"/>
  <c r="V139" i="45"/>
  <c r="K18" i="46" s="1"/>
  <c r="T139" i="45"/>
  <c r="I18" i="46" s="1"/>
  <c r="S139" i="45"/>
  <c r="H18" i="46" s="1"/>
  <c r="R139" i="45"/>
  <c r="G18" i="46" s="1"/>
  <c r="O139" i="45"/>
  <c r="F18" i="46" s="1"/>
  <c r="N139" i="45"/>
  <c r="E18" i="46" s="1"/>
  <c r="M139" i="45"/>
  <c r="D18" i="46" s="1"/>
  <c r="AG138" i="45"/>
  <c r="AC138" i="45"/>
  <c r="Y138" i="45"/>
  <c r="U138" i="45"/>
  <c r="AG137" i="45"/>
  <c r="AC137" i="45"/>
  <c r="Y137" i="45"/>
  <c r="U137" i="45"/>
  <c r="AH137" i="45"/>
  <c r="AI137" i="45" s="1"/>
  <c r="AG136" i="45"/>
  <c r="AH136" i="45" s="1"/>
  <c r="AI136" i="45" s="1"/>
  <c r="AC136" i="45"/>
  <c r="Y136" i="45"/>
  <c r="U136" i="45"/>
  <c r="AG135" i="45"/>
  <c r="AC135" i="45"/>
  <c r="Y135" i="45"/>
  <c r="U135" i="45"/>
  <c r="AG134" i="45"/>
  <c r="AC134" i="45"/>
  <c r="Y134" i="45"/>
  <c r="U134" i="45"/>
  <c r="AG133" i="45"/>
  <c r="AC133" i="45"/>
  <c r="Y133" i="45"/>
  <c r="U133" i="45"/>
  <c r="AG132" i="45"/>
  <c r="AC132" i="45"/>
  <c r="Y132" i="45"/>
  <c r="AH132" i="45" s="1"/>
  <c r="AI132" i="45" s="1"/>
  <c r="U132" i="45"/>
  <c r="AG131" i="45"/>
  <c r="AC131" i="45"/>
  <c r="Y131" i="45"/>
  <c r="U131" i="45"/>
  <c r="AG130" i="45"/>
  <c r="AC130" i="45"/>
  <c r="Y130" i="45"/>
  <c r="U130" i="45"/>
  <c r="AG129" i="45"/>
  <c r="AC129" i="45"/>
  <c r="Y129" i="45"/>
  <c r="U129" i="45"/>
  <c r="AF127" i="45"/>
  <c r="U17" i="46" s="1"/>
  <c r="AE127" i="45"/>
  <c r="T17" i="46"/>
  <c r="AD127" i="45"/>
  <c r="S17" i="46" s="1"/>
  <c r="AB127" i="45"/>
  <c r="Q17" i="46" s="1"/>
  <c r="AA127" i="45"/>
  <c r="P17" i="46" s="1"/>
  <c r="Z127" i="45"/>
  <c r="O17" i="46"/>
  <c r="X127" i="45"/>
  <c r="M17" i="46" s="1"/>
  <c r="W127" i="45"/>
  <c r="L17" i="46"/>
  <c r="V127" i="45"/>
  <c r="K17" i="46" s="1"/>
  <c r="T127" i="45"/>
  <c r="I17" i="46" s="1"/>
  <c r="S127" i="45"/>
  <c r="H17" i="46" s="1"/>
  <c r="R127" i="45"/>
  <c r="G17" i="46"/>
  <c r="O127" i="45"/>
  <c r="F17" i="46"/>
  <c r="N127" i="45"/>
  <c r="E17" i="46" s="1"/>
  <c r="M127" i="45"/>
  <c r="D17" i="46" s="1"/>
  <c r="K127" i="45"/>
  <c r="C17" i="46"/>
  <c r="J127" i="45"/>
  <c r="B17" i="46"/>
  <c r="AG126" i="45"/>
  <c r="AC126" i="45"/>
  <c r="Y126" i="45"/>
  <c r="U126" i="45"/>
  <c r="AH126" i="45" s="1"/>
  <c r="AI126" i="45" s="1"/>
  <c r="AG125" i="45"/>
  <c r="AC125" i="45"/>
  <c r="Y125" i="45"/>
  <c r="U125" i="45"/>
  <c r="AG124" i="45"/>
  <c r="AC124" i="45"/>
  <c r="Y124" i="45"/>
  <c r="U124" i="45"/>
  <c r="AG123" i="45"/>
  <c r="AC123" i="45"/>
  <c r="Y123" i="45"/>
  <c r="U123" i="45"/>
  <c r="AG122" i="45"/>
  <c r="AC122" i="45"/>
  <c r="AH122" i="45"/>
  <c r="AI122" i="45"/>
  <c r="Y122" i="45"/>
  <c r="U122" i="45"/>
  <c r="AG121" i="45"/>
  <c r="AC121" i="45"/>
  <c r="Y121" i="45"/>
  <c r="U121" i="45"/>
  <c r="AG120" i="45"/>
  <c r="AC120" i="45"/>
  <c r="Y120" i="45"/>
  <c r="U120" i="45"/>
  <c r="AH120" i="45" s="1"/>
  <c r="AI120" i="45" s="1"/>
  <c r="AG119" i="45"/>
  <c r="AC119" i="45"/>
  <c r="Y119" i="45"/>
  <c r="U119" i="45"/>
  <c r="AG118" i="45"/>
  <c r="AC118" i="45"/>
  <c r="Y118" i="45"/>
  <c r="U118" i="45"/>
  <c r="AH118" i="45" s="1"/>
  <c r="AI118" i="45" s="1"/>
  <c r="AG117" i="45"/>
  <c r="AC117" i="45"/>
  <c r="Y117" i="45"/>
  <c r="U117" i="45"/>
  <c r="AF115" i="45"/>
  <c r="U16" i="46" s="1"/>
  <c r="AE115" i="45"/>
  <c r="T16" i="46" s="1"/>
  <c r="AD115" i="45"/>
  <c r="S16" i="46"/>
  <c r="AB115" i="45"/>
  <c r="Q16" i="46"/>
  <c r="AA115" i="45"/>
  <c r="P16" i="46" s="1"/>
  <c r="Z115" i="45"/>
  <c r="O16" i="46" s="1"/>
  <c r="X115" i="45"/>
  <c r="M16" i="46"/>
  <c r="W115" i="45"/>
  <c r="L16" i="46"/>
  <c r="V115" i="45"/>
  <c r="K16" i="46" s="1"/>
  <c r="T115" i="45"/>
  <c r="I16" i="46" s="1"/>
  <c r="S115" i="45"/>
  <c r="H16" i="46"/>
  <c r="R115" i="45"/>
  <c r="G16" i="46"/>
  <c r="O115" i="45"/>
  <c r="F16" i="46" s="1"/>
  <c r="N115" i="45"/>
  <c r="E16" i="46" s="1"/>
  <c r="M115" i="45"/>
  <c r="D16" i="46"/>
  <c r="K115" i="45"/>
  <c r="C16" i="46"/>
  <c r="J115" i="45"/>
  <c r="B16" i="46" s="1"/>
  <c r="AG114" i="45"/>
  <c r="AC114" i="45"/>
  <c r="Y114" i="45"/>
  <c r="U114" i="45"/>
  <c r="AH114" i="45" s="1"/>
  <c r="AG113" i="45"/>
  <c r="AC113" i="45"/>
  <c r="Y113" i="45"/>
  <c r="U113" i="45"/>
  <c r="AG112" i="45"/>
  <c r="AC112" i="45"/>
  <c r="Y112" i="45"/>
  <c r="U112" i="45"/>
  <c r="AG111" i="45"/>
  <c r="AC111" i="45"/>
  <c r="Y111" i="45"/>
  <c r="AH111" i="45"/>
  <c r="AI111" i="45"/>
  <c r="U111" i="45"/>
  <c r="AG110" i="45"/>
  <c r="AC110" i="45"/>
  <c r="Y110" i="45"/>
  <c r="U110" i="45"/>
  <c r="AG109" i="45"/>
  <c r="AC109" i="45"/>
  <c r="Y109" i="45"/>
  <c r="U109" i="45"/>
  <c r="AG108" i="45"/>
  <c r="AC108" i="45"/>
  <c r="Y108" i="45"/>
  <c r="U108" i="45"/>
  <c r="AH108" i="45" s="1"/>
  <c r="AG107" i="45"/>
  <c r="AC107" i="45"/>
  <c r="Y107" i="45"/>
  <c r="U107" i="45"/>
  <c r="AG106" i="45"/>
  <c r="AC106" i="45"/>
  <c r="Y106" i="45"/>
  <c r="U106" i="45"/>
  <c r="AH106" i="45" s="1"/>
  <c r="AI106" i="45" s="1"/>
  <c r="AG105" i="45"/>
  <c r="AC105" i="45"/>
  <c r="Y105" i="45"/>
  <c r="U105" i="45"/>
  <c r="AF103" i="45"/>
  <c r="U15" i="46"/>
  <c r="AE103" i="45"/>
  <c r="T15" i="46"/>
  <c r="AD103" i="45"/>
  <c r="S15" i="46" s="1"/>
  <c r="AB103" i="45"/>
  <c r="Q15" i="46" s="1"/>
  <c r="AA103" i="45"/>
  <c r="P15" i="46"/>
  <c r="Z103" i="45"/>
  <c r="O15" i="46"/>
  <c r="X103" i="45"/>
  <c r="M15" i="46" s="1"/>
  <c r="W103" i="45"/>
  <c r="L15" i="46" s="1"/>
  <c r="V103" i="45"/>
  <c r="K15" i="46"/>
  <c r="T103" i="45"/>
  <c r="I15" i="46"/>
  <c r="S103" i="45"/>
  <c r="H15" i="46" s="1"/>
  <c r="R103" i="45"/>
  <c r="G15" i="46" s="1"/>
  <c r="O103" i="45"/>
  <c r="F15" i="46"/>
  <c r="N103" i="45"/>
  <c r="E15" i="46"/>
  <c r="M103" i="45"/>
  <c r="D15" i="46" s="1"/>
  <c r="K103" i="45"/>
  <c r="C15" i="46" s="1"/>
  <c r="J103" i="45"/>
  <c r="B15" i="46"/>
  <c r="AG102" i="45"/>
  <c r="AC102" i="45"/>
  <c r="Y102" i="45"/>
  <c r="U102" i="45"/>
  <c r="AH102" i="45" s="1"/>
  <c r="AG101" i="45"/>
  <c r="AC101" i="45"/>
  <c r="AH101" i="45"/>
  <c r="AI101" i="45" s="1"/>
  <c r="Y101" i="45"/>
  <c r="U101" i="45"/>
  <c r="AG100" i="45"/>
  <c r="AC100" i="45"/>
  <c r="Y100" i="45"/>
  <c r="U100" i="45"/>
  <c r="AG99" i="45"/>
  <c r="AH99" i="45" s="1"/>
  <c r="AI99" i="45" s="1"/>
  <c r="AC99" i="45"/>
  <c r="Y99" i="45"/>
  <c r="U99" i="45"/>
  <c r="AG98" i="45"/>
  <c r="AC98" i="45"/>
  <c r="AH98" i="45"/>
  <c r="AI98" i="45" s="1"/>
  <c r="Y98" i="45"/>
  <c r="U98" i="45"/>
  <c r="AG97" i="45"/>
  <c r="AC97" i="45"/>
  <c r="Y97" i="45"/>
  <c r="U97" i="45"/>
  <c r="AH97" i="45"/>
  <c r="AI97" i="45" s="1"/>
  <c r="AG96" i="45"/>
  <c r="AC96" i="45"/>
  <c r="Y96" i="45"/>
  <c r="U96" i="45"/>
  <c r="AG95" i="45"/>
  <c r="AC95" i="45"/>
  <c r="Y95" i="45"/>
  <c r="U95" i="45"/>
  <c r="AG94" i="45"/>
  <c r="AC94" i="45"/>
  <c r="Y94" i="45"/>
  <c r="U94" i="45"/>
  <c r="AG93" i="45"/>
  <c r="AC93" i="45"/>
  <c r="Y93" i="45"/>
  <c r="U93" i="45"/>
  <c r="AF91" i="45"/>
  <c r="U14" i="46"/>
  <c r="AE91" i="45"/>
  <c r="T14" i="46" s="1"/>
  <c r="AD91" i="45"/>
  <c r="S14" i="46"/>
  <c r="AB91" i="45"/>
  <c r="Q14" i="46" s="1"/>
  <c r="AA91" i="45"/>
  <c r="P14" i="46"/>
  <c r="Z91" i="45"/>
  <c r="O14" i="46" s="1"/>
  <c r="X91" i="45"/>
  <c r="M14" i="46"/>
  <c r="W91" i="45"/>
  <c r="L14" i="46" s="1"/>
  <c r="L24" i="46" s="1"/>
  <c r="V91" i="45"/>
  <c r="K14" i="46"/>
  <c r="T91" i="45"/>
  <c r="S91" i="45"/>
  <c r="H14" i="46" s="1"/>
  <c r="R91" i="45"/>
  <c r="G14" i="46"/>
  <c r="O91" i="45"/>
  <c r="F14" i="46"/>
  <c r="N91" i="45"/>
  <c r="E14" i="46" s="1"/>
  <c r="M91" i="45"/>
  <c r="D14" i="46" s="1"/>
  <c r="K91" i="45"/>
  <c r="C14" i="46"/>
  <c r="J91" i="45"/>
  <c r="B14" i="46"/>
  <c r="AG90" i="45"/>
  <c r="AC90" i="45"/>
  <c r="Y90" i="45"/>
  <c r="U90" i="45"/>
  <c r="AH90" i="45" s="1"/>
  <c r="AG89" i="45"/>
  <c r="AC89" i="45"/>
  <c r="Y89" i="45"/>
  <c r="U89" i="45"/>
  <c r="AG88" i="45"/>
  <c r="AC88" i="45"/>
  <c r="Y88" i="45"/>
  <c r="AH88" i="45" s="1"/>
  <c r="AI88" i="45" s="1"/>
  <c r="U88" i="45"/>
  <c r="AG87" i="45"/>
  <c r="AC87" i="45"/>
  <c r="Y87" i="45"/>
  <c r="AH87" i="45" s="1"/>
  <c r="AI87" i="45" s="1"/>
  <c r="U87" i="45"/>
  <c r="AG86" i="45"/>
  <c r="AC86" i="45"/>
  <c r="Y86" i="45"/>
  <c r="U86" i="45"/>
  <c r="AG85" i="45"/>
  <c r="AC85" i="45"/>
  <c r="Y85" i="45"/>
  <c r="U85" i="45"/>
  <c r="AH85" i="45"/>
  <c r="AI85" i="45" s="1"/>
  <c r="AG84" i="45"/>
  <c r="AC84" i="45"/>
  <c r="Y84" i="45"/>
  <c r="U84" i="45"/>
  <c r="AG83" i="45"/>
  <c r="AC83" i="45"/>
  <c r="Y83" i="45"/>
  <c r="U83" i="45"/>
  <c r="AG82" i="45"/>
  <c r="AC82" i="45"/>
  <c r="Y82" i="45"/>
  <c r="AH82" i="45" s="1"/>
  <c r="AI82" i="45" s="1"/>
  <c r="U82" i="45"/>
  <c r="AG81" i="45"/>
  <c r="AC81" i="45"/>
  <c r="Y81" i="45"/>
  <c r="U81" i="45"/>
  <c r="U91" i="45" s="1"/>
  <c r="AF79" i="45"/>
  <c r="U13" i="46"/>
  <c r="AE79" i="45"/>
  <c r="T13" i="46"/>
  <c r="AD79" i="45"/>
  <c r="S13" i="46"/>
  <c r="AB79" i="45"/>
  <c r="Q13" i="46" s="1"/>
  <c r="AA79" i="45"/>
  <c r="P13" i="46"/>
  <c r="Z79" i="45"/>
  <c r="O13" i="46"/>
  <c r="X79" i="45"/>
  <c r="M13" i="46"/>
  <c r="W79" i="45"/>
  <c r="L13" i="46" s="1"/>
  <c r="V79" i="45"/>
  <c r="K13" i="46"/>
  <c r="T79" i="45"/>
  <c r="I13" i="46"/>
  <c r="S79" i="45"/>
  <c r="H13" i="46"/>
  <c r="R79" i="45"/>
  <c r="G13" i="46" s="1"/>
  <c r="O79" i="45"/>
  <c r="F13" i="46"/>
  <c r="N79" i="45"/>
  <c r="M79" i="45"/>
  <c r="D13" i="46"/>
  <c r="K79" i="45"/>
  <c r="C13" i="46" s="1"/>
  <c r="J79" i="45"/>
  <c r="B13" i="46"/>
  <c r="AG78" i="45"/>
  <c r="AC78" i="45"/>
  <c r="AH78" i="45" s="1"/>
  <c r="Y78" i="45"/>
  <c r="U78" i="45"/>
  <c r="AG77" i="45"/>
  <c r="AC77" i="45"/>
  <c r="Y77" i="45"/>
  <c r="U77" i="45"/>
  <c r="AH77" i="45"/>
  <c r="AI77" i="45" s="1"/>
  <c r="AG76" i="45"/>
  <c r="AC76" i="45"/>
  <c r="Y76" i="45"/>
  <c r="AH76" i="45" s="1"/>
  <c r="AI76" i="45" s="1"/>
  <c r="U76" i="45"/>
  <c r="AG75" i="45"/>
  <c r="AC75" i="45"/>
  <c r="Y75" i="45"/>
  <c r="U75" i="45"/>
  <c r="AH75" i="45" s="1"/>
  <c r="AG74" i="45"/>
  <c r="AC74" i="45"/>
  <c r="Y74" i="45"/>
  <c r="AH74" i="45"/>
  <c r="AI74" i="45" s="1"/>
  <c r="U74" i="45"/>
  <c r="AG73" i="45"/>
  <c r="AC73" i="45"/>
  <c r="Y73" i="45"/>
  <c r="U73" i="45"/>
  <c r="AH73" i="45"/>
  <c r="AI73" i="45"/>
  <c r="AG72" i="45"/>
  <c r="AC72" i="45"/>
  <c r="Y72" i="45"/>
  <c r="U72" i="45"/>
  <c r="AH72" i="45" s="1"/>
  <c r="AI72" i="45" s="1"/>
  <c r="AG71" i="45"/>
  <c r="AC71" i="45"/>
  <c r="Y71" i="45"/>
  <c r="U71" i="45"/>
  <c r="AG70" i="45"/>
  <c r="AC70" i="45"/>
  <c r="Y70" i="45"/>
  <c r="U70" i="45"/>
  <c r="AH70" i="45"/>
  <c r="AI70" i="45"/>
  <c r="AG69" i="45"/>
  <c r="AC69" i="45"/>
  <c r="Y69" i="45"/>
  <c r="U69" i="45"/>
  <c r="AF67" i="45"/>
  <c r="U12" i="46"/>
  <c r="AE67" i="45"/>
  <c r="AD67" i="45"/>
  <c r="S12" i="46" s="1"/>
  <c r="AB67" i="45"/>
  <c r="Q12" i="46"/>
  <c r="AA67" i="45"/>
  <c r="Z67" i="45"/>
  <c r="O12" i="46"/>
  <c r="X67" i="45"/>
  <c r="M12" i="46"/>
  <c r="W67" i="45"/>
  <c r="L12" i="46"/>
  <c r="V67" i="45"/>
  <c r="K12" i="46" s="1"/>
  <c r="T67" i="45"/>
  <c r="I12" i="46"/>
  <c r="S67" i="45"/>
  <c r="H12" i="46"/>
  <c r="R67" i="45"/>
  <c r="G12" i="46"/>
  <c r="O67" i="45"/>
  <c r="F12" i="46" s="1"/>
  <c r="N67" i="45"/>
  <c r="E12" i="46"/>
  <c r="M67" i="45"/>
  <c r="D12" i="46"/>
  <c r="K67" i="45"/>
  <c r="C12" i="46"/>
  <c r="J67" i="45"/>
  <c r="B12" i="46" s="1"/>
  <c r="AG66" i="45"/>
  <c r="AC66" i="45"/>
  <c r="Y66" i="45"/>
  <c r="U66" i="45"/>
  <c r="AG65" i="45"/>
  <c r="AC65" i="45"/>
  <c r="Y65" i="45"/>
  <c r="U65" i="45"/>
  <c r="AG64" i="45"/>
  <c r="AC64" i="45"/>
  <c r="AH64" i="45"/>
  <c r="AI64" i="45"/>
  <c r="Y64" i="45"/>
  <c r="U64" i="45"/>
  <c r="AG63" i="45"/>
  <c r="AC63" i="45"/>
  <c r="Y63" i="45"/>
  <c r="U63" i="45"/>
  <c r="AH63" i="45"/>
  <c r="AI63" i="45"/>
  <c r="AG62" i="45"/>
  <c r="AC62" i="45"/>
  <c r="Y62" i="45"/>
  <c r="U62" i="45"/>
  <c r="AG61" i="45"/>
  <c r="AC61" i="45"/>
  <c r="Y61" i="45"/>
  <c r="U61" i="45"/>
  <c r="AG60" i="45"/>
  <c r="AC60" i="45"/>
  <c r="Y60" i="45"/>
  <c r="U60" i="45"/>
  <c r="AH60" i="45" s="1"/>
  <c r="AI60" i="45" s="1"/>
  <c r="AG59" i="45"/>
  <c r="AC59" i="45"/>
  <c r="Y59" i="45"/>
  <c r="U59" i="45"/>
  <c r="AG58" i="45"/>
  <c r="AC58" i="45"/>
  <c r="Y58" i="45"/>
  <c r="U58" i="45"/>
  <c r="AG57" i="45"/>
  <c r="AC57" i="45"/>
  <c r="AC67" i="45" s="1"/>
  <c r="Y57" i="45"/>
  <c r="U57" i="45"/>
  <c r="AF55" i="45"/>
  <c r="U11" i="46" s="1"/>
  <c r="AE55" i="45"/>
  <c r="T11" i="46"/>
  <c r="AD55" i="45"/>
  <c r="S11" i="46"/>
  <c r="AB55" i="45"/>
  <c r="Q11" i="46"/>
  <c r="AA55" i="45"/>
  <c r="P11" i="46" s="1"/>
  <c r="Z55" i="45"/>
  <c r="O11" i="46"/>
  <c r="X55" i="45"/>
  <c r="M11" i="46"/>
  <c r="W55" i="45"/>
  <c r="L11" i="46"/>
  <c r="V55" i="45"/>
  <c r="K11" i="46" s="1"/>
  <c r="T55" i="45"/>
  <c r="I11" i="46"/>
  <c r="S55" i="45"/>
  <c r="H11" i="46"/>
  <c r="R55" i="45"/>
  <c r="G11" i="46"/>
  <c r="O55" i="45"/>
  <c r="F11" i="46" s="1"/>
  <c r="N55" i="45"/>
  <c r="E11" i="46"/>
  <c r="M55" i="45"/>
  <c r="D11" i="46" s="1"/>
  <c r="K55" i="45"/>
  <c r="C11" i="46"/>
  <c r="J55" i="45"/>
  <c r="AG54" i="45"/>
  <c r="AC54" i="45"/>
  <c r="Y54" i="45"/>
  <c r="U54" i="45"/>
  <c r="AG53" i="45"/>
  <c r="AC53" i="45"/>
  <c r="Y53" i="45"/>
  <c r="U53" i="45"/>
  <c r="AG52" i="45"/>
  <c r="AC52" i="45"/>
  <c r="Y52" i="45"/>
  <c r="U52" i="45"/>
  <c r="AG51" i="45"/>
  <c r="AC51" i="45"/>
  <c r="Y51" i="45"/>
  <c r="U51" i="45"/>
  <c r="AG50" i="45"/>
  <c r="AC50" i="45"/>
  <c r="Y50" i="45"/>
  <c r="U50" i="45"/>
  <c r="AG49" i="45"/>
  <c r="AC49" i="45"/>
  <c r="Y49" i="45"/>
  <c r="U49" i="45"/>
  <c r="AG48" i="45"/>
  <c r="AC48" i="45"/>
  <c r="Y48" i="45"/>
  <c r="U48" i="45"/>
  <c r="AG47" i="45"/>
  <c r="AC47" i="45"/>
  <c r="Y47" i="45"/>
  <c r="U47" i="45"/>
  <c r="AH47" i="45" s="1"/>
  <c r="AI47" i="45" s="1"/>
  <c r="AG46" i="45"/>
  <c r="AC46" i="45"/>
  <c r="AH46" i="45" s="1"/>
  <c r="AI46" i="45" s="1"/>
  <c r="Y46" i="45"/>
  <c r="U46" i="45"/>
  <c r="AG45" i="45"/>
  <c r="AC45" i="45"/>
  <c r="Y45" i="45"/>
  <c r="U45" i="45"/>
  <c r="AF43" i="45"/>
  <c r="U10" i="46"/>
  <c r="AE43" i="45"/>
  <c r="T10" i="46"/>
  <c r="AD43" i="45"/>
  <c r="AB43" i="45"/>
  <c r="Q10" i="46" s="1"/>
  <c r="AA43" i="45"/>
  <c r="P10" i="46"/>
  <c r="Z43" i="45"/>
  <c r="O10" i="46" s="1"/>
  <c r="X43" i="45"/>
  <c r="M10" i="46"/>
  <c r="W43" i="45"/>
  <c r="L10" i="46" s="1"/>
  <c r="V43" i="45"/>
  <c r="K10" i="46"/>
  <c r="T43" i="45"/>
  <c r="I10" i="46" s="1"/>
  <c r="S43" i="45"/>
  <c r="H10" i="46"/>
  <c r="R43" i="45"/>
  <c r="G10" i="46" s="1"/>
  <c r="O43" i="45"/>
  <c r="F10" i="46"/>
  <c r="N43" i="45"/>
  <c r="E10" i="46" s="1"/>
  <c r="M43" i="45"/>
  <c r="D10" i="46"/>
  <c r="K43" i="45"/>
  <c r="J43" i="45"/>
  <c r="B10" i="46"/>
  <c r="AG42" i="45"/>
  <c r="AC42" i="45"/>
  <c r="Y42" i="45"/>
  <c r="U42" i="45"/>
  <c r="AG41" i="45"/>
  <c r="AC41" i="45"/>
  <c r="Y41" i="45"/>
  <c r="U41" i="45"/>
  <c r="AH41" i="45" s="1"/>
  <c r="AG40" i="45"/>
  <c r="AC40" i="45"/>
  <c r="Y40" i="45"/>
  <c r="AH40" i="45" s="1"/>
  <c r="AI40" i="45" s="1"/>
  <c r="U40" i="45"/>
  <c r="AG39" i="45"/>
  <c r="AC39" i="45"/>
  <c r="Y39" i="45"/>
  <c r="U39" i="45"/>
  <c r="AG38" i="45"/>
  <c r="AC38" i="45"/>
  <c r="Y38" i="45"/>
  <c r="U38" i="45"/>
  <c r="AH38" i="45" s="1"/>
  <c r="AI38" i="45" s="1"/>
  <c r="AG37" i="45"/>
  <c r="AC37" i="45"/>
  <c r="Y37" i="45"/>
  <c r="U37" i="45"/>
  <c r="AG36" i="45"/>
  <c r="AC36" i="45"/>
  <c r="Y36" i="45"/>
  <c r="AH36" i="45"/>
  <c r="AI36" i="45" s="1"/>
  <c r="U36" i="45"/>
  <c r="AG35" i="45"/>
  <c r="AC35" i="45"/>
  <c r="Y35" i="45"/>
  <c r="U35" i="45"/>
  <c r="AG34" i="45"/>
  <c r="AC34" i="45"/>
  <c r="Y34" i="45"/>
  <c r="U34" i="45"/>
  <c r="AG33" i="45"/>
  <c r="AC33" i="45"/>
  <c r="Y33" i="45"/>
  <c r="U33" i="45"/>
  <c r="AF31" i="45"/>
  <c r="U9" i="46"/>
  <c r="AE31" i="45"/>
  <c r="T9" i="46"/>
  <c r="AD31" i="45"/>
  <c r="S9" i="46" s="1"/>
  <c r="AB31" i="45"/>
  <c r="Q9" i="46"/>
  <c r="AA31" i="45"/>
  <c r="P9" i="46"/>
  <c r="Z31" i="45"/>
  <c r="O9" i="46"/>
  <c r="X31" i="45"/>
  <c r="M9" i="46" s="1"/>
  <c r="W31" i="45"/>
  <c r="L9" i="46"/>
  <c r="V31" i="45"/>
  <c r="K9" i="46"/>
  <c r="T31" i="45"/>
  <c r="I9" i="46"/>
  <c r="S31" i="45"/>
  <c r="H9" i="46" s="1"/>
  <c r="R31" i="45"/>
  <c r="G9" i="46"/>
  <c r="O31" i="45"/>
  <c r="F9" i="46"/>
  <c r="N31" i="45"/>
  <c r="E9" i="46" s="1"/>
  <c r="M31" i="45"/>
  <c r="K31" i="45"/>
  <c r="C9" i="46" s="1"/>
  <c r="J31" i="45"/>
  <c r="B9" i="46"/>
  <c r="AG30" i="45"/>
  <c r="AC30" i="45"/>
  <c r="Y30" i="45"/>
  <c r="U30" i="45"/>
  <c r="AG29" i="45"/>
  <c r="AC29" i="45"/>
  <c r="AH29" i="45"/>
  <c r="AI29" i="45" s="1"/>
  <c r="Y29" i="45"/>
  <c r="U29" i="45"/>
  <c r="AG28" i="45"/>
  <c r="AC28" i="45"/>
  <c r="Y28" i="45"/>
  <c r="U28" i="45"/>
  <c r="AH28" i="45"/>
  <c r="AI28" i="45" s="1"/>
  <c r="AG27" i="45"/>
  <c r="AC27" i="45"/>
  <c r="Y27" i="45"/>
  <c r="AH27" i="45" s="1"/>
  <c r="AI27" i="45" s="1"/>
  <c r="U27" i="45"/>
  <c r="AG26" i="45"/>
  <c r="AC26" i="45"/>
  <c r="Y26" i="45"/>
  <c r="U26" i="45"/>
  <c r="AG25" i="45"/>
  <c r="AC25" i="45"/>
  <c r="Y25" i="45"/>
  <c r="U25" i="45"/>
  <c r="AG24" i="45"/>
  <c r="AC24" i="45"/>
  <c r="Y24" i="45"/>
  <c r="AH24" i="45" s="1"/>
  <c r="AI24" i="45" s="1"/>
  <c r="U24" i="45"/>
  <c r="AG23" i="45"/>
  <c r="AC23" i="45"/>
  <c r="Y23" i="45"/>
  <c r="U23" i="45"/>
  <c r="AH23" i="45" s="1"/>
  <c r="AI23" i="45" s="1"/>
  <c r="AG22" i="45"/>
  <c r="AH22" i="45"/>
  <c r="AI22" i="45"/>
  <c r="AC22" i="45"/>
  <c r="Y22" i="45"/>
  <c r="U22" i="45"/>
  <c r="AG21" i="45"/>
  <c r="AC21" i="45"/>
  <c r="Y21" i="45"/>
  <c r="U21" i="45"/>
  <c r="AF19" i="45"/>
  <c r="AE19" i="45"/>
  <c r="T8" i="46" s="1"/>
  <c r="AD19" i="45"/>
  <c r="AB19" i="45"/>
  <c r="AA19" i="45"/>
  <c r="P8" i="46"/>
  <c r="Z19" i="45"/>
  <c r="X19" i="45"/>
  <c r="W19" i="45"/>
  <c r="L8" i="46" s="1"/>
  <c r="V19" i="45"/>
  <c r="K8" i="46" s="1"/>
  <c r="T19" i="45"/>
  <c r="I8" i="46"/>
  <c r="S19" i="45"/>
  <c r="H8" i="46"/>
  <c r="R19" i="45"/>
  <c r="O19" i="45"/>
  <c r="N19" i="45"/>
  <c r="E8" i="46" s="1"/>
  <c r="M19" i="45"/>
  <c r="D8" i="46"/>
  <c r="K19" i="45"/>
  <c r="J19" i="45"/>
  <c r="B8" i="46" s="1"/>
  <c r="AG18" i="45"/>
  <c r="AC18" i="45"/>
  <c r="Y18" i="45"/>
  <c r="U18" i="45"/>
  <c r="AG17" i="45"/>
  <c r="AC17" i="45"/>
  <c r="Y17" i="45"/>
  <c r="U17" i="45"/>
  <c r="AG16" i="45"/>
  <c r="AC16" i="45"/>
  <c r="Y16" i="45"/>
  <c r="U16" i="45"/>
  <c r="AG15" i="45"/>
  <c r="AH15" i="45" s="1"/>
  <c r="AI15" i="45" s="1"/>
  <c r="AC15" i="45"/>
  <c r="Y15" i="45"/>
  <c r="U15" i="45"/>
  <c r="AG14" i="45"/>
  <c r="AC14" i="45"/>
  <c r="Y14" i="45"/>
  <c r="U14" i="45"/>
  <c r="AG13" i="45"/>
  <c r="AC13" i="45"/>
  <c r="Y13" i="45"/>
  <c r="U13" i="45"/>
  <c r="AH13" i="45" s="1"/>
  <c r="AI13" i="45" s="1"/>
  <c r="AG12" i="45"/>
  <c r="AC12" i="45"/>
  <c r="Y12" i="45"/>
  <c r="U12" i="45"/>
  <c r="AG11" i="45"/>
  <c r="AC11" i="45"/>
  <c r="Y11" i="45"/>
  <c r="AH11" i="45"/>
  <c r="AI11" i="45"/>
  <c r="U11" i="45"/>
  <c r="AG10" i="45"/>
  <c r="AC10" i="45"/>
  <c r="Y10" i="45"/>
  <c r="U10" i="45"/>
  <c r="AG9" i="45"/>
  <c r="AC9" i="45"/>
  <c r="Y9" i="45"/>
  <c r="U9" i="45"/>
  <c r="U19" i="45" s="1"/>
  <c r="C18" i="44"/>
  <c r="B18" i="44"/>
  <c r="Y17" i="44"/>
  <c r="A5" i="44"/>
  <c r="AF197" i="43"/>
  <c r="U24" i="44"/>
  <c r="AE197" i="43"/>
  <c r="T24" i="44" s="1"/>
  <c r="AD197" i="43"/>
  <c r="S24" i="44" s="1"/>
  <c r="AB197" i="43"/>
  <c r="Q24" i="44"/>
  <c r="AA197" i="43"/>
  <c r="P24" i="44"/>
  <c r="Z197" i="43"/>
  <c r="O24" i="44" s="1"/>
  <c r="X197" i="43"/>
  <c r="M24" i="44" s="1"/>
  <c r="W197" i="43"/>
  <c r="L24" i="44"/>
  <c r="V197" i="43"/>
  <c r="K24" i="44"/>
  <c r="T197" i="43"/>
  <c r="I24" i="44" s="1"/>
  <c r="S197" i="43"/>
  <c r="H24" i="44" s="1"/>
  <c r="R197" i="43"/>
  <c r="G24" i="44"/>
  <c r="O197" i="43"/>
  <c r="F24" i="44"/>
  <c r="N197" i="43"/>
  <c r="E24" i="44" s="1"/>
  <c r="M197" i="43"/>
  <c r="D24" i="44" s="1"/>
  <c r="C24" i="44"/>
  <c r="AG196" i="43"/>
  <c r="AC196" i="43"/>
  <c r="AC197" i="43"/>
  <c r="R24" i="44" s="1"/>
  <c r="Y196" i="43"/>
  <c r="Y197" i="43"/>
  <c r="N24" i="44" s="1"/>
  <c r="U196" i="43"/>
  <c r="AF193" i="43"/>
  <c r="U23" i="44"/>
  <c r="AE193" i="43"/>
  <c r="T23" i="44" s="1"/>
  <c r="AD193" i="43"/>
  <c r="S23" i="44"/>
  <c r="AB193" i="43"/>
  <c r="Q23" i="44" s="1"/>
  <c r="AA193" i="43"/>
  <c r="P23" i="44"/>
  <c r="Z193" i="43"/>
  <c r="O23" i="44" s="1"/>
  <c r="X193" i="43"/>
  <c r="M23" i="44"/>
  <c r="W193" i="43"/>
  <c r="L23" i="44" s="1"/>
  <c r="V193" i="43"/>
  <c r="K23" i="44"/>
  <c r="T193" i="43"/>
  <c r="S193" i="43"/>
  <c r="H23" i="44"/>
  <c r="R193" i="43"/>
  <c r="G23" i="44" s="1"/>
  <c r="O193" i="43"/>
  <c r="F23" i="44"/>
  <c r="N193" i="43"/>
  <c r="E23" i="44"/>
  <c r="M193" i="43"/>
  <c r="D23" i="44"/>
  <c r="C23" i="44"/>
  <c r="B23" i="44"/>
  <c r="AG192" i="43"/>
  <c r="U192" i="43"/>
  <c r="Y192" i="43"/>
  <c r="AH192" i="43" s="1"/>
  <c r="AC192" i="43"/>
  <c r="AF175" i="43"/>
  <c r="U21" i="44"/>
  <c r="AE175" i="43"/>
  <c r="T21" i="44" s="1"/>
  <c r="AD175" i="43"/>
  <c r="S21" i="44"/>
  <c r="AB175" i="43"/>
  <c r="Q21" i="44" s="1"/>
  <c r="AA175" i="43"/>
  <c r="P21" i="44"/>
  <c r="Z175" i="43"/>
  <c r="O21" i="44" s="1"/>
  <c r="X175" i="43"/>
  <c r="M21" i="44"/>
  <c r="W175" i="43"/>
  <c r="L21" i="44" s="1"/>
  <c r="V175" i="43"/>
  <c r="K21" i="44"/>
  <c r="T175" i="43"/>
  <c r="I21" i="44" s="1"/>
  <c r="S175" i="43"/>
  <c r="H21" i="44"/>
  <c r="R175" i="43"/>
  <c r="G21" i="44" s="1"/>
  <c r="O175" i="43"/>
  <c r="F21" i="44"/>
  <c r="N175" i="43"/>
  <c r="E21" i="44" s="1"/>
  <c r="M175" i="43"/>
  <c r="D21" i="44"/>
  <c r="C21" i="44"/>
  <c r="B21" i="44"/>
  <c r="AG174" i="43"/>
  <c r="AC174" i="43"/>
  <c r="Y174" i="43"/>
  <c r="AH174" i="43" s="1"/>
  <c r="U174" i="43"/>
  <c r="AG172" i="43"/>
  <c r="AC172" i="43"/>
  <c r="AH172" i="43" s="1"/>
  <c r="AI172" i="43" s="1"/>
  <c r="Y172" i="43"/>
  <c r="U172" i="43"/>
  <c r="AG171" i="43"/>
  <c r="AC171" i="43"/>
  <c r="Y171" i="43"/>
  <c r="AH171" i="43"/>
  <c r="AI171" i="43" s="1"/>
  <c r="U171" i="43"/>
  <c r="AG167" i="43"/>
  <c r="AC167" i="43"/>
  <c r="Y167" i="43"/>
  <c r="U167" i="43"/>
  <c r="AH167" i="43"/>
  <c r="AG166" i="43"/>
  <c r="AC166" i="43"/>
  <c r="Y166" i="43"/>
  <c r="U166" i="43"/>
  <c r="AH166" i="43" s="1"/>
  <c r="AG165" i="43"/>
  <c r="AC165" i="43"/>
  <c r="Y165" i="43"/>
  <c r="Y175" i="43"/>
  <c r="N21" i="44" s="1"/>
  <c r="U165" i="43"/>
  <c r="AF163" i="43"/>
  <c r="U20" i="44" s="1"/>
  <c r="AE163" i="43"/>
  <c r="T20" i="44"/>
  <c r="AD163" i="43"/>
  <c r="S20" i="44"/>
  <c r="AB163" i="43"/>
  <c r="Q20" i="44"/>
  <c r="AA163" i="43"/>
  <c r="P20" i="44" s="1"/>
  <c r="Z163" i="43"/>
  <c r="O20" i="44"/>
  <c r="X163" i="43"/>
  <c r="M20" i="44"/>
  <c r="W163" i="43"/>
  <c r="L20" i="44"/>
  <c r="V163" i="43"/>
  <c r="K20" i="44" s="1"/>
  <c r="T163" i="43"/>
  <c r="I20" i="44"/>
  <c r="S163" i="43"/>
  <c r="H20" i="44"/>
  <c r="R163" i="43"/>
  <c r="G20" i="44"/>
  <c r="O163" i="43"/>
  <c r="F20" i="44" s="1"/>
  <c r="N163" i="43"/>
  <c r="E20" i="44"/>
  <c r="M163" i="43"/>
  <c r="D20" i="44"/>
  <c r="K163" i="43"/>
  <c r="C20" i="44"/>
  <c r="B20" i="44"/>
  <c r="AG153" i="43"/>
  <c r="AG163" i="43" s="1"/>
  <c r="V20" i="44" s="1"/>
  <c r="AC153" i="43"/>
  <c r="Y153" i="43"/>
  <c r="U153" i="43"/>
  <c r="AF151" i="43"/>
  <c r="U19" i="44"/>
  <c r="AE151" i="43"/>
  <c r="T19" i="44" s="1"/>
  <c r="AD151" i="43"/>
  <c r="S19" i="44"/>
  <c r="AB151" i="43"/>
  <c r="Q19" i="44" s="1"/>
  <c r="AA151" i="43"/>
  <c r="P19" i="44"/>
  <c r="Z151" i="43"/>
  <c r="O19" i="44" s="1"/>
  <c r="X151" i="43"/>
  <c r="M19" i="44"/>
  <c r="W151" i="43"/>
  <c r="L19" i="44" s="1"/>
  <c r="V151" i="43"/>
  <c r="K19" i="44"/>
  <c r="T151" i="43"/>
  <c r="I19" i="44" s="1"/>
  <c r="S151" i="43"/>
  <c r="H19" i="44"/>
  <c r="R151" i="43"/>
  <c r="G19" i="44" s="1"/>
  <c r="O151" i="43"/>
  <c r="F19" i="44"/>
  <c r="N151" i="43"/>
  <c r="E19" i="44" s="1"/>
  <c r="M151" i="43"/>
  <c r="D19" i="44"/>
  <c r="C19" i="44"/>
  <c r="B19" i="44"/>
  <c r="AG150" i="43"/>
  <c r="AC150" i="43"/>
  <c r="U150" i="43"/>
  <c r="AH150" i="43" s="1"/>
  <c r="Y150" i="43"/>
  <c r="AG144" i="43"/>
  <c r="AC144" i="43"/>
  <c r="AH144" i="43" s="1"/>
  <c r="AI144" i="43" s="1"/>
  <c r="U144" i="43"/>
  <c r="Y144" i="43"/>
  <c r="AG143" i="43"/>
  <c r="AC143" i="43"/>
  <c r="U143" i="43"/>
  <c r="Y143" i="43"/>
  <c r="AG142" i="43"/>
  <c r="AC142" i="43"/>
  <c r="U142" i="43"/>
  <c r="AH142" i="43" s="1"/>
  <c r="AI142" i="43" s="1"/>
  <c r="Y142" i="43"/>
  <c r="AG141" i="43"/>
  <c r="AC141" i="43"/>
  <c r="AC151" i="43" s="1"/>
  <c r="R19" i="44" s="1"/>
  <c r="Y141" i="43"/>
  <c r="U141" i="43"/>
  <c r="AF139" i="43"/>
  <c r="U18" i="44"/>
  <c r="AE139" i="43"/>
  <c r="T18" i="44"/>
  <c r="AD139" i="43"/>
  <c r="S18" i="44"/>
  <c r="AB139" i="43"/>
  <c r="Q18" i="44" s="1"/>
  <c r="AA139" i="43"/>
  <c r="P18" i="44"/>
  <c r="Z139" i="43"/>
  <c r="O18" i="44"/>
  <c r="X139" i="43"/>
  <c r="M18" i="44"/>
  <c r="W139" i="43"/>
  <c r="L18" i="44" s="1"/>
  <c r="V139" i="43"/>
  <c r="K18" i="44"/>
  <c r="T139" i="43"/>
  <c r="I18" i="44"/>
  <c r="S139" i="43"/>
  <c r="H18" i="44"/>
  <c r="R139" i="43"/>
  <c r="G18" i="44" s="1"/>
  <c r="O139" i="43"/>
  <c r="F18" i="44" s="1"/>
  <c r="N139" i="43"/>
  <c r="E18" i="44"/>
  <c r="M139" i="43"/>
  <c r="D18" i="44"/>
  <c r="AG138" i="43"/>
  <c r="AC138" i="43"/>
  <c r="Y138" i="43"/>
  <c r="AH138" i="43"/>
  <c r="AI138" i="43"/>
  <c r="U138" i="43"/>
  <c r="AG137" i="43"/>
  <c r="AC137" i="43"/>
  <c r="Y137" i="43"/>
  <c r="AH137" i="43" s="1"/>
  <c r="AI137" i="43" s="1"/>
  <c r="U137" i="43"/>
  <c r="AG136" i="43"/>
  <c r="AC136" i="43"/>
  <c r="Y136" i="43"/>
  <c r="U136" i="43"/>
  <c r="AG134" i="43"/>
  <c r="AC134" i="43"/>
  <c r="Y134" i="43"/>
  <c r="U134" i="43"/>
  <c r="AG133" i="43"/>
  <c r="AC133" i="43"/>
  <c r="Y133" i="43"/>
  <c r="U133" i="43"/>
  <c r="AH133" i="43" s="1"/>
  <c r="AG132" i="43"/>
  <c r="AC132" i="43"/>
  <c r="Y132" i="43"/>
  <c r="U132" i="43"/>
  <c r="AH132" i="43" s="1"/>
  <c r="AI132" i="43" s="1"/>
  <c r="AG131" i="43"/>
  <c r="AC131" i="43"/>
  <c r="AH131" i="43" s="1"/>
  <c r="AI131" i="43" s="1"/>
  <c r="Y131" i="43"/>
  <c r="U131" i="43"/>
  <c r="AG130" i="43"/>
  <c r="AC130" i="43"/>
  <c r="Y130" i="43"/>
  <c r="U130" i="43"/>
  <c r="AG129" i="43"/>
  <c r="AC129" i="43"/>
  <c r="Y129" i="43"/>
  <c r="U129" i="43"/>
  <c r="AF127" i="43"/>
  <c r="U17" i="44"/>
  <c r="AE127" i="43"/>
  <c r="T17" i="44"/>
  <c r="AD127" i="43"/>
  <c r="S17" i="44" s="1"/>
  <c r="AB127" i="43"/>
  <c r="Q17" i="44"/>
  <c r="AA127" i="43"/>
  <c r="P17" i="44"/>
  <c r="Z127" i="43"/>
  <c r="O17" i="44" s="1"/>
  <c r="X127" i="43"/>
  <c r="M17" i="44" s="1"/>
  <c r="W127" i="43"/>
  <c r="L17" i="44" s="1"/>
  <c r="V127" i="43"/>
  <c r="K17" i="44"/>
  <c r="T127" i="43"/>
  <c r="I17" i="44" s="1"/>
  <c r="S127" i="43"/>
  <c r="H17" i="44" s="1"/>
  <c r="R127" i="43"/>
  <c r="G17" i="44" s="1"/>
  <c r="O127" i="43"/>
  <c r="F17" i="44"/>
  <c r="N127" i="43"/>
  <c r="E17" i="44" s="1"/>
  <c r="M127" i="43"/>
  <c r="D17" i="44" s="1"/>
  <c r="K127" i="43"/>
  <c r="C17" i="44" s="1"/>
  <c r="B17" i="44"/>
  <c r="AG118" i="43"/>
  <c r="AC118" i="43"/>
  <c r="U118" i="43"/>
  <c r="Y118" i="43"/>
  <c r="AH118" i="43" s="1"/>
  <c r="AI118" i="43" s="1"/>
  <c r="AG117" i="43"/>
  <c r="AC117" i="43"/>
  <c r="Y117" i="43"/>
  <c r="U117" i="43"/>
  <c r="AF115" i="43"/>
  <c r="U16" i="44"/>
  <c r="AE115" i="43"/>
  <c r="T16" i="44" s="1"/>
  <c r="AD115" i="43"/>
  <c r="AB115" i="43"/>
  <c r="Q16" i="44"/>
  <c r="AA115" i="43"/>
  <c r="P16" i="44" s="1"/>
  <c r="Z115" i="43"/>
  <c r="O16" i="44" s="1"/>
  <c r="X115" i="43"/>
  <c r="M16" i="44" s="1"/>
  <c r="W115" i="43"/>
  <c r="L16" i="44"/>
  <c r="V115" i="43"/>
  <c r="K16" i="44" s="1"/>
  <c r="T115" i="43"/>
  <c r="I16" i="44" s="1"/>
  <c r="S115" i="43"/>
  <c r="H16" i="44" s="1"/>
  <c r="R115" i="43"/>
  <c r="G16" i="44"/>
  <c r="O115" i="43"/>
  <c r="F16" i="44" s="1"/>
  <c r="N115" i="43"/>
  <c r="E16" i="44" s="1"/>
  <c r="M115" i="43"/>
  <c r="D16" i="44" s="1"/>
  <c r="K115" i="43"/>
  <c r="C16" i="44"/>
  <c r="B16" i="44"/>
  <c r="AG105" i="43"/>
  <c r="AC105" i="43"/>
  <c r="Y105" i="43"/>
  <c r="U105" i="43"/>
  <c r="AF103" i="43"/>
  <c r="U15" i="44"/>
  <c r="AE103" i="43"/>
  <c r="AD103" i="43"/>
  <c r="S15" i="44"/>
  <c r="AB103" i="43"/>
  <c r="Q15" i="44" s="1"/>
  <c r="AA103" i="43"/>
  <c r="P15" i="44"/>
  <c r="Z103" i="43"/>
  <c r="O15" i="44" s="1"/>
  <c r="X103" i="43"/>
  <c r="M15" i="44"/>
  <c r="W103" i="43"/>
  <c r="L15" i="44" s="1"/>
  <c r="V103" i="43"/>
  <c r="K15" i="44"/>
  <c r="T103" i="43"/>
  <c r="I15" i="44" s="1"/>
  <c r="T19" i="43"/>
  <c r="I8" i="44"/>
  <c r="T31" i="43"/>
  <c r="I9" i="44" s="1"/>
  <c r="T43" i="43"/>
  <c r="I10" i="44"/>
  <c r="T55" i="43"/>
  <c r="I11" i="44" s="1"/>
  <c r="T79" i="43"/>
  <c r="I13" i="44"/>
  <c r="T67" i="43"/>
  <c r="I12" i="44" s="1"/>
  <c r="T91" i="43"/>
  <c r="I14" i="44"/>
  <c r="S103" i="43"/>
  <c r="H15" i="44" s="1"/>
  <c r="R103" i="43"/>
  <c r="G15" i="44"/>
  <c r="O103" i="43"/>
  <c r="F15" i="44" s="1"/>
  <c r="N103" i="43"/>
  <c r="E15" i="44"/>
  <c r="M103" i="43"/>
  <c r="D15" i="44" s="1"/>
  <c r="K103" i="43"/>
  <c r="C15" i="44"/>
  <c r="B15" i="44"/>
  <c r="AG93" i="43"/>
  <c r="AC93" i="43"/>
  <c r="Y93" i="43"/>
  <c r="U93" i="43"/>
  <c r="AF91" i="43"/>
  <c r="U14" i="44"/>
  <c r="AE91" i="43"/>
  <c r="T14" i="44" s="1"/>
  <c r="AD91" i="43"/>
  <c r="S14" i="44"/>
  <c r="AB91" i="43"/>
  <c r="AA91" i="43"/>
  <c r="P14" i="44" s="1"/>
  <c r="Z91" i="43"/>
  <c r="O14" i="44"/>
  <c r="X91" i="43"/>
  <c r="M14" i="44" s="1"/>
  <c r="W91" i="43"/>
  <c r="L14" i="44"/>
  <c r="V91" i="43"/>
  <c r="K14" i="44" s="1"/>
  <c r="S91" i="43"/>
  <c r="H14" i="44"/>
  <c r="R91" i="43"/>
  <c r="O91" i="43"/>
  <c r="F14" i="44"/>
  <c r="N91" i="43"/>
  <c r="E14" i="44"/>
  <c r="M91" i="43"/>
  <c r="D14" i="44"/>
  <c r="C14" i="44"/>
  <c r="B14" i="44"/>
  <c r="AG81" i="43"/>
  <c r="AC81" i="43"/>
  <c r="AC91" i="43"/>
  <c r="R14" i="44"/>
  <c r="Y81" i="43"/>
  <c r="U81" i="43"/>
  <c r="AF79" i="43"/>
  <c r="U13" i="44" s="1"/>
  <c r="AE79" i="43"/>
  <c r="T13" i="44"/>
  <c r="AD79" i="43"/>
  <c r="S13" i="44"/>
  <c r="AB79" i="43"/>
  <c r="Q13" i="44"/>
  <c r="AA79" i="43"/>
  <c r="P13" i="44" s="1"/>
  <c r="Z79" i="43"/>
  <c r="O13" i="44"/>
  <c r="X79" i="43"/>
  <c r="M13" i="44"/>
  <c r="W79" i="43"/>
  <c r="L13" i="44"/>
  <c r="V79" i="43"/>
  <c r="K13" i="44" s="1"/>
  <c r="S79" i="43"/>
  <c r="H13" i="44"/>
  <c r="R79" i="43"/>
  <c r="G13" i="44"/>
  <c r="O79" i="43"/>
  <c r="F13" i="44"/>
  <c r="N79" i="43"/>
  <c r="E13" i="44" s="1"/>
  <c r="M79" i="43"/>
  <c r="D13" i="44"/>
  <c r="K79" i="43"/>
  <c r="C13" i="44"/>
  <c r="B13" i="44"/>
  <c r="AG69" i="43"/>
  <c r="AG79" i="43" s="1"/>
  <c r="V13" i="44" s="1"/>
  <c r="AC69" i="43"/>
  <c r="Y69" i="43"/>
  <c r="U69" i="43"/>
  <c r="AH69" i="43" s="1"/>
  <c r="AI69" i="43" s="1"/>
  <c r="U79" i="43"/>
  <c r="AF67" i="43"/>
  <c r="U12" i="44"/>
  <c r="AE67" i="43"/>
  <c r="T12" i="44" s="1"/>
  <c r="AD67" i="43"/>
  <c r="S12" i="44"/>
  <c r="AB67" i="43"/>
  <c r="AB19" i="43"/>
  <c r="AB31" i="43"/>
  <c r="Q9" i="44"/>
  <c r="AB43" i="43"/>
  <c r="AB55" i="43"/>
  <c r="Q12" i="44"/>
  <c r="AA67" i="43"/>
  <c r="P12" i="44" s="1"/>
  <c r="Z67" i="43"/>
  <c r="O12" i="44"/>
  <c r="X67" i="43"/>
  <c r="M12" i="44" s="1"/>
  <c r="W67" i="43"/>
  <c r="L12" i="44"/>
  <c r="W19" i="43"/>
  <c r="W31" i="43"/>
  <c r="L9" i="44"/>
  <c r="W43" i="43"/>
  <c r="W55" i="43"/>
  <c r="V67" i="43"/>
  <c r="K12" i="44"/>
  <c r="S67" i="43"/>
  <c r="H12" i="44" s="1"/>
  <c r="R67" i="43"/>
  <c r="G12" i="44"/>
  <c r="O67" i="43"/>
  <c r="F12" i="44" s="1"/>
  <c r="N67" i="43"/>
  <c r="E12" i="44"/>
  <c r="M67" i="43"/>
  <c r="D12" i="44" s="1"/>
  <c r="K67" i="43"/>
  <c r="C12" i="44"/>
  <c r="B12" i="44"/>
  <c r="AG59" i="43"/>
  <c r="AC59" i="43"/>
  <c r="Y59" i="43"/>
  <c r="U59" i="43"/>
  <c r="U67" i="43" s="1"/>
  <c r="J12" i="44" s="1"/>
  <c r="AG58" i="43"/>
  <c r="AC58" i="43"/>
  <c r="Y58" i="43"/>
  <c r="Y67" i="43" s="1"/>
  <c r="U58" i="43"/>
  <c r="AG57" i="43"/>
  <c r="AC57" i="43"/>
  <c r="AC67" i="43"/>
  <c r="R12" i="44"/>
  <c r="Y57" i="43"/>
  <c r="U57" i="43"/>
  <c r="AF55" i="43"/>
  <c r="U11" i="44" s="1"/>
  <c r="AE55" i="43"/>
  <c r="T11" i="44"/>
  <c r="AD55" i="43"/>
  <c r="S11" i="44" s="1"/>
  <c r="Q11" i="44"/>
  <c r="AA55" i="43"/>
  <c r="P11" i="44" s="1"/>
  <c r="Z55" i="43"/>
  <c r="O11" i="44"/>
  <c r="X55" i="43"/>
  <c r="M11" i="44"/>
  <c r="L11" i="44"/>
  <c r="V55" i="43"/>
  <c r="K11" i="44"/>
  <c r="S55" i="43"/>
  <c r="H11" i="44" s="1"/>
  <c r="R55" i="43"/>
  <c r="G11" i="44"/>
  <c r="O55" i="43"/>
  <c r="F11" i="44" s="1"/>
  <c r="N55" i="43"/>
  <c r="E11" i="44"/>
  <c r="M55" i="43"/>
  <c r="D11" i="44" s="1"/>
  <c r="K55" i="43"/>
  <c r="C11" i="44"/>
  <c r="B11" i="44"/>
  <c r="AG45" i="43"/>
  <c r="AG55" i="43" s="1"/>
  <c r="V11" i="44" s="1"/>
  <c r="AC45" i="43"/>
  <c r="Y45" i="43"/>
  <c r="U45" i="43"/>
  <c r="AF43" i="43"/>
  <c r="U10" i="44"/>
  <c r="AE43" i="43"/>
  <c r="T10" i="44"/>
  <c r="S10" i="44"/>
  <c r="Q10" i="44"/>
  <c r="AA43" i="43"/>
  <c r="P10" i="44" s="1"/>
  <c r="Z43" i="43"/>
  <c r="O10" i="44"/>
  <c r="X43" i="43"/>
  <c r="M10" i="44" s="1"/>
  <c r="L10" i="44"/>
  <c r="V43" i="43"/>
  <c r="K10" i="44" s="1"/>
  <c r="S43" i="43"/>
  <c r="H10" i="44"/>
  <c r="R43" i="43"/>
  <c r="G10" i="44"/>
  <c r="O43" i="43"/>
  <c r="F10" i="44"/>
  <c r="N43" i="43"/>
  <c r="E10" i="44" s="1"/>
  <c r="M43" i="43"/>
  <c r="D10" i="44"/>
  <c r="K43" i="43"/>
  <c r="C10" i="44"/>
  <c r="B10" i="44"/>
  <c r="AC34" i="43"/>
  <c r="Y34" i="43"/>
  <c r="U34" i="43"/>
  <c r="AC33" i="43"/>
  <c r="Y33" i="43"/>
  <c r="AH33" i="43"/>
  <c r="AI33" i="43"/>
  <c r="U33" i="43"/>
  <c r="AF31" i="43"/>
  <c r="AE31" i="43"/>
  <c r="T9" i="44" s="1"/>
  <c r="AD31" i="43"/>
  <c r="S9" i="44"/>
  <c r="AA31" i="43"/>
  <c r="Z31" i="43"/>
  <c r="O9" i="44"/>
  <c r="X31" i="43"/>
  <c r="M9" i="44" s="1"/>
  <c r="V31" i="43"/>
  <c r="S31" i="43"/>
  <c r="H9" i="44"/>
  <c r="R31" i="43"/>
  <c r="G9" i="44" s="1"/>
  <c r="O31" i="43"/>
  <c r="N31" i="43"/>
  <c r="E9" i="44" s="1"/>
  <c r="M31" i="43"/>
  <c r="D9" i="44"/>
  <c r="K31" i="43"/>
  <c r="C9" i="44"/>
  <c r="AG30" i="43"/>
  <c r="AC30" i="43"/>
  <c r="AH30" i="43"/>
  <c r="AI30" i="43" s="1"/>
  <c r="Y30" i="43"/>
  <c r="U30" i="43"/>
  <c r="AG29" i="43"/>
  <c r="AC29" i="43"/>
  <c r="AH29" i="43" s="1"/>
  <c r="AI29" i="43" s="1"/>
  <c r="Y29" i="43"/>
  <c r="U29" i="43"/>
  <c r="AG28" i="43"/>
  <c r="AC28" i="43"/>
  <c r="Y28" i="43"/>
  <c r="U28" i="43"/>
  <c r="AG27" i="43"/>
  <c r="AC27" i="43"/>
  <c r="Y27" i="43"/>
  <c r="U27" i="43"/>
  <c r="AG26" i="43"/>
  <c r="AC26" i="43"/>
  <c r="Y26" i="43"/>
  <c r="AH26" i="43"/>
  <c r="AI26" i="43" s="1"/>
  <c r="U26" i="43"/>
  <c r="AG25" i="43"/>
  <c r="AC25" i="43"/>
  <c r="Y25" i="43"/>
  <c r="U25" i="43"/>
  <c r="AH25" i="43" s="1"/>
  <c r="AI25" i="43" s="1"/>
  <c r="AG24" i="43"/>
  <c r="AC24" i="43"/>
  <c r="Y24" i="43"/>
  <c r="U24" i="43"/>
  <c r="AH24" i="43" s="1"/>
  <c r="AG23" i="43"/>
  <c r="AC23" i="43"/>
  <c r="Y23" i="43"/>
  <c r="AH23" i="43" s="1"/>
  <c r="AI23" i="43" s="1"/>
  <c r="U23" i="43"/>
  <c r="AG22" i="43"/>
  <c r="AC22" i="43"/>
  <c r="Y22" i="43"/>
  <c r="U22" i="43"/>
  <c r="AH22" i="43" s="1"/>
  <c r="AG21" i="43"/>
  <c r="AC21" i="43"/>
  <c r="Y21" i="43"/>
  <c r="U21" i="43"/>
  <c r="AF19" i="43"/>
  <c r="AE19" i="43"/>
  <c r="AD19" i="43"/>
  <c r="AA19" i="43"/>
  <c r="Z19" i="43"/>
  <c r="X19" i="43"/>
  <c r="V19" i="43"/>
  <c r="S19" i="43"/>
  <c r="R19" i="43"/>
  <c r="O19" i="43"/>
  <c r="N19" i="43"/>
  <c r="M19" i="43"/>
  <c r="K19" i="43"/>
  <c r="AG15" i="43"/>
  <c r="AC15" i="43"/>
  <c r="Y15" i="43"/>
  <c r="U15" i="43"/>
  <c r="AG14" i="43"/>
  <c r="AC14" i="43"/>
  <c r="AH14" i="43" s="1"/>
  <c r="AI14" i="43" s="1"/>
  <c r="Y14" i="43"/>
  <c r="U14" i="43"/>
  <c r="AG13" i="43"/>
  <c r="AC13" i="43"/>
  <c r="Y13" i="43"/>
  <c r="U13" i="43"/>
  <c r="AG12" i="43"/>
  <c r="AC12" i="43"/>
  <c r="Y12" i="43"/>
  <c r="U12" i="43"/>
  <c r="AH12" i="43" s="1"/>
  <c r="AI12" i="43" s="1"/>
  <c r="AG11" i="43"/>
  <c r="AC11" i="43"/>
  <c r="Y11" i="43"/>
  <c r="U11" i="43"/>
  <c r="AG10" i="43"/>
  <c r="AC10" i="43"/>
  <c r="Y10" i="43"/>
  <c r="U10" i="43"/>
  <c r="AG9" i="43"/>
  <c r="AC9" i="43"/>
  <c r="Y9" i="43"/>
  <c r="U9" i="43"/>
  <c r="C18" i="41"/>
  <c r="Y17" i="41"/>
  <c r="A5" i="41"/>
  <c r="A3" i="41"/>
  <c r="AF110" i="40"/>
  <c r="U24" i="41" s="1"/>
  <c r="AE110" i="40"/>
  <c r="AD110" i="40"/>
  <c r="Q24" i="41"/>
  <c r="P24" i="41"/>
  <c r="O24" i="41"/>
  <c r="M24" i="41"/>
  <c r="L24" i="41"/>
  <c r="I24" i="41"/>
  <c r="H24" i="41"/>
  <c r="G24" i="41"/>
  <c r="O110" i="40"/>
  <c r="F24" i="41"/>
  <c r="N110" i="40"/>
  <c r="E24" i="41"/>
  <c r="D24" i="41"/>
  <c r="C24" i="41"/>
  <c r="V24" i="41"/>
  <c r="U23" i="41"/>
  <c r="T23" i="41"/>
  <c r="S23" i="41"/>
  <c r="Q23" i="41"/>
  <c r="P23" i="41"/>
  <c r="M23" i="41"/>
  <c r="L23" i="41"/>
  <c r="K23" i="41"/>
  <c r="I23" i="41"/>
  <c r="H23" i="41"/>
  <c r="G23" i="41"/>
  <c r="C23" i="41"/>
  <c r="U21" i="41"/>
  <c r="T21" i="41"/>
  <c r="S21" i="41"/>
  <c r="Q21" i="41"/>
  <c r="P21" i="41"/>
  <c r="O21" i="41"/>
  <c r="I21" i="41"/>
  <c r="H21" i="41"/>
  <c r="G21" i="41"/>
  <c r="F21" i="41"/>
  <c r="E21" i="41"/>
  <c r="D21" i="41"/>
  <c r="C21" i="41"/>
  <c r="AG87" i="40"/>
  <c r="U20" i="41"/>
  <c r="T20" i="41"/>
  <c r="S20" i="41"/>
  <c r="Q20" i="41"/>
  <c r="P20" i="41"/>
  <c r="O20" i="41"/>
  <c r="M20" i="41"/>
  <c r="L20" i="41"/>
  <c r="K20" i="41"/>
  <c r="I20" i="41"/>
  <c r="H20" i="41"/>
  <c r="G20" i="41"/>
  <c r="F20" i="41"/>
  <c r="E20" i="41"/>
  <c r="D20" i="41"/>
  <c r="C20" i="41"/>
  <c r="U83" i="40"/>
  <c r="J20" i="41" s="1"/>
  <c r="U19" i="41"/>
  <c r="T19" i="41"/>
  <c r="S19" i="41"/>
  <c r="Q19" i="41"/>
  <c r="P19" i="41"/>
  <c r="O19" i="41"/>
  <c r="K19" i="41"/>
  <c r="I19" i="41"/>
  <c r="H19" i="41"/>
  <c r="G19" i="41"/>
  <c r="F19" i="41"/>
  <c r="E19" i="41"/>
  <c r="D19" i="41"/>
  <c r="C19" i="41"/>
  <c r="U80" i="40"/>
  <c r="U18" i="41"/>
  <c r="T18" i="41"/>
  <c r="S18" i="41"/>
  <c r="Q18" i="41"/>
  <c r="P18" i="41"/>
  <c r="O18" i="41"/>
  <c r="M18" i="41"/>
  <c r="L18" i="41"/>
  <c r="K18" i="41"/>
  <c r="I18" i="41"/>
  <c r="H18" i="41"/>
  <c r="G18" i="41"/>
  <c r="O77" i="40"/>
  <c r="F18" i="41" s="1"/>
  <c r="N77" i="40"/>
  <c r="E18" i="41" s="1"/>
  <c r="M77" i="40"/>
  <c r="D18" i="41"/>
  <c r="V18" i="41"/>
  <c r="N18" i="41"/>
  <c r="U77" i="40"/>
  <c r="J18" i="41" s="1"/>
  <c r="U17" i="41"/>
  <c r="T17" i="41"/>
  <c r="S17" i="41"/>
  <c r="Q17" i="41"/>
  <c r="P17" i="41"/>
  <c r="O17" i="41"/>
  <c r="M17" i="41"/>
  <c r="L17" i="41"/>
  <c r="K17" i="41"/>
  <c r="I17" i="41"/>
  <c r="H17" i="41"/>
  <c r="G17" i="41"/>
  <c r="F17" i="41"/>
  <c r="E17" i="41"/>
  <c r="D17" i="41"/>
  <c r="C17" i="41"/>
  <c r="V17" i="41"/>
  <c r="N17" i="41"/>
  <c r="U73" i="40"/>
  <c r="U16" i="41"/>
  <c r="T16" i="41"/>
  <c r="T8" i="41"/>
  <c r="T9" i="41"/>
  <c r="T10" i="41"/>
  <c r="T11" i="41"/>
  <c r="T12" i="41"/>
  <c r="T13" i="41"/>
  <c r="T14" i="41"/>
  <c r="T15" i="41"/>
  <c r="S16" i="41"/>
  <c r="Q16" i="41"/>
  <c r="P16" i="41"/>
  <c r="O16" i="41"/>
  <c r="L16" i="41"/>
  <c r="K16" i="41"/>
  <c r="I16" i="41"/>
  <c r="H16" i="41"/>
  <c r="G16" i="41"/>
  <c r="F16" i="41"/>
  <c r="E16" i="41"/>
  <c r="D16" i="41"/>
  <c r="C16" i="41"/>
  <c r="U15" i="41"/>
  <c r="S15" i="41"/>
  <c r="Q15" i="41"/>
  <c r="P15" i="41"/>
  <c r="O15" i="41"/>
  <c r="M15" i="41"/>
  <c r="L15" i="41"/>
  <c r="L8" i="41"/>
  <c r="L9" i="41"/>
  <c r="L10" i="41"/>
  <c r="L11" i="41"/>
  <c r="L12" i="41"/>
  <c r="L14" i="41"/>
  <c r="K15" i="41"/>
  <c r="I15" i="41"/>
  <c r="S60" i="40"/>
  <c r="H15" i="41" s="1"/>
  <c r="R60" i="40"/>
  <c r="G15" i="41"/>
  <c r="O60" i="40"/>
  <c r="F15" i="41" s="1"/>
  <c r="N60" i="40"/>
  <c r="E15" i="41"/>
  <c r="M60" i="40"/>
  <c r="D15" i="41" s="1"/>
  <c r="C15" i="41"/>
  <c r="U60" i="40"/>
  <c r="U14" i="41"/>
  <c r="S14" i="41"/>
  <c r="Q14" i="41"/>
  <c r="P14" i="41"/>
  <c r="M14" i="41"/>
  <c r="K14" i="41"/>
  <c r="I14" i="41"/>
  <c r="H14" i="41"/>
  <c r="G14" i="41"/>
  <c r="F14" i="41"/>
  <c r="E14" i="41"/>
  <c r="D14" i="41"/>
  <c r="C14" i="41"/>
  <c r="U48" i="40"/>
  <c r="U13" i="41"/>
  <c r="U8" i="41"/>
  <c r="U25" i="41" s="1"/>
  <c r="U9" i="41"/>
  <c r="U10" i="41"/>
  <c r="U11" i="41"/>
  <c r="U12" i="41"/>
  <c r="AD44" i="40"/>
  <c r="S13" i="41"/>
  <c r="Q13" i="41"/>
  <c r="P13" i="41"/>
  <c r="K13" i="41"/>
  <c r="T44" i="40"/>
  <c r="S44" i="40"/>
  <c r="H13" i="41" s="1"/>
  <c r="R44" i="40"/>
  <c r="G13" i="41"/>
  <c r="O44" i="40"/>
  <c r="F13" i="41" s="1"/>
  <c r="N44" i="40"/>
  <c r="E13" i="41"/>
  <c r="M44" i="40"/>
  <c r="D13" i="41" s="1"/>
  <c r="C13" i="41"/>
  <c r="AC44" i="40"/>
  <c r="R13" i="41" s="1"/>
  <c r="U44" i="40"/>
  <c r="J13" i="41"/>
  <c r="AD40" i="40"/>
  <c r="S12" i="41"/>
  <c r="M12" i="41"/>
  <c r="K12" i="41"/>
  <c r="I12" i="41"/>
  <c r="S40" i="40"/>
  <c r="H12" i="41" s="1"/>
  <c r="R40" i="40"/>
  <c r="G12" i="41"/>
  <c r="O40" i="40"/>
  <c r="F12" i="41" s="1"/>
  <c r="N40" i="40"/>
  <c r="E12" i="41"/>
  <c r="M40" i="40"/>
  <c r="D12" i="41" s="1"/>
  <c r="AG40" i="40"/>
  <c r="S11" i="41"/>
  <c r="Q11" i="41"/>
  <c r="P11" i="41"/>
  <c r="O11" i="41"/>
  <c r="M11" i="41"/>
  <c r="K11" i="41"/>
  <c r="I11" i="41"/>
  <c r="H11" i="41"/>
  <c r="G11" i="41"/>
  <c r="F11" i="41"/>
  <c r="E11" i="41"/>
  <c r="D11" i="41"/>
  <c r="AC25" i="40"/>
  <c r="U25" i="40"/>
  <c r="AD21" i="40"/>
  <c r="S10" i="41"/>
  <c r="M10" i="41"/>
  <c r="M8" i="41"/>
  <c r="M9" i="41"/>
  <c r="T21" i="40"/>
  <c r="S21" i="40"/>
  <c r="R21" i="40"/>
  <c r="O21" i="40"/>
  <c r="N21" i="40"/>
  <c r="E10" i="41"/>
  <c r="M21" i="40"/>
  <c r="D10" i="41" s="1"/>
  <c r="C10" i="41"/>
  <c r="AG21" i="40"/>
  <c r="AC21" i="40"/>
  <c r="R10" i="41" s="1"/>
  <c r="S9" i="41"/>
  <c r="K9" i="41"/>
  <c r="I9" i="41"/>
  <c r="H9" i="41"/>
  <c r="G9" i="41"/>
  <c r="F9" i="41"/>
  <c r="E9" i="41"/>
  <c r="D9" i="41"/>
  <c r="C9" i="41"/>
  <c r="C8" i="41"/>
  <c r="R9" i="41"/>
  <c r="S8" i="41"/>
  <c r="Q8" i="41"/>
  <c r="O8" i="41"/>
  <c r="K8" i="41"/>
  <c r="I8" i="41"/>
  <c r="G8" i="41"/>
  <c r="F8" i="41"/>
  <c r="E8" i="41"/>
  <c r="D8" i="41"/>
  <c r="AG11" i="40"/>
  <c r="V8" i="41"/>
  <c r="U11" i="40"/>
  <c r="C18" i="39"/>
  <c r="B18" i="39"/>
  <c r="Y17" i="39"/>
  <c r="A5" i="39"/>
  <c r="U24" i="39"/>
  <c r="T24" i="39"/>
  <c r="S24" i="39"/>
  <c r="Q24" i="39"/>
  <c r="O24" i="39"/>
  <c r="L24" i="39"/>
  <c r="K24" i="39"/>
  <c r="I24" i="39"/>
  <c r="H24" i="39"/>
  <c r="G24" i="39"/>
  <c r="F24" i="39"/>
  <c r="E24" i="39"/>
  <c r="D24" i="39"/>
  <c r="C24" i="39"/>
  <c r="B24" i="39"/>
  <c r="N24" i="39"/>
  <c r="U211" i="38"/>
  <c r="J24" i="39" s="1"/>
  <c r="AF207" i="38"/>
  <c r="U23" i="39" s="1"/>
  <c r="AE207" i="38"/>
  <c r="T23" i="39" s="1"/>
  <c r="AD207" i="38"/>
  <c r="S23" i="39"/>
  <c r="Q23" i="39"/>
  <c r="AA207" i="38"/>
  <c r="P23" i="39"/>
  <c r="Z207" i="38"/>
  <c r="O23" i="39" s="1"/>
  <c r="X207" i="38"/>
  <c r="M23" i="39"/>
  <c r="W207" i="38"/>
  <c r="L23" i="39" s="1"/>
  <c r="V207" i="38"/>
  <c r="K23" i="39"/>
  <c r="T207" i="38"/>
  <c r="I23" i="39"/>
  <c r="S207" i="38"/>
  <c r="H23" i="39"/>
  <c r="R207" i="38"/>
  <c r="G23" i="39" s="1"/>
  <c r="O207" i="38"/>
  <c r="F23" i="39"/>
  <c r="N207" i="38"/>
  <c r="E23" i="39" s="1"/>
  <c r="M207" i="38"/>
  <c r="D23" i="39"/>
  <c r="K207" i="38"/>
  <c r="C23" i="39" s="1"/>
  <c r="AF183" i="38"/>
  <c r="U21" i="39"/>
  <c r="AE183" i="38"/>
  <c r="T21" i="39" s="1"/>
  <c r="AD183" i="38"/>
  <c r="S21" i="39"/>
  <c r="Q21" i="39"/>
  <c r="AA183" i="38"/>
  <c r="P21" i="39"/>
  <c r="Z183" i="38"/>
  <c r="O21" i="39" s="1"/>
  <c r="X183" i="38"/>
  <c r="M21" i="39" s="1"/>
  <c r="W183" i="38"/>
  <c r="L21" i="39"/>
  <c r="V183" i="38"/>
  <c r="K21" i="39"/>
  <c r="T183" i="38"/>
  <c r="I21" i="39" s="1"/>
  <c r="S183" i="38"/>
  <c r="H21" i="39" s="1"/>
  <c r="R183" i="38"/>
  <c r="G21" i="39"/>
  <c r="O183" i="38"/>
  <c r="F21" i="39" s="1"/>
  <c r="N183" i="38"/>
  <c r="E21" i="39" s="1"/>
  <c r="M183" i="38"/>
  <c r="D21" i="39" s="1"/>
  <c r="K183" i="38"/>
  <c r="C21" i="39"/>
  <c r="AF178" i="38"/>
  <c r="U20" i="39"/>
  <c r="AE178" i="38"/>
  <c r="T20" i="39" s="1"/>
  <c r="AD178" i="38"/>
  <c r="S20" i="39" s="1"/>
  <c r="AA178" i="38"/>
  <c r="P20" i="39"/>
  <c r="Z178" i="38"/>
  <c r="O20" i="39" s="1"/>
  <c r="X178" i="38"/>
  <c r="M20" i="39" s="1"/>
  <c r="W178" i="38"/>
  <c r="L20" i="39"/>
  <c r="V178" i="38"/>
  <c r="K20" i="39"/>
  <c r="T178" i="38"/>
  <c r="I20" i="39"/>
  <c r="S178" i="38"/>
  <c r="H20" i="39" s="1"/>
  <c r="R178" i="38"/>
  <c r="G20" i="39"/>
  <c r="O178" i="38"/>
  <c r="F20" i="39"/>
  <c r="N178" i="38"/>
  <c r="E20" i="39"/>
  <c r="M178" i="38"/>
  <c r="D20" i="39" s="1"/>
  <c r="B20" i="39"/>
  <c r="U19" i="39"/>
  <c r="T19" i="39"/>
  <c r="S19" i="39"/>
  <c r="Q19" i="39"/>
  <c r="P19" i="39"/>
  <c r="O19" i="39"/>
  <c r="M19" i="39"/>
  <c r="L19" i="39"/>
  <c r="K19" i="39"/>
  <c r="T166" i="38"/>
  <c r="I19" i="39"/>
  <c r="S166" i="38"/>
  <c r="H19" i="39" s="1"/>
  <c r="R166" i="38"/>
  <c r="G19" i="39" s="1"/>
  <c r="F19" i="39"/>
  <c r="E19" i="39"/>
  <c r="D19" i="39"/>
  <c r="C19" i="39"/>
  <c r="B19" i="39"/>
  <c r="V19" i="39"/>
  <c r="AF163" i="38"/>
  <c r="U18" i="39" s="1"/>
  <c r="AE163" i="38"/>
  <c r="T18" i="39" s="1"/>
  <c r="AD163" i="38"/>
  <c r="S18" i="39"/>
  <c r="Q18" i="39"/>
  <c r="AA163" i="38"/>
  <c r="P18" i="39"/>
  <c r="Z163" i="38"/>
  <c r="O18" i="39"/>
  <c r="X163" i="38"/>
  <c r="M18" i="39"/>
  <c r="W163" i="38"/>
  <c r="L18" i="39" s="1"/>
  <c r="V163" i="38"/>
  <c r="K18" i="39"/>
  <c r="T163" i="38"/>
  <c r="I18" i="39"/>
  <c r="S163" i="38"/>
  <c r="H18" i="39"/>
  <c r="R163" i="38"/>
  <c r="G18" i="39" s="1"/>
  <c r="O163" i="38"/>
  <c r="F18" i="39"/>
  <c r="N163" i="38"/>
  <c r="E18" i="39"/>
  <c r="M163" i="38"/>
  <c r="D18" i="39"/>
  <c r="AF157" i="38"/>
  <c r="U17" i="39" s="1"/>
  <c r="AE157" i="38"/>
  <c r="T17" i="39"/>
  <c r="AD157" i="38"/>
  <c r="S17" i="39" s="1"/>
  <c r="Q17" i="39"/>
  <c r="AA157" i="38"/>
  <c r="P17" i="39"/>
  <c r="Z157" i="38"/>
  <c r="X157" i="38"/>
  <c r="M17" i="39"/>
  <c r="W157" i="38"/>
  <c r="L17" i="39" s="1"/>
  <c r="V157" i="38"/>
  <c r="K17" i="39"/>
  <c r="T157" i="38"/>
  <c r="S157" i="38"/>
  <c r="H17" i="39"/>
  <c r="R157" i="38"/>
  <c r="G17" i="39" s="1"/>
  <c r="O157" i="38"/>
  <c r="F17" i="39"/>
  <c r="N157" i="38"/>
  <c r="E17" i="39"/>
  <c r="M157" i="38"/>
  <c r="D17" i="39" s="1"/>
  <c r="K157" i="38"/>
  <c r="B17" i="39"/>
  <c r="AF142" i="38"/>
  <c r="U16" i="39" s="1"/>
  <c r="AE142" i="38"/>
  <c r="T16" i="39"/>
  <c r="AD142" i="38"/>
  <c r="S16" i="39" s="1"/>
  <c r="Q16" i="39"/>
  <c r="AA142" i="38"/>
  <c r="P16" i="39" s="1"/>
  <c r="Z142" i="38"/>
  <c r="O16" i="39"/>
  <c r="X142" i="38"/>
  <c r="M16" i="39" s="1"/>
  <c r="W142" i="38"/>
  <c r="L16" i="39"/>
  <c r="V142" i="38"/>
  <c r="K16" i="39" s="1"/>
  <c r="T142" i="38"/>
  <c r="I16" i="39"/>
  <c r="S142" i="38"/>
  <c r="H16" i="39" s="1"/>
  <c r="R142" i="38"/>
  <c r="G16" i="39"/>
  <c r="O142" i="38"/>
  <c r="F16" i="39" s="1"/>
  <c r="N142" i="38"/>
  <c r="E16" i="39"/>
  <c r="M142" i="38"/>
  <c r="D16" i="39" s="1"/>
  <c r="C16" i="39"/>
  <c r="B16" i="39"/>
  <c r="AC142" i="38"/>
  <c r="R16" i="39" s="1"/>
  <c r="AF109" i="38"/>
  <c r="U15" i="39"/>
  <c r="AE109" i="38"/>
  <c r="T15" i="39" s="1"/>
  <c r="AD109" i="38"/>
  <c r="S15" i="39"/>
  <c r="Q15" i="39"/>
  <c r="AA109" i="38"/>
  <c r="P15" i="39"/>
  <c r="Z109" i="38"/>
  <c r="O15" i="39"/>
  <c r="X109" i="38"/>
  <c r="M15" i="39"/>
  <c r="W109" i="38"/>
  <c r="L15" i="39" s="1"/>
  <c r="V109" i="38"/>
  <c r="K15" i="39"/>
  <c r="T109" i="38"/>
  <c r="I15" i="39"/>
  <c r="S109" i="38"/>
  <c r="H15" i="39"/>
  <c r="R109" i="38"/>
  <c r="G15" i="39" s="1"/>
  <c r="O109" i="38"/>
  <c r="F15" i="39"/>
  <c r="N109" i="38"/>
  <c r="E15" i="39"/>
  <c r="M109" i="38"/>
  <c r="D15" i="39"/>
  <c r="C15" i="39"/>
  <c r="B15" i="39"/>
  <c r="AF88" i="38"/>
  <c r="U14" i="39"/>
  <c r="AE88" i="38"/>
  <c r="T14" i="39"/>
  <c r="S14" i="39"/>
  <c r="P14" i="39"/>
  <c r="O14" i="39"/>
  <c r="M14" i="39"/>
  <c r="L14" i="39"/>
  <c r="K14" i="39"/>
  <c r="T88" i="38"/>
  <c r="I14" i="39"/>
  <c r="S88" i="38"/>
  <c r="H14" i="39" s="1"/>
  <c r="R88" i="38"/>
  <c r="G14" i="39" s="1"/>
  <c r="F14" i="39"/>
  <c r="E14" i="39"/>
  <c r="D14" i="39"/>
  <c r="C14" i="39"/>
  <c r="B14" i="39"/>
  <c r="AF58" i="38"/>
  <c r="U13" i="39" s="1"/>
  <c r="AE58" i="38"/>
  <c r="T13" i="39" s="1"/>
  <c r="AD58" i="38"/>
  <c r="S13" i="39"/>
  <c r="AA58" i="38"/>
  <c r="P13" i="39" s="1"/>
  <c r="Z58" i="38"/>
  <c r="O13" i="39" s="1"/>
  <c r="X58" i="38"/>
  <c r="M13" i="39" s="1"/>
  <c r="W58" i="38"/>
  <c r="L13" i="39"/>
  <c r="V58" i="38"/>
  <c r="K13" i="39" s="1"/>
  <c r="T58" i="38"/>
  <c r="I13" i="39" s="1"/>
  <c r="S58" i="38"/>
  <c r="H13" i="39" s="1"/>
  <c r="R58" i="38"/>
  <c r="G13" i="39"/>
  <c r="O58" i="38"/>
  <c r="F13" i="39" s="1"/>
  <c r="N58" i="38"/>
  <c r="E13" i="39" s="1"/>
  <c r="M58" i="38"/>
  <c r="D13" i="39" s="1"/>
  <c r="K58" i="38"/>
  <c r="C13" i="39"/>
  <c r="B13" i="39"/>
  <c r="AF52" i="38"/>
  <c r="U12" i="39"/>
  <c r="AE52" i="38"/>
  <c r="AD52" i="38"/>
  <c r="S12" i="39"/>
  <c r="AA52" i="38"/>
  <c r="P12" i="39" s="1"/>
  <c r="Z52" i="38"/>
  <c r="O12" i="39"/>
  <c r="T52" i="38"/>
  <c r="I12" i="39"/>
  <c r="S52" i="38"/>
  <c r="H12" i="39" s="1"/>
  <c r="R52" i="38"/>
  <c r="G12" i="39" s="1"/>
  <c r="O52" i="38"/>
  <c r="F12" i="39" s="1"/>
  <c r="N52" i="38"/>
  <c r="E12" i="39" s="1"/>
  <c r="M52" i="38"/>
  <c r="D12" i="39" s="1"/>
  <c r="K52" i="38"/>
  <c r="C12" i="39" s="1"/>
  <c r="B12" i="39"/>
  <c r="AF34" i="38"/>
  <c r="U11" i="39" s="1"/>
  <c r="AE34" i="38"/>
  <c r="T11" i="39" s="1"/>
  <c r="AD34" i="38"/>
  <c r="S11" i="39"/>
  <c r="AA34" i="38"/>
  <c r="P11" i="39" s="1"/>
  <c r="Z34" i="38"/>
  <c r="O11" i="39" s="1"/>
  <c r="X34" i="38"/>
  <c r="M11" i="39" s="1"/>
  <c r="W34" i="38"/>
  <c r="L11" i="39"/>
  <c r="V34" i="38"/>
  <c r="K11" i="39" s="1"/>
  <c r="T34" i="38"/>
  <c r="I11" i="39" s="1"/>
  <c r="S34" i="38"/>
  <c r="H11" i="39" s="1"/>
  <c r="R34" i="38"/>
  <c r="G11" i="39"/>
  <c r="O34" i="38"/>
  <c r="F11" i="39" s="1"/>
  <c r="N34" i="38"/>
  <c r="E11" i="39" s="1"/>
  <c r="N15" i="38"/>
  <c r="E9" i="39" s="1"/>
  <c r="N10" i="38"/>
  <c r="N212" i="38"/>
  <c r="E8" i="39"/>
  <c r="N18" i="38"/>
  <c r="E10" i="39"/>
  <c r="M34" i="38"/>
  <c r="D11" i="39"/>
  <c r="C11" i="39"/>
  <c r="B11" i="39"/>
  <c r="AF18" i="38"/>
  <c r="U10" i="39" s="1"/>
  <c r="AE18" i="38"/>
  <c r="T10" i="39"/>
  <c r="AD18" i="38"/>
  <c r="S10" i="39"/>
  <c r="Q10" i="39"/>
  <c r="AA18" i="38"/>
  <c r="P10" i="39" s="1"/>
  <c r="Z18" i="38"/>
  <c r="O10" i="39"/>
  <c r="X18" i="38"/>
  <c r="M10" i="39"/>
  <c r="W18" i="38"/>
  <c r="L10" i="39"/>
  <c r="V18" i="38"/>
  <c r="K10" i="39" s="1"/>
  <c r="T18" i="38"/>
  <c r="I10" i="39"/>
  <c r="S18" i="38"/>
  <c r="H10" i="39"/>
  <c r="R18" i="38"/>
  <c r="G10" i="39"/>
  <c r="O18" i="38"/>
  <c r="F10" i="39" s="1"/>
  <c r="M18" i="38"/>
  <c r="D10" i="39" s="1"/>
  <c r="K18" i="38"/>
  <c r="C10" i="39" s="1"/>
  <c r="J18" i="38"/>
  <c r="B10" i="39"/>
  <c r="Y18" i="38"/>
  <c r="N10" i="39"/>
  <c r="AF15" i="38"/>
  <c r="U9" i="39"/>
  <c r="AE15" i="38"/>
  <c r="T9" i="39"/>
  <c r="AD15" i="38"/>
  <c r="S9" i="39" s="1"/>
  <c r="AA15" i="38"/>
  <c r="P9" i="39"/>
  <c r="Z15" i="38"/>
  <c r="O9" i="39"/>
  <c r="X15" i="38"/>
  <c r="M9" i="39"/>
  <c r="W15" i="38"/>
  <c r="L9" i="39"/>
  <c r="V15" i="38"/>
  <c r="K9" i="39" s="1"/>
  <c r="T15" i="38"/>
  <c r="I9" i="39" s="1"/>
  <c r="T212" i="38"/>
  <c r="S15" i="38"/>
  <c r="H9" i="39"/>
  <c r="R15" i="38"/>
  <c r="G9" i="39" s="1"/>
  <c r="O15" i="38"/>
  <c r="F9" i="39"/>
  <c r="M15" i="38"/>
  <c r="D9" i="39" s="1"/>
  <c r="K15" i="38"/>
  <c r="C9" i="39" s="1"/>
  <c r="AF10" i="38"/>
  <c r="AE10" i="38"/>
  <c r="T8" i="39" s="1"/>
  <c r="AD10" i="38"/>
  <c r="AD212" i="38" s="1"/>
  <c r="AA10" i="38"/>
  <c r="Z10" i="38"/>
  <c r="Z212" i="38"/>
  <c r="X10" i="38"/>
  <c r="M8" i="39" s="1"/>
  <c r="W10" i="38"/>
  <c r="V10" i="38"/>
  <c r="T10" i="38"/>
  <c r="I8" i="39" s="1"/>
  <c r="S10" i="38"/>
  <c r="S212" i="38" s="1"/>
  <c r="R10" i="38"/>
  <c r="O10" i="38"/>
  <c r="F8" i="39" s="1"/>
  <c r="M10" i="38"/>
  <c r="M212" i="38" s="1"/>
  <c r="K10" i="38"/>
  <c r="B8" i="39"/>
  <c r="Y43" i="61"/>
  <c r="N10" i="62"/>
  <c r="Y163" i="61"/>
  <c r="N20" i="62" s="1"/>
  <c r="Y79" i="89"/>
  <c r="N13" i="90" s="1"/>
  <c r="AG127" i="61"/>
  <c r="V17" i="62" s="1"/>
  <c r="Y115" i="66"/>
  <c r="N16" i="67"/>
  <c r="AC175" i="85"/>
  <c r="R21" i="86" s="1"/>
  <c r="Y127" i="61"/>
  <c r="N17" i="62" s="1"/>
  <c r="Y31" i="82"/>
  <c r="N9" i="83" s="1"/>
  <c r="U163" i="38"/>
  <c r="J18" i="39"/>
  <c r="AG91" i="61"/>
  <c r="V14" i="62" s="1"/>
  <c r="Y115" i="61"/>
  <c r="N16" i="62" s="1"/>
  <c r="Y127" i="85"/>
  <c r="N17" i="86" s="1"/>
  <c r="Y151" i="85"/>
  <c r="N19" i="86"/>
  <c r="Y55" i="87"/>
  <c r="N11" i="88" s="1"/>
  <c r="Y175" i="87"/>
  <c r="N21" i="88" s="1"/>
  <c r="AC55" i="89"/>
  <c r="R11" i="90" s="1"/>
  <c r="Y43" i="85"/>
  <c r="N10" i="86"/>
  <c r="Y67" i="61"/>
  <c r="N12" i="62" s="1"/>
  <c r="AG55" i="61"/>
  <c r="V11" i="62" s="1"/>
  <c r="U127" i="87"/>
  <c r="J17" i="88" s="1"/>
  <c r="Y115" i="93"/>
  <c r="N12" i="44"/>
  <c r="AG67" i="61"/>
  <c r="V12" i="62" s="1"/>
  <c r="Y91" i="61"/>
  <c r="N14" i="62" s="1"/>
  <c r="AG187" i="61"/>
  <c r="V22" i="62" s="1"/>
  <c r="AC79" i="82"/>
  <c r="R13" i="83"/>
  <c r="AG79" i="85"/>
  <c r="V13" i="86" s="1"/>
  <c r="AC19" i="87"/>
  <c r="R8" i="88" s="1"/>
  <c r="AC115" i="87"/>
  <c r="R16" i="88" s="1"/>
  <c r="AC155" i="91"/>
  <c r="R14" i="92"/>
  <c r="Y188" i="91"/>
  <c r="U222" i="91"/>
  <c r="J16" i="92"/>
  <c r="AG175" i="61"/>
  <c r="V21" i="62"/>
  <c r="AG79" i="82"/>
  <c r="AC103" i="85"/>
  <c r="R15" i="86"/>
  <c r="AC31" i="87"/>
  <c r="R9" i="88" s="1"/>
  <c r="AC127" i="87"/>
  <c r="R17" i="88" s="1"/>
  <c r="Y163" i="87"/>
  <c r="N20" i="88" s="1"/>
  <c r="U175" i="87"/>
  <c r="J21" i="88"/>
  <c r="Y222" i="91"/>
  <c r="N16" i="92" s="1"/>
  <c r="Y79" i="82"/>
  <c r="N13" i="83" s="1"/>
  <c r="U31" i="87"/>
  <c r="J9" i="88" s="1"/>
  <c r="R111" i="40"/>
  <c r="J191" i="76"/>
  <c r="V191" i="76"/>
  <c r="AG163" i="45"/>
  <c r="V20" i="46"/>
  <c r="Y31" i="85"/>
  <c r="N9" i="86"/>
  <c r="E24" i="86"/>
  <c r="F24" i="86"/>
  <c r="AC163" i="85"/>
  <c r="R20" i="86" s="1"/>
  <c r="G24" i="86"/>
  <c r="AC175" i="43"/>
  <c r="R21" i="44" s="1"/>
  <c r="S24" i="86"/>
  <c r="U91" i="59"/>
  <c r="J14" i="60"/>
  <c r="Y103" i="61"/>
  <c r="N15" i="62" s="1"/>
  <c r="Y19" i="61"/>
  <c r="N8" i="62"/>
  <c r="Y151" i="61"/>
  <c r="N19" i="62"/>
  <c r="AG19" i="61"/>
  <c r="V8" i="62"/>
  <c r="K191" i="76"/>
  <c r="Y79" i="61"/>
  <c r="N13" i="62" s="1"/>
  <c r="R191" i="76"/>
  <c r="D8" i="77"/>
  <c r="D24" i="77"/>
  <c r="M191" i="76"/>
  <c r="H8" i="77"/>
  <c r="H24" i="77"/>
  <c r="S191" i="76"/>
  <c r="M8" i="77"/>
  <c r="M24" i="77"/>
  <c r="X191" i="76"/>
  <c r="E8" i="77"/>
  <c r="N191" i="76"/>
  <c r="I8" i="77"/>
  <c r="L8" i="77"/>
  <c r="AG126" i="89"/>
  <c r="AG127" i="89" s="1"/>
  <c r="V17" i="90"/>
  <c r="AC127" i="89"/>
  <c r="S22" i="77"/>
  <c r="AD191" i="76"/>
  <c r="O22" i="77"/>
  <c r="T22" i="77"/>
  <c r="AE191" i="76"/>
  <c r="P22" i="77"/>
  <c r="AA191" i="76"/>
  <c r="U22" i="77"/>
  <c r="AF191" i="76"/>
  <c r="Q22" i="77"/>
  <c r="AG178" i="38"/>
  <c r="V20" i="39"/>
  <c r="U8" i="39"/>
  <c r="B9" i="39"/>
  <c r="AF111" i="40"/>
  <c r="I10" i="41"/>
  <c r="K10" i="41"/>
  <c r="F10" i="41"/>
  <c r="AC115" i="43"/>
  <c r="R16" i="44" s="1"/>
  <c r="J13" i="44"/>
  <c r="E8" i="44"/>
  <c r="U8" i="44"/>
  <c r="B8" i="44"/>
  <c r="AC91" i="45"/>
  <c r="R14" i="46"/>
  <c r="AG19" i="45"/>
  <c r="V8" i="46" s="1"/>
  <c r="Y31" i="93"/>
  <c r="U163" i="93"/>
  <c r="AC43" i="93"/>
  <c r="U43" i="93"/>
  <c r="J10" i="94"/>
  <c r="AC55" i="93"/>
  <c r="R11" i="94" s="1"/>
  <c r="AC19" i="93"/>
  <c r="R8" i="94"/>
  <c r="N24" i="92"/>
  <c r="R24" i="92"/>
  <c r="AG358" i="91"/>
  <c r="V24" i="92"/>
  <c r="AC353" i="91"/>
  <c r="R23" i="92" s="1"/>
  <c r="AC284" i="91"/>
  <c r="R21" i="92"/>
  <c r="V359" i="91"/>
  <c r="U155" i="91"/>
  <c r="J14" i="92" s="1"/>
  <c r="K359" i="91"/>
  <c r="R359" i="91"/>
  <c r="AC34" i="91"/>
  <c r="R10" i="92" s="1"/>
  <c r="AD359" i="91"/>
  <c r="D8" i="92"/>
  <c r="D25" i="92"/>
  <c r="M359" i="91"/>
  <c r="Y16" i="91"/>
  <c r="H8" i="92"/>
  <c r="H25" i="92" s="1"/>
  <c r="S359" i="91"/>
  <c r="W359" i="91"/>
  <c r="M8" i="92"/>
  <c r="N359" i="91"/>
  <c r="F8" i="92"/>
  <c r="F25" i="92"/>
  <c r="O359" i="91"/>
  <c r="P8" i="92"/>
  <c r="AA359" i="91"/>
  <c r="I8" i="92"/>
  <c r="T359" i="91"/>
  <c r="Q8" i="92"/>
  <c r="Q25" i="92" s="1"/>
  <c r="AB359" i="91"/>
  <c r="AE359" i="91"/>
  <c r="AF359" i="91"/>
  <c r="B9" i="92"/>
  <c r="J359" i="91"/>
  <c r="AC67" i="89"/>
  <c r="R12" i="90"/>
  <c r="Y43" i="89"/>
  <c r="N10" i="90"/>
  <c r="U55" i="89"/>
  <c r="J11" i="90" s="1"/>
  <c r="U19" i="89"/>
  <c r="J8" i="90"/>
  <c r="Y55" i="89"/>
  <c r="N11" i="90"/>
  <c r="AC163" i="89"/>
  <c r="R20" i="90"/>
  <c r="Y91" i="89"/>
  <c r="N14" i="90" s="1"/>
  <c r="AC175" i="89"/>
  <c r="R21" i="90"/>
  <c r="AG91" i="89"/>
  <c r="V14" i="90"/>
  <c r="AC103" i="89"/>
  <c r="R15" i="90"/>
  <c r="AG187" i="89"/>
  <c r="V22" i="90" s="1"/>
  <c r="U103" i="89"/>
  <c r="J15" i="90"/>
  <c r="AC19" i="89"/>
  <c r="R8" i="90"/>
  <c r="AC115" i="89"/>
  <c r="R16" i="90"/>
  <c r="U19" i="76"/>
  <c r="J8" i="77" s="1"/>
  <c r="AC91" i="76"/>
  <c r="R14" i="77"/>
  <c r="U115" i="76"/>
  <c r="J16" i="77"/>
  <c r="U67" i="76"/>
  <c r="J12" i="77"/>
  <c r="AC67" i="76"/>
  <c r="R12" i="77" s="1"/>
  <c r="U91" i="76"/>
  <c r="J14" i="77"/>
  <c r="AC43" i="76"/>
  <c r="R10" i="77"/>
  <c r="AG187" i="66"/>
  <c r="V22" i="67"/>
  <c r="AG67" i="66"/>
  <c r="V12" i="67" s="1"/>
  <c r="Y91" i="66"/>
  <c r="N14" i="67"/>
  <c r="AG19" i="66"/>
  <c r="V8" i="67"/>
  <c r="Y43" i="66"/>
  <c r="N10" i="67"/>
  <c r="AG115" i="66"/>
  <c r="V16" i="67" s="1"/>
  <c r="Y139" i="66"/>
  <c r="N18" i="67"/>
  <c r="Y163" i="66"/>
  <c r="N20" i="67"/>
  <c r="AG43" i="66"/>
  <c r="V10" i="67"/>
  <c r="Y67" i="66"/>
  <c r="N12" i="67" s="1"/>
  <c r="AG139" i="66"/>
  <c r="V18" i="67"/>
  <c r="AG163" i="66"/>
  <c r="V20" i="67"/>
  <c r="Y187" i="66"/>
  <c r="N22" i="67"/>
  <c r="AC19" i="59"/>
  <c r="R8" i="60" s="1"/>
  <c r="U43" i="59"/>
  <c r="J10" i="60"/>
  <c r="AC115" i="59"/>
  <c r="R16" i="60"/>
  <c r="U139" i="59"/>
  <c r="J18" i="60"/>
  <c r="U163" i="59"/>
  <c r="J20" i="60" s="1"/>
  <c r="AC187" i="59"/>
  <c r="R22" i="60"/>
  <c r="U67" i="59"/>
  <c r="J12" i="60"/>
  <c r="AC139" i="59"/>
  <c r="R18" i="60"/>
  <c r="AC163" i="59"/>
  <c r="R20" i="60" s="1"/>
  <c r="U187" i="59"/>
  <c r="J22" i="60"/>
  <c r="AC15" i="38"/>
  <c r="R9" i="39"/>
  <c r="AC67" i="59"/>
  <c r="R12" i="60"/>
  <c r="AC115" i="45"/>
  <c r="R16" i="46" s="1"/>
  <c r="R12" i="46"/>
  <c r="Y183" i="38"/>
  <c r="N21" i="39"/>
  <c r="AC19" i="45"/>
  <c r="R8" i="46"/>
  <c r="AH12" i="85"/>
  <c r="AH16" i="85"/>
  <c r="AI16" i="85" s="1"/>
  <c r="AH17" i="85"/>
  <c r="AI17" i="85" s="1"/>
  <c r="U10" i="38"/>
  <c r="J8" i="39" s="1"/>
  <c r="AH50" i="85"/>
  <c r="AI50" i="85"/>
  <c r="AH51" i="85"/>
  <c r="AH54" i="85"/>
  <c r="AI54" i="85"/>
  <c r="U207" i="38"/>
  <c r="J23" i="39"/>
  <c r="AH49" i="45"/>
  <c r="AI49" i="45" s="1"/>
  <c r="U17" i="90"/>
  <c r="U24" i="90"/>
  <c r="B21" i="41"/>
  <c r="AG44" i="40"/>
  <c r="V13" i="41" s="1"/>
  <c r="AG222" i="91"/>
  <c r="V16" i="92"/>
  <c r="AH282" i="91"/>
  <c r="AI282" i="91" s="1"/>
  <c r="AC87" i="40"/>
  <c r="R21" i="41" s="1"/>
  <c r="G10" i="41"/>
  <c r="AH191" i="91"/>
  <c r="AI191" i="91"/>
  <c r="X18" i="92"/>
  <c r="AH310" i="91"/>
  <c r="AI310" i="91" s="1"/>
  <c r="AG139" i="61"/>
  <c r="V18" i="62" s="1"/>
  <c r="O10" i="41"/>
  <c r="AH70" i="87"/>
  <c r="AI70" i="87"/>
  <c r="AH73" i="87"/>
  <c r="AI73" i="87" s="1"/>
  <c r="AH77" i="87"/>
  <c r="AI77" i="87"/>
  <c r="AH78" i="87"/>
  <c r="AI78" i="87"/>
  <c r="W191" i="93"/>
  <c r="P10" i="41"/>
  <c r="AH46" i="66"/>
  <c r="AI46" i="66" s="1"/>
  <c r="AH47" i="66"/>
  <c r="AI47" i="66"/>
  <c r="AH48" i="66"/>
  <c r="AI48" i="66"/>
  <c r="AH50" i="66"/>
  <c r="AI50" i="66"/>
  <c r="AH51" i="66"/>
  <c r="AI51" i="66" s="1"/>
  <c r="AH52" i="66"/>
  <c r="AI52" i="66"/>
  <c r="AH54" i="66"/>
  <c r="AI54" i="66"/>
  <c r="AH94" i="66"/>
  <c r="AI94" i="66"/>
  <c r="AH95" i="66"/>
  <c r="AI95" i="66" s="1"/>
  <c r="AH96" i="66"/>
  <c r="AI96" i="66"/>
  <c r="AH98" i="66"/>
  <c r="AI98" i="66"/>
  <c r="AH99" i="66"/>
  <c r="AI99" i="66"/>
  <c r="AH100" i="66"/>
  <c r="AI100" i="66" s="1"/>
  <c r="AH102" i="66"/>
  <c r="AI102" i="66"/>
  <c r="AH166" i="66"/>
  <c r="AI166" i="66"/>
  <c r="AH167" i="66"/>
  <c r="AI167" i="66"/>
  <c r="AH168" i="66"/>
  <c r="AI168" i="66" s="1"/>
  <c r="AH170" i="66"/>
  <c r="AI170" i="66"/>
  <c r="AH171" i="66"/>
  <c r="AI171" i="66"/>
  <c r="AH172" i="66"/>
  <c r="AI172" i="66"/>
  <c r="AH174" i="66"/>
  <c r="AI174" i="66" s="1"/>
  <c r="AH105" i="82"/>
  <c r="AH106" i="82"/>
  <c r="AI106" i="82" s="1"/>
  <c r="AH107" i="82"/>
  <c r="AH109" i="82"/>
  <c r="AI109" i="82"/>
  <c r="AH111" i="82"/>
  <c r="AI111" i="82" s="1"/>
  <c r="AH112" i="82"/>
  <c r="AI112" i="82"/>
  <c r="AH113" i="82"/>
  <c r="AI113" i="82"/>
  <c r="AH114" i="82"/>
  <c r="B12" i="41"/>
  <c r="U65" i="40"/>
  <c r="J16" i="41" s="1"/>
  <c r="AG151" i="43"/>
  <c r="V19" i="44"/>
  <c r="AH154" i="45"/>
  <c r="AI154" i="45"/>
  <c r="AH155" i="45"/>
  <c r="AI155" i="45"/>
  <c r="AH157" i="45"/>
  <c r="AI157" i="45" s="1"/>
  <c r="AH158" i="45"/>
  <c r="AI158" i="45"/>
  <c r="AH160" i="45"/>
  <c r="AI160" i="45"/>
  <c r="AH161" i="45"/>
  <c r="AH162" i="45"/>
  <c r="AI162" i="45"/>
  <c r="AG175" i="45"/>
  <c r="V21" i="46" s="1"/>
  <c r="Y19" i="59"/>
  <c r="N8" i="60" s="1"/>
  <c r="AG43" i="59"/>
  <c r="V10" i="60" s="1"/>
  <c r="AG163" i="59"/>
  <c r="V20" i="60"/>
  <c r="AC80" i="40"/>
  <c r="R19" i="41" s="1"/>
  <c r="AC83" i="40"/>
  <c r="R20" i="41" s="1"/>
  <c r="AH13" i="43"/>
  <c r="AI13" i="43" s="1"/>
  <c r="U79" i="45"/>
  <c r="AH171" i="45"/>
  <c r="AI171" i="45" s="1"/>
  <c r="AH35" i="59"/>
  <c r="AI35" i="59"/>
  <c r="AH41" i="59"/>
  <c r="AI41" i="59"/>
  <c r="AH82" i="59"/>
  <c r="AI82" i="59"/>
  <c r="AH83" i="59"/>
  <c r="AI83" i="59" s="1"/>
  <c r="AH85" i="59"/>
  <c r="AI85" i="59"/>
  <c r="AH86" i="59"/>
  <c r="AI86" i="59"/>
  <c r="AH87" i="59"/>
  <c r="AH89" i="59"/>
  <c r="AI89" i="59"/>
  <c r="AH90" i="59"/>
  <c r="AI90" i="59" s="1"/>
  <c r="AG103" i="59"/>
  <c r="V15" i="60" s="1"/>
  <c r="AH130" i="59"/>
  <c r="AI130" i="59" s="1"/>
  <c r="AH131" i="59"/>
  <c r="AI131" i="59"/>
  <c r="AH133" i="59"/>
  <c r="AI133" i="59" s="1"/>
  <c r="AH134" i="59"/>
  <c r="AI134" i="59" s="1"/>
  <c r="AH135" i="59"/>
  <c r="AH137" i="59"/>
  <c r="AI137" i="59"/>
  <c r="AH138" i="59"/>
  <c r="AI138" i="59" s="1"/>
  <c r="Y151" i="59"/>
  <c r="N19" i="60"/>
  <c r="AH154" i="59"/>
  <c r="AI154" i="59"/>
  <c r="AH155" i="59"/>
  <c r="AI155" i="59"/>
  <c r="AH157" i="59"/>
  <c r="AI157" i="59" s="1"/>
  <c r="AH158" i="59"/>
  <c r="AI158" i="59"/>
  <c r="AH159" i="59"/>
  <c r="AI159" i="59"/>
  <c r="AH161" i="59"/>
  <c r="AI161" i="59"/>
  <c r="AH162" i="59"/>
  <c r="AI162" i="59" s="1"/>
  <c r="AG175" i="59"/>
  <c r="V21" i="60"/>
  <c r="AH34" i="61"/>
  <c r="AI34" i="61"/>
  <c r="AH35" i="61"/>
  <c r="AI35" i="61"/>
  <c r="AH36" i="61"/>
  <c r="AI36" i="61" s="1"/>
  <c r="AH38" i="61"/>
  <c r="AI38" i="61"/>
  <c r="AH39" i="61"/>
  <c r="AH40" i="61"/>
  <c r="AH42" i="61"/>
  <c r="AI42" i="61"/>
  <c r="AH82" i="61"/>
  <c r="AI82" i="61" s="1"/>
  <c r="AH83" i="61"/>
  <c r="AH84" i="61"/>
  <c r="AI84" i="61" s="1"/>
  <c r="AH86" i="61"/>
  <c r="AI86" i="61" s="1"/>
  <c r="AH87" i="61"/>
  <c r="AI87" i="61"/>
  <c r="AH88" i="61"/>
  <c r="AH90" i="61"/>
  <c r="AI90" i="61"/>
  <c r="AH130" i="61"/>
  <c r="AI130" i="61"/>
  <c r="AH131" i="61"/>
  <c r="AI131" i="61"/>
  <c r="AH132" i="61"/>
  <c r="AH134" i="61"/>
  <c r="AI134" i="61" s="1"/>
  <c r="AH135" i="61"/>
  <c r="AI135" i="61" s="1"/>
  <c r="AH136" i="61"/>
  <c r="AI136" i="61" s="1"/>
  <c r="AH138" i="61"/>
  <c r="AH154" i="61"/>
  <c r="AI154" i="61" s="1"/>
  <c r="AH155" i="61"/>
  <c r="AI155" i="61"/>
  <c r="AH156" i="61"/>
  <c r="AI156" i="61"/>
  <c r="AH158" i="61"/>
  <c r="AI158" i="61"/>
  <c r="AH159" i="61"/>
  <c r="AH160" i="61"/>
  <c r="AH162" i="61"/>
  <c r="AI162" i="61"/>
  <c r="AH34" i="76"/>
  <c r="AI34" i="76"/>
  <c r="AH35" i="76"/>
  <c r="AI35" i="76"/>
  <c r="AH37" i="76"/>
  <c r="AI37" i="76" s="1"/>
  <c r="AH38" i="76"/>
  <c r="AI38" i="76"/>
  <c r="AH39" i="76"/>
  <c r="AI39" i="76"/>
  <c r="AH41" i="76"/>
  <c r="AI41" i="76"/>
  <c r="AH42" i="76"/>
  <c r="AI42" i="76" s="1"/>
  <c r="AH82" i="76"/>
  <c r="AI82" i="76"/>
  <c r="AH83" i="76"/>
  <c r="AI83" i="76"/>
  <c r="AH85" i="76"/>
  <c r="AI85" i="76"/>
  <c r="AH86" i="76"/>
  <c r="AI86" i="76" s="1"/>
  <c r="AH87" i="76"/>
  <c r="AI87" i="76"/>
  <c r="AH89" i="76"/>
  <c r="AI89" i="76"/>
  <c r="AH90" i="76"/>
  <c r="AI90" i="76"/>
  <c r="AH130" i="76"/>
  <c r="AI130" i="76" s="1"/>
  <c r="AH132" i="76"/>
  <c r="AI132" i="76"/>
  <c r="AH133" i="76"/>
  <c r="AI133" i="76"/>
  <c r="AH134" i="76"/>
  <c r="AI134" i="76"/>
  <c r="AH136" i="76"/>
  <c r="AI136" i="76" s="1"/>
  <c r="AH137" i="76"/>
  <c r="AI137" i="76"/>
  <c r="AH138" i="76"/>
  <c r="AI138" i="76"/>
  <c r="AG80" i="40"/>
  <c r="V19" i="41"/>
  <c r="B23" i="39"/>
  <c r="AH12" i="45"/>
  <c r="AI12" i="45" s="1"/>
  <c r="AH16" i="45"/>
  <c r="AI16" i="45" s="1"/>
  <c r="AH18" i="45"/>
  <c r="AI18" i="45" s="1"/>
  <c r="AH177" i="76"/>
  <c r="AI177" i="76" s="1"/>
  <c r="AH178" i="76"/>
  <c r="AI178" i="76" s="1"/>
  <c r="AH180" i="76"/>
  <c r="AI180" i="76" s="1"/>
  <c r="AH181" i="76"/>
  <c r="AI181" i="76"/>
  <c r="AH182" i="76"/>
  <c r="AI182" i="76" s="1"/>
  <c r="AH184" i="76"/>
  <c r="AI184" i="76" s="1"/>
  <c r="AH185" i="76"/>
  <c r="AI185" i="76" s="1"/>
  <c r="AH186" i="76"/>
  <c r="AI186" i="76"/>
  <c r="AH168" i="85"/>
  <c r="AH172" i="85"/>
  <c r="AI172" i="85"/>
  <c r="AH173" i="85"/>
  <c r="AI173" i="85"/>
  <c r="AH46" i="87"/>
  <c r="AH47" i="87"/>
  <c r="AH48" i="87"/>
  <c r="AI48" i="87" s="1"/>
  <c r="AH50" i="87"/>
  <c r="AI50" i="87"/>
  <c r="AH51" i="87"/>
  <c r="AI51" i="87"/>
  <c r="AH52" i="87"/>
  <c r="AI52" i="87"/>
  <c r="AH53" i="87"/>
  <c r="AI53" i="87" s="1"/>
  <c r="AH54" i="87"/>
  <c r="AI54" i="87"/>
  <c r="AH26" i="91"/>
  <c r="AI26" i="91"/>
  <c r="AH29" i="91"/>
  <c r="AI29" i="91"/>
  <c r="AH31" i="91"/>
  <c r="AI31" i="91" s="1"/>
  <c r="AH32" i="91"/>
  <c r="AI32" i="91"/>
  <c r="AH127" i="91"/>
  <c r="AI127" i="91"/>
  <c r="AH264" i="91"/>
  <c r="AI264" i="91"/>
  <c r="B10" i="41"/>
  <c r="B14" i="41"/>
  <c r="B18" i="41"/>
  <c r="AH47" i="82"/>
  <c r="AH49" i="82"/>
  <c r="AI49" i="82"/>
  <c r="AH50" i="82"/>
  <c r="AI50" i="82"/>
  <c r="AH51" i="82"/>
  <c r="AI51" i="82" s="1"/>
  <c r="AH52" i="82"/>
  <c r="AI52" i="82"/>
  <c r="AH53" i="82"/>
  <c r="AI53" i="82"/>
  <c r="AH130" i="82"/>
  <c r="AI130" i="82"/>
  <c r="AH133" i="82"/>
  <c r="AI133" i="82" s="1"/>
  <c r="AH134" i="82"/>
  <c r="AI134" i="82"/>
  <c r="AH135" i="82"/>
  <c r="AI135" i="82"/>
  <c r="AH137" i="82"/>
  <c r="AI137" i="82"/>
  <c r="AH154" i="82"/>
  <c r="AI154" i="82" s="1"/>
  <c r="AH155" i="82"/>
  <c r="AI155" i="82"/>
  <c r="AH156" i="82"/>
  <c r="AH157" i="82"/>
  <c r="AI157" i="82" s="1"/>
  <c r="AH159" i="82"/>
  <c r="AI159" i="82"/>
  <c r="AH161" i="82"/>
  <c r="AI161" i="82" s="1"/>
  <c r="AH162" i="82"/>
  <c r="AI162" i="82" s="1"/>
  <c r="AH117" i="85"/>
  <c r="AI117" i="85" s="1"/>
  <c r="AH122" i="85"/>
  <c r="AI122" i="85"/>
  <c r="AH123" i="85"/>
  <c r="AI123" i="85" s="1"/>
  <c r="AH124" i="85"/>
  <c r="AH15" i="87"/>
  <c r="AI15" i="87"/>
  <c r="B15" i="41"/>
  <c r="B19" i="41"/>
  <c r="AH58" i="89"/>
  <c r="AI58" i="89" s="1"/>
  <c r="AH61" i="89"/>
  <c r="AI61" i="89"/>
  <c r="AH62" i="89"/>
  <c r="AI62" i="89"/>
  <c r="AH65" i="89"/>
  <c r="AI65" i="89"/>
  <c r="AH34" i="93"/>
  <c r="AI34" i="93" s="1"/>
  <c r="AH35" i="93"/>
  <c r="AI35" i="93"/>
  <c r="AH36" i="93"/>
  <c r="AI36" i="93"/>
  <c r="AH39" i="93"/>
  <c r="AI39" i="93"/>
  <c r="AH40" i="93"/>
  <c r="AI40" i="93" s="1"/>
  <c r="AH42" i="93"/>
  <c r="AI42" i="93"/>
  <c r="AH81" i="93"/>
  <c r="AI81" i="93"/>
  <c r="AH86" i="93"/>
  <c r="AI86" i="93"/>
  <c r="AH88" i="93"/>
  <c r="AI88" i="93" s="1"/>
  <c r="AH130" i="93"/>
  <c r="AI130" i="93"/>
  <c r="AH131" i="93"/>
  <c r="AI131" i="93"/>
  <c r="AH132" i="93"/>
  <c r="AI132" i="93"/>
  <c r="AH133" i="93"/>
  <c r="AI133" i="93" s="1"/>
  <c r="AH135" i="93"/>
  <c r="AI135" i="93"/>
  <c r="AH136" i="93"/>
  <c r="AI136" i="93"/>
  <c r="AH138" i="93"/>
  <c r="AI138" i="93"/>
  <c r="AH154" i="93"/>
  <c r="AI154" i="93" s="1"/>
  <c r="AH155" i="93"/>
  <c r="AI155" i="93"/>
  <c r="AH157" i="93"/>
  <c r="AI157" i="93"/>
  <c r="AH158" i="93"/>
  <c r="AI158" i="93"/>
  <c r="AH160" i="93"/>
  <c r="AI160" i="93" s="1"/>
  <c r="AH162" i="93"/>
  <c r="AI162" i="93"/>
  <c r="B17" i="41"/>
  <c r="B23" i="41"/>
  <c r="B16" i="41"/>
  <c r="B13" i="41"/>
  <c r="U40" i="40"/>
  <c r="J12" i="41" s="1"/>
  <c r="B20" i="41"/>
  <c r="AH130" i="89"/>
  <c r="AI130" i="89"/>
  <c r="AH132" i="89"/>
  <c r="AI132" i="89"/>
  <c r="AH134" i="89"/>
  <c r="AI134" i="89" s="1"/>
  <c r="AH135" i="89"/>
  <c r="AI135" i="89"/>
  <c r="AH136" i="89"/>
  <c r="AI136" i="89"/>
  <c r="AH137" i="89"/>
  <c r="AI137" i="89"/>
  <c r="AH155" i="89"/>
  <c r="AI155" i="89" s="1"/>
  <c r="AH157" i="89"/>
  <c r="AH158" i="89"/>
  <c r="AI158" i="89" s="1"/>
  <c r="AH160" i="89"/>
  <c r="AI160" i="89" s="1"/>
  <c r="AG175" i="89"/>
  <c r="V21" i="90"/>
  <c r="AH47" i="89"/>
  <c r="AI47" i="89" s="1"/>
  <c r="AH51" i="89"/>
  <c r="AI51" i="89" s="1"/>
  <c r="AH52" i="89"/>
  <c r="AI52" i="89" s="1"/>
  <c r="AH66" i="89"/>
  <c r="AI66" i="89"/>
  <c r="S23" i="65"/>
  <c r="P23" i="65"/>
  <c r="Q23" i="65"/>
  <c r="O23" i="65"/>
  <c r="L23" i="65"/>
  <c r="K23" i="65"/>
  <c r="M23" i="65"/>
  <c r="AH34" i="64"/>
  <c r="AI34" i="64" s="1"/>
  <c r="AH35" i="64"/>
  <c r="AI35" i="64"/>
  <c r="AH37" i="64"/>
  <c r="AI37" i="64"/>
  <c r="AH38" i="64"/>
  <c r="AH39" i="64"/>
  <c r="AI39" i="64"/>
  <c r="AH41" i="64"/>
  <c r="AI41" i="64" s="1"/>
  <c r="AH42" i="64"/>
  <c r="AI42" i="64" s="1"/>
  <c r="AH82" i="64"/>
  <c r="AI82" i="64" s="1"/>
  <c r="AH83" i="64"/>
  <c r="AI83" i="64"/>
  <c r="AH85" i="64"/>
  <c r="AI85" i="64" s="1"/>
  <c r="AH86" i="64"/>
  <c r="AI86" i="64" s="1"/>
  <c r="AH87" i="64"/>
  <c r="AI87" i="64" s="1"/>
  <c r="AH89" i="64"/>
  <c r="AI89" i="64"/>
  <c r="AH90" i="64"/>
  <c r="AI90" i="64" s="1"/>
  <c r="AH130" i="64"/>
  <c r="AI130" i="64" s="1"/>
  <c r="AH131" i="64"/>
  <c r="AI131" i="64" s="1"/>
  <c r="AH133" i="64"/>
  <c r="AI133" i="64"/>
  <c r="AH134" i="64"/>
  <c r="AI134" i="64" s="1"/>
  <c r="AH135" i="64"/>
  <c r="AI135" i="64" s="1"/>
  <c r="AH137" i="64"/>
  <c r="AH138" i="64"/>
  <c r="AI138" i="64"/>
  <c r="AH154" i="64"/>
  <c r="AI154" i="64" s="1"/>
  <c r="AH155" i="64"/>
  <c r="AI155" i="64"/>
  <c r="AH157" i="64"/>
  <c r="AI157" i="64"/>
  <c r="AH158" i="64"/>
  <c r="AI158" i="64"/>
  <c r="AH159" i="64"/>
  <c r="AI159" i="64" s="1"/>
  <c r="AH161" i="64"/>
  <c r="AI161" i="64"/>
  <c r="AH162" i="64"/>
  <c r="AI162" i="64"/>
  <c r="AH25" i="5"/>
  <c r="AH22" i="5"/>
  <c r="AH19" i="5"/>
  <c r="U18" i="38"/>
  <c r="J10" i="39" s="1"/>
  <c r="N19" i="39"/>
  <c r="AG183" i="38"/>
  <c r="V21" i="39"/>
  <c r="AG18" i="38"/>
  <c r="V10" i="39"/>
  <c r="AG52" i="38"/>
  <c r="V12" i="39" s="1"/>
  <c r="Y10" i="38"/>
  <c r="U58" i="38"/>
  <c r="J13" i="39" s="1"/>
  <c r="Y142" i="38"/>
  <c r="N16" i="39" s="1"/>
  <c r="U183" i="38"/>
  <c r="J21" i="39"/>
  <c r="V24" i="39"/>
  <c r="N11" i="41"/>
  <c r="V12" i="41"/>
  <c r="V16" i="41"/>
  <c r="V23" i="41"/>
  <c r="AC40" i="40"/>
  <c r="R12" i="41"/>
  <c r="J14" i="41"/>
  <c r="R16" i="41"/>
  <c r="R23" i="41"/>
  <c r="V14" i="41"/>
  <c r="J17" i="41"/>
  <c r="J19" i="41"/>
  <c r="V20" i="41"/>
  <c r="R11" i="41"/>
  <c r="R8" i="41"/>
  <c r="Y115" i="43"/>
  <c r="N16" i="44" s="1"/>
  <c r="U19" i="43"/>
  <c r="AI22" i="43"/>
  <c r="AC43" i="43"/>
  <c r="R10" i="44" s="1"/>
  <c r="Y43" i="43"/>
  <c r="N10" i="44" s="1"/>
  <c r="AG67" i="43"/>
  <c r="V12" i="44" s="1"/>
  <c r="U91" i="43"/>
  <c r="J14" i="44"/>
  <c r="AG115" i="43"/>
  <c r="V16" i="44" s="1"/>
  <c r="AG175" i="43"/>
  <c r="V21" i="44" s="1"/>
  <c r="AG43" i="43"/>
  <c r="V10" i="44" s="1"/>
  <c r="Y91" i="43"/>
  <c r="N14" i="44"/>
  <c r="AH141" i="43"/>
  <c r="AI141" i="43" s="1"/>
  <c r="AG91" i="43"/>
  <c r="V14" i="44" s="1"/>
  <c r="Y103" i="43"/>
  <c r="N15" i="44" s="1"/>
  <c r="Y151" i="43"/>
  <c r="N19" i="44"/>
  <c r="U193" i="43"/>
  <c r="J23" i="44" s="1"/>
  <c r="AI192" i="43"/>
  <c r="AG197" i="43"/>
  <c r="V24" i="44"/>
  <c r="U197" i="43"/>
  <c r="J24" i="44"/>
  <c r="AH39" i="45"/>
  <c r="AI39" i="45" s="1"/>
  <c r="Y67" i="45"/>
  <c r="N12" i="46"/>
  <c r="AI108" i="45"/>
  <c r="AI114" i="45"/>
  <c r="AI178" i="45"/>
  <c r="AI184" i="45"/>
  <c r="AH33" i="45"/>
  <c r="AI33" i="45" s="1"/>
  <c r="U43" i="45"/>
  <c r="J10" i="46" s="1"/>
  <c r="AH35" i="45"/>
  <c r="AI35" i="45" s="1"/>
  <c r="AG43" i="45"/>
  <c r="V10" i="46"/>
  <c r="U67" i="45"/>
  <c r="J12" i="46" s="1"/>
  <c r="J14" i="46"/>
  <c r="AG115" i="45"/>
  <c r="V16" i="46"/>
  <c r="AG151" i="45"/>
  <c r="V19" i="46"/>
  <c r="Y175" i="45"/>
  <c r="N21" i="46" s="1"/>
  <c r="AC43" i="45"/>
  <c r="R10" i="46" s="1"/>
  <c r="Y151" i="45"/>
  <c r="N19" i="46" s="1"/>
  <c r="AI41" i="45"/>
  <c r="AG55" i="45"/>
  <c r="V11" i="46" s="1"/>
  <c r="Y91" i="45"/>
  <c r="N14" i="46" s="1"/>
  <c r="AI90" i="45"/>
  <c r="U151" i="45"/>
  <c r="J19" i="46"/>
  <c r="AI146" i="45"/>
  <c r="AH182" i="45"/>
  <c r="AI182" i="45"/>
  <c r="AH10" i="45"/>
  <c r="AH14" i="45"/>
  <c r="AI14" i="45" s="1"/>
  <c r="AH50" i="45"/>
  <c r="AI50" i="45" s="1"/>
  <c r="AH52" i="45"/>
  <c r="AI52" i="45"/>
  <c r="AH53" i="45"/>
  <c r="AI53" i="45"/>
  <c r="AH54" i="45"/>
  <c r="AI54" i="45"/>
  <c r="AG67" i="45"/>
  <c r="V12" i="46" s="1"/>
  <c r="AI78" i="45"/>
  <c r="AI102" i="45"/>
  <c r="U175" i="45"/>
  <c r="J21" i="46"/>
  <c r="AG190" i="45"/>
  <c r="V23" i="46"/>
  <c r="U190" i="45"/>
  <c r="J23" i="46" s="1"/>
  <c r="R10" i="94"/>
  <c r="U19" i="93"/>
  <c r="J8" i="94" s="1"/>
  <c r="AH13" i="93"/>
  <c r="AI13" i="93" s="1"/>
  <c r="AH15" i="93"/>
  <c r="AI15" i="93"/>
  <c r="AH16" i="93"/>
  <c r="AI16" i="93" s="1"/>
  <c r="AH18" i="93"/>
  <c r="AI18" i="93" s="1"/>
  <c r="AG175" i="93"/>
  <c r="M14" i="94"/>
  <c r="B20" i="94"/>
  <c r="J20" i="94"/>
  <c r="F22" i="94"/>
  <c r="U22" i="94"/>
  <c r="Y43" i="93"/>
  <c r="N10" i="94" s="1"/>
  <c r="Y67" i="93"/>
  <c r="N12" i="94" s="1"/>
  <c r="AH70" i="93"/>
  <c r="AI70" i="93"/>
  <c r="AH71" i="93"/>
  <c r="AH73" i="93"/>
  <c r="AI73" i="93"/>
  <c r="AH74" i="93"/>
  <c r="AI74" i="93"/>
  <c r="AH118" i="93"/>
  <c r="AI118" i="93"/>
  <c r="X19" i="94"/>
  <c r="AH120" i="93"/>
  <c r="AI120" i="93" s="1"/>
  <c r="AH122" i="93"/>
  <c r="AI122" i="93" s="1"/>
  <c r="AH123" i="93"/>
  <c r="AI123" i="93" s="1"/>
  <c r="AH125" i="93"/>
  <c r="AI125" i="93"/>
  <c r="AH126" i="93"/>
  <c r="AI126" i="93" s="1"/>
  <c r="AH142" i="93"/>
  <c r="AI142" i="93" s="1"/>
  <c r="AH143" i="93"/>
  <c r="AI143" i="93" s="1"/>
  <c r="AH144" i="93"/>
  <c r="AI144" i="93"/>
  <c r="AH146" i="93"/>
  <c r="AI146" i="93" s="1"/>
  <c r="AH147" i="93"/>
  <c r="AI147" i="93" s="1"/>
  <c r="AH148" i="93"/>
  <c r="AI148" i="93" s="1"/>
  <c r="F9" i="94"/>
  <c r="F11" i="94"/>
  <c r="E13" i="94"/>
  <c r="F14" i="94"/>
  <c r="M15" i="94"/>
  <c r="F17" i="94"/>
  <c r="U18" i="94"/>
  <c r="U19" i="94"/>
  <c r="U20" i="94"/>
  <c r="E22" i="94"/>
  <c r="Q22" i="94"/>
  <c r="AH57" i="93"/>
  <c r="AI57" i="93"/>
  <c r="U67" i="93"/>
  <c r="J12" i="94"/>
  <c r="AH60" i="93"/>
  <c r="AI60" i="93"/>
  <c r="AH62" i="93"/>
  <c r="AI62" i="93" s="1"/>
  <c r="AH64" i="93"/>
  <c r="AI64" i="93"/>
  <c r="AH65" i="93"/>
  <c r="AH108" i="93"/>
  <c r="AI108" i="93" s="1"/>
  <c r="AH109" i="93"/>
  <c r="AI109" i="93"/>
  <c r="AH111" i="93"/>
  <c r="AI111" i="93" s="1"/>
  <c r="AH112" i="93"/>
  <c r="AI112" i="93" s="1"/>
  <c r="AH178" i="93"/>
  <c r="AI178" i="93" s="1"/>
  <c r="AH182" i="93"/>
  <c r="AI182" i="93"/>
  <c r="AH183" i="93"/>
  <c r="AI183" i="93" s="1"/>
  <c r="AH185" i="93"/>
  <c r="AI185" i="93" s="1"/>
  <c r="AH186" i="93"/>
  <c r="AI186" i="93" s="1"/>
  <c r="E11" i="94"/>
  <c r="E17" i="94"/>
  <c r="M18" i="94"/>
  <c r="B22" i="94"/>
  <c r="M22" i="94"/>
  <c r="AH22" i="93"/>
  <c r="AI22" i="93"/>
  <c r="AH27" i="93"/>
  <c r="AH29" i="93"/>
  <c r="AI29" i="93"/>
  <c r="AH30" i="93"/>
  <c r="AI30" i="93" s="1"/>
  <c r="AG43" i="93"/>
  <c r="V10" i="94" s="1"/>
  <c r="AH46" i="93"/>
  <c r="AI46" i="93" s="1"/>
  <c r="AH48" i="93"/>
  <c r="AI48" i="93"/>
  <c r="AH49" i="93"/>
  <c r="AI49" i="93" s="1"/>
  <c r="AH50" i="93"/>
  <c r="AI50" i="93" s="1"/>
  <c r="AH51" i="93"/>
  <c r="AI51" i="93" s="1"/>
  <c r="AH53" i="93"/>
  <c r="AI53" i="93"/>
  <c r="AH94" i="93"/>
  <c r="AI94" i="93" s="1"/>
  <c r="AH97" i="93"/>
  <c r="AI97" i="93" s="1"/>
  <c r="AH98" i="93"/>
  <c r="AI98" i="93" s="1"/>
  <c r="AH100" i="93"/>
  <c r="AI100" i="93"/>
  <c r="AH101" i="93"/>
  <c r="AI101" i="93" s="1"/>
  <c r="AH102" i="93"/>
  <c r="AI102" i="93" s="1"/>
  <c r="AG115" i="93"/>
  <c r="V16" i="94" s="1"/>
  <c r="AH169" i="93"/>
  <c r="AI169" i="93"/>
  <c r="AH171" i="93"/>
  <c r="AI171" i="93" s="1"/>
  <c r="AH172" i="93"/>
  <c r="AI172" i="93" s="1"/>
  <c r="AH174" i="93"/>
  <c r="AI174" i="93" s="1"/>
  <c r="F16" i="94"/>
  <c r="E18" i="94"/>
  <c r="E19" i="94"/>
  <c r="M20" i="94"/>
  <c r="M21" i="94"/>
  <c r="I22" i="94"/>
  <c r="M23" i="94"/>
  <c r="AG190" i="93"/>
  <c r="E23" i="94"/>
  <c r="AC190" i="93"/>
  <c r="R23" i="94" s="1"/>
  <c r="B23" i="94"/>
  <c r="Y190" i="93"/>
  <c r="N23" i="94"/>
  <c r="U23" i="94"/>
  <c r="AH53" i="91"/>
  <c r="AI53" i="91"/>
  <c r="AG124" i="91"/>
  <c r="V13" i="92" s="1"/>
  <c r="AC222" i="91"/>
  <c r="R16" i="92" s="1"/>
  <c r="U284" i="91"/>
  <c r="AH10" i="91"/>
  <c r="AI10" i="91"/>
  <c r="U16" i="91"/>
  <c r="AH13" i="91"/>
  <c r="AI13" i="91" s="1"/>
  <c r="AH15" i="91"/>
  <c r="AI15" i="91" s="1"/>
  <c r="AH45" i="91"/>
  <c r="AI45" i="91" s="1"/>
  <c r="AH46" i="91"/>
  <c r="AH48" i="91"/>
  <c r="AI48" i="91" s="1"/>
  <c r="AH49" i="91"/>
  <c r="AI49" i="91"/>
  <c r="AG89" i="91"/>
  <c r="V12" i="92"/>
  <c r="Y155" i="91"/>
  <c r="N14" i="92"/>
  <c r="AH259" i="91"/>
  <c r="AI259" i="91" s="1"/>
  <c r="AH261" i="91"/>
  <c r="AI261" i="91"/>
  <c r="AH269" i="91"/>
  <c r="AI269" i="91"/>
  <c r="AH270" i="91"/>
  <c r="AI270" i="91"/>
  <c r="AH273" i="91"/>
  <c r="AI273" i="91" s="1"/>
  <c r="AH276" i="91"/>
  <c r="AI276" i="91"/>
  <c r="AH277" i="91"/>
  <c r="AI277" i="91"/>
  <c r="AG284" i="91"/>
  <c r="V21" i="92"/>
  <c r="AG16" i="91"/>
  <c r="AH19" i="91"/>
  <c r="AI19" i="91" s="1"/>
  <c r="AH21" i="91"/>
  <c r="AI21" i="91" s="1"/>
  <c r="AH22" i="91"/>
  <c r="AI22" i="91" s="1"/>
  <c r="Y89" i="91"/>
  <c r="N12" i="92"/>
  <c r="AH122" i="91"/>
  <c r="AI122" i="91" s="1"/>
  <c r="AH123" i="91"/>
  <c r="AI123" i="91" s="1"/>
  <c r="AG155" i="91"/>
  <c r="V14" i="92" s="1"/>
  <c r="AH158" i="91"/>
  <c r="AI158" i="91"/>
  <c r="Y284" i="91"/>
  <c r="N21" i="92" s="1"/>
  <c r="AH356" i="91"/>
  <c r="AI356" i="91" s="1"/>
  <c r="Y103" i="89"/>
  <c r="N15" i="90" s="1"/>
  <c r="Y31" i="89"/>
  <c r="N9" i="90"/>
  <c r="AH34" i="89"/>
  <c r="AI34" i="89" s="1"/>
  <c r="AH39" i="89"/>
  <c r="AI39" i="89" s="1"/>
  <c r="AH42" i="89"/>
  <c r="AI42" i="89" s="1"/>
  <c r="AG55" i="89"/>
  <c r="V11" i="90"/>
  <c r="AH126" i="89"/>
  <c r="AH141" i="89"/>
  <c r="AI141" i="89"/>
  <c r="U151" i="89"/>
  <c r="J19" i="90"/>
  <c r="AH146" i="89"/>
  <c r="AI146" i="89"/>
  <c r="U31" i="89"/>
  <c r="J9" i="90" s="1"/>
  <c r="AH24" i="89"/>
  <c r="AI24" i="89"/>
  <c r="AH25" i="89"/>
  <c r="AI25" i="89"/>
  <c r="AH28" i="89"/>
  <c r="AI28" i="89"/>
  <c r="AH29" i="89"/>
  <c r="AI29" i="89" s="1"/>
  <c r="AH30" i="89"/>
  <c r="AI30" i="89"/>
  <c r="AH82" i="89"/>
  <c r="AI82" i="89"/>
  <c r="AH85" i="89"/>
  <c r="AI85" i="89"/>
  <c r="AH86" i="89"/>
  <c r="AI86" i="89" s="1"/>
  <c r="AH87" i="89"/>
  <c r="AI87" i="89"/>
  <c r="AH90" i="89"/>
  <c r="AG103" i="89"/>
  <c r="V15" i="90" s="1"/>
  <c r="AH109" i="89"/>
  <c r="AI109" i="89"/>
  <c r="AH110" i="89"/>
  <c r="AI110" i="89" s="1"/>
  <c r="AH113" i="89"/>
  <c r="AI113" i="89" s="1"/>
  <c r="AH114" i="89"/>
  <c r="AI114" i="89" s="1"/>
  <c r="AH178" i="89"/>
  <c r="AI178" i="89"/>
  <c r="AH179" i="89"/>
  <c r="AI179" i="89" s="1"/>
  <c r="AH181" i="89"/>
  <c r="AI181" i="89" s="1"/>
  <c r="AH182" i="89"/>
  <c r="AI182" i="89" s="1"/>
  <c r="AH184" i="89"/>
  <c r="AI184" i="89"/>
  <c r="AH185" i="89"/>
  <c r="AI185" i="89" s="1"/>
  <c r="AH186" i="89"/>
  <c r="AI186" i="89" s="1"/>
  <c r="N17" i="90"/>
  <c r="Y151" i="89"/>
  <c r="N19" i="90"/>
  <c r="AH35" i="89"/>
  <c r="AI35" i="89" s="1"/>
  <c r="AH38" i="89"/>
  <c r="AI38" i="89"/>
  <c r="AH40" i="89"/>
  <c r="AI40" i="89"/>
  <c r="AH95" i="89"/>
  <c r="AI95" i="89"/>
  <c r="AH99" i="89"/>
  <c r="AI99" i="89" s="1"/>
  <c r="AH143" i="89"/>
  <c r="AI143" i="89"/>
  <c r="AH149" i="89"/>
  <c r="AI149" i="89"/>
  <c r="AH10" i="89"/>
  <c r="AI10" i="89"/>
  <c r="AH13" i="89"/>
  <c r="AI13" i="89" s="1"/>
  <c r="AH14" i="89"/>
  <c r="AI14" i="89"/>
  <c r="AH17" i="89"/>
  <c r="AI17" i="89"/>
  <c r="AH70" i="89"/>
  <c r="AI70" i="89"/>
  <c r="AH72" i="89"/>
  <c r="AI72" i="89" s="1"/>
  <c r="AH75" i="89"/>
  <c r="AI75" i="89"/>
  <c r="AH76" i="89"/>
  <c r="AI76" i="89"/>
  <c r="AH77" i="89"/>
  <c r="AI77" i="89"/>
  <c r="AC151" i="89"/>
  <c r="R19" i="90" s="1"/>
  <c r="AH168" i="89"/>
  <c r="AI168" i="89"/>
  <c r="AH170" i="89"/>
  <c r="AI170" i="89"/>
  <c r="AH171" i="89"/>
  <c r="AI171" i="89"/>
  <c r="AH172" i="89"/>
  <c r="AI172" i="89" s="1"/>
  <c r="W193" i="89"/>
  <c r="Y43" i="87"/>
  <c r="N10" i="88" s="1"/>
  <c r="U43" i="87"/>
  <c r="J10" i="88" s="1"/>
  <c r="AH38" i="87"/>
  <c r="AI38" i="87" s="1"/>
  <c r="AH40" i="87"/>
  <c r="AI40" i="87" s="1"/>
  <c r="AH42" i="87"/>
  <c r="AI42" i="87" s="1"/>
  <c r="AH108" i="87"/>
  <c r="AI108" i="87" s="1"/>
  <c r="U115" i="87"/>
  <c r="J16" i="88"/>
  <c r="AH171" i="87"/>
  <c r="AI171" i="87" s="1"/>
  <c r="AH25" i="87"/>
  <c r="AI25" i="87" s="1"/>
  <c r="AH26" i="87"/>
  <c r="AH29" i="87"/>
  <c r="AI29" i="87"/>
  <c r="AH94" i="87"/>
  <c r="AI94" i="87" s="1"/>
  <c r="AH95" i="87"/>
  <c r="AI95" i="87"/>
  <c r="AH97" i="87"/>
  <c r="AI97" i="87"/>
  <c r="AH98" i="87"/>
  <c r="AI98" i="87"/>
  <c r="AH99" i="87"/>
  <c r="AI99" i="87" s="1"/>
  <c r="AH102" i="87"/>
  <c r="AI102" i="87"/>
  <c r="AG115" i="87"/>
  <c r="V16" i="88"/>
  <c r="AH130" i="87"/>
  <c r="AI130" i="87"/>
  <c r="AH131" i="87"/>
  <c r="AI131" i="87" s="1"/>
  <c r="AH132" i="87"/>
  <c r="AI132" i="87"/>
  <c r="AH136" i="87"/>
  <c r="AI136" i="87"/>
  <c r="AH137" i="87"/>
  <c r="AI137" i="87"/>
  <c r="Y151" i="87"/>
  <c r="N19" i="88" s="1"/>
  <c r="AH154" i="87"/>
  <c r="AI154" i="87"/>
  <c r="AH156" i="87"/>
  <c r="AI156" i="87"/>
  <c r="AH158" i="87"/>
  <c r="AI158" i="87"/>
  <c r="AH161" i="87"/>
  <c r="AI161" i="87" s="1"/>
  <c r="AH162" i="87"/>
  <c r="AI162" i="87"/>
  <c r="AG175" i="87"/>
  <c r="V21" i="88"/>
  <c r="AH178" i="87"/>
  <c r="AI178" i="87"/>
  <c r="AH181" i="87"/>
  <c r="AI181" i="87" s="1"/>
  <c r="AH184" i="87"/>
  <c r="AI184" i="87"/>
  <c r="AH185" i="87"/>
  <c r="AI185" i="87"/>
  <c r="AH186" i="87"/>
  <c r="AI186" i="87"/>
  <c r="AG19" i="87"/>
  <c r="V8" i="88" s="1"/>
  <c r="AH36" i="87"/>
  <c r="AI36" i="87"/>
  <c r="AH37" i="87"/>
  <c r="AI37" i="87"/>
  <c r="AH41" i="87"/>
  <c r="AI41" i="87"/>
  <c r="AH107" i="87"/>
  <c r="AI107" i="87" s="1"/>
  <c r="AH167" i="87"/>
  <c r="AI167" i="87"/>
  <c r="AH172" i="87"/>
  <c r="AI172" i="87" s="1"/>
  <c r="U67" i="87"/>
  <c r="J12" i="88"/>
  <c r="AH63" i="87"/>
  <c r="AH64" i="87"/>
  <c r="AI64" i="87" s="1"/>
  <c r="AH84" i="87"/>
  <c r="AI84" i="87"/>
  <c r="AH85" i="87"/>
  <c r="AI85" i="87" s="1"/>
  <c r="AH87" i="87"/>
  <c r="AI87" i="87" s="1"/>
  <c r="AH88" i="87"/>
  <c r="AI88" i="87" s="1"/>
  <c r="AH89" i="87"/>
  <c r="AI89" i="87" s="1"/>
  <c r="AH121" i="87"/>
  <c r="AI121" i="87" s="1"/>
  <c r="AH122" i="87"/>
  <c r="AI122" i="87"/>
  <c r="AH125" i="87"/>
  <c r="AI125" i="87" s="1"/>
  <c r="AH141" i="87"/>
  <c r="AH142" i="87"/>
  <c r="AI142" i="87"/>
  <c r="U151" i="87"/>
  <c r="J19" i="88"/>
  <c r="AH144" i="87"/>
  <c r="AI144" i="87"/>
  <c r="AH148" i="87"/>
  <c r="AI148" i="87"/>
  <c r="AD191" i="87"/>
  <c r="AC79" i="85"/>
  <c r="AG19" i="85"/>
  <c r="V8" i="86"/>
  <c r="AH37" i="85"/>
  <c r="AI37" i="85"/>
  <c r="AH40" i="85"/>
  <c r="AI40" i="85"/>
  <c r="AH41" i="85"/>
  <c r="AI41" i="85"/>
  <c r="AH42" i="85"/>
  <c r="AI42" i="85"/>
  <c r="AH108" i="85"/>
  <c r="AI108" i="85"/>
  <c r="AH112" i="85"/>
  <c r="AI112" i="85"/>
  <c r="AH113" i="85"/>
  <c r="AI113" i="85"/>
  <c r="AH155" i="85"/>
  <c r="AH158" i="85"/>
  <c r="AI158" i="85"/>
  <c r="AH162" i="85"/>
  <c r="AI162" i="85" s="1"/>
  <c r="AG175" i="85"/>
  <c r="V21" i="86"/>
  <c r="M191" i="85"/>
  <c r="AH70" i="85"/>
  <c r="AI70" i="85" s="1"/>
  <c r="U79" i="85"/>
  <c r="J13" i="86"/>
  <c r="AH72" i="85"/>
  <c r="AI72" i="85" s="1"/>
  <c r="AH75" i="85"/>
  <c r="AI75" i="85"/>
  <c r="AH76" i="85"/>
  <c r="AI76" i="85" s="1"/>
  <c r="AH77" i="85"/>
  <c r="AI77" i="85"/>
  <c r="AH78" i="85"/>
  <c r="AH95" i="85"/>
  <c r="AI95" i="85"/>
  <c r="AH98" i="85"/>
  <c r="AI98" i="85" s="1"/>
  <c r="AH102" i="85"/>
  <c r="AI102" i="85"/>
  <c r="AH129" i="85"/>
  <c r="AI129" i="85" s="1"/>
  <c r="AH130" i="85"/>
  <c r="AI130" i="85"/>
  <c r="AH133" i="85"/>
  <c r="AH134" i="85"/>
  <c r="AI134" i="85" s="1"/>
  <c r="AH135" i="85"/>
  <c r="AI135" i="85"/>
  <c r="AH136" i="85"/>
  <c r="AI136" i="85" s="1"/>
  <c r="U139" i="85"/>
  <c r="J18" i="86"/>
  <c r="AH143" i="85"/>
  <c r="AI143" i="85" s="1"/>
  <c r="AH144" i="85"/>
  <c r="AI144" i="85"/>
  <c r="AH145" i="85"/>
  <c r="AI145" i="85" s="1"/>
  <c r="AH147" i="85"/>
  <c r="AI147" i="85"/>
  <c r="AH149" i="85"/>
  <c r="AI149" i="85" s="1"/>
  <c r="AH150" i="85"/>
  <c r="AI150" i="85"/>
  <c r="U55" i="85"/>
  <c r="J11" i="86" s="1"/>
  <c r="U127" i="85"/>
  <c r="J17" i="86"/>
  <c r="AC139" i="85"/>
  <c r="R18" i="86" s="1"/>
  <c r="AH23" i="85"/>
  <c r="AI23" i="85"/>
  <c r="AH25" i="85"/>
  <c r="AI25" i="85" s="1"/>
  <c r="AH26" i="85"/>
  <c r="AI26" i="85"/>
  <c r="U31" i="85"/>
  <c r="J9" i="86" s="1"/>
  <c r="AH29" i="85"/>
  <c r="AI29" i="85"/>
  <c r="Y55" i="85"/>
  <c r="N11" i="86" s="1"/>
  <c r="AH60" i="85"/>
  <c r="AI60" i="85"/>
  <c r="AH61" i="85"/>
  <c r="AI61" i="85" s="1"/>
  <c r="AH64" i="85"/>
  <c r="AI64" i="85"/>
  <c r="AH82" i="85"/>
  <c r="AI82" i="85" s="1"/>
  <c r="AH84" i="85"/>
  <c r="AI84" i="85"/>
  <c r="AH90" i="85"/>
  <c r="AI90" i="85" s="1"/>
  <c r="AG139" i="85"/>
  <c r="V18" i="86"/>
  <c r="AH182" i="85"/>
  <c r="AI182" i="85" s="1"/>
  <c r="AH184" i="85"/>
  <c r="AI184" i="85"/>
  <c r="Z191" i="85"/>
  <c r="Y43" i="82"/>
  <c r="N10" i="83"/>
  <c r="AG67" i="82"/>
  <c r="V12" i="83" s="1"/>
  <c r="U115" i="82"/>
  <c r="J16" i="83"/>
  <c r="Y127" i="82"/>
  <c r="N17" i="83" s="1"/>
  <c r="AH34" i="82"/>
  <c r="AI34" i="82"/>
  <c r="AH35" i="82"/>
  <c r="AI35" i="82" s="1"/>
  <c r="AH37" i="82"/>
  <c r="AI37" i="82"/>
  <c r="AH38" i="82"/>
  <c r="AI38" i="82" s="1"/>
  <c r="AH39" i="82"/>
  <c r="AI39" i="82"/>
  <c r="AH41" i="82"/>
  <c r="AI41" i="82" s="1"/>
  <c r="AH42" i="82"/>
  <c r="AI42" i="82"/>
  <c r="AC67" i="82"/>
  <c r="R12" i="83" s="1"/>
  <c r="Y91" i="82"/>
  <c r="N14" i="83"/>
  <c r="AH95" i="82"/>
  <c r="AI95" i="82" s="1"/>
  <c r="AH97" i="82"/>
  <c r="AH98" i="82"/>
  <c r="AI98" i="82"/>
  <c r="AH99" i="82"/>
  <c r="AI99" i="82" s="1"/>
  <c r="AH100" i="82"/>
  <c r="AI100" i="82"/>
  <c r="AH101" i="82"/>
  <c r="AG115" i="82"/>
  <c r="V16" i="83"/>
  <c r="AH117" i="82"/>
  <c r="AI117" i="82" s="1"/>
  <c r="X18" i="83" s="1"/>
  <c r="U127" i="82"/>
  <c r="J17" i="83"/>
  <c r="AH120" i="82"/>
  <c r="AI120" i="82" s="1"/>
  <c r="AH121" i="82"/>
  <c r="AI121" i="82"/>
  <c r="AH124" i="82"/>
  <c r="AI124" i="82" s="1"/>
  <c r="AH142" i="82"/>
  <c r="AI142" i="82"/>
  <c r="AH143" i="82"/>
  <c r="AI143" i="82" s="1"/>
  <c r="AH146" i="82"/>
  <c r="AI146" i="82"/>
  <c r="AH148" i="82"/>
  <c r="AI148" i="82" s="1"/>
  <c r="AH149" i="82"/>
  <c r="AI149" i="82"/>
  <c r="AH150" i="82"/>
  <c r="AI150" i="82" s="1"/>
  <c r="Y19" i="82"/>
  <c r="AH23" i="82"/>
  <c r="AI23" i="82" s="1"/>
  <c r="AH25" i="82"/>
  <c r="AI25" i="82"/>
  <c r="AH27" i="82"/>
  <c r="AH28" i="82"/>
  <c r="AI28" i="82" s="1"/>
  <c r="AH29" i="82"/>
  <c r="AI29" i="82"/>
  <c r="Y67" i="82"/>
  <c r="N12" i="83" s="1"/>
  <c r="AH71" i="82"/>
  <c r="AI71" i="82"/>
  <c r="AH72" i="82"/>
  <c r="AI72" i="82" s="1"/>
  <c r="AH73" i="82"/>
  <c r="AI73" i="82" s="1"/>
  <c r="AH75" i="82"/>
  <c r="AI75" i="82" s="1"/>
  <c r="AH77" i="82"/>
  <c r="AH83" i="82"/>
  <c r="AI83" i="82" s="1"/>
  <c r="AH84" i="82"/>
  <c r="AI84" i="82"/>
  <c r="AH85" i="82"/>
  <c r="AI85" i="82" s="1"/>
  <c r="AH86" i="82"/>
  <c r="AI86" i="82"/>
  <c r="AH87" i="82"/>
  <c r="AI87" i="82" s="1"/>
  <c r="AH90" i="82"/>
  <c r="AI90" i="82"/>
  <c r="AG127" i="82"/>
  <c r="V17" i="83" s="1"/>
  <c r="AG151" i="82"/>
  <c r="V19" i="83"/>
  <c r="Y175" i="82"/>
  <c r="N21" i="83" s="1"/>
  <c r="AH180" i="82"/>
  <c r="AI180" i="82"/>
  <c r="AH181" i="82"/>
  <c r="AI181" i="82" s="1"/>
  <c r="AH184" i="82"/>
  <c r="AI184" i="82"/>
  <c r="AH9" i="82"/>
  <c r="AI9" i="82" s="1"/>
  <c r="AH11" i="82"/>
  <c r="AI11" i="82"/>
  <c r="AH13" i="82"/>
  <c r="AI13" i="82" s="1"/>
  <c r="AH14" i="82"/>
  <c r="AH15" i="82"/>
  <c r="AI15" i="82"/>
  <c r="AH18" i="82"/>
  <c r="AH58" i="82"/>
  <c r="AI58" i="82"/>
  <c r="AH59" i="82"/>
  <c r="AI59" i="82" s="1"/>
  <c r="AH62" i="82"/>
  <c r="AI62" i="82"/>
  <c r="AH63" i="82"/>
  <c r="AI63" i="82" s="1"/>
  <c r="AH65" i="82"/>
  <c r="AI65" i="82"/>
  <c r="Y115" i="82"/>
  <c r="N16" i="83" s="1"/>
  <c r="AC127" i="82"/>
  <c r="R17" i="83"/>
  <c r="AH170" i="82"/>
  <c r="AI170" i="82" s="1"/>
  <c r="AH171" i="82"/>
  <c r="AI171" i="82"/>
  <c r="AH174" i="82"/>
  <c r="AI174" i="82" s="1"/>
  <c r="AC190" i="82"/>
  <c r="R23" i="83"/>
  <c r="AF191" i="82"/>
  <c r="AG190" i="82"/>
  <c r="V23" i="83" s="1"/>
  <c r="AH153" i="76"/>
  <c r="AI153" i="76"/>
  <c r="AH154" i="76"/>
  <c r="AI154" i="76" s="1"/>
  <c r="AH156" i="76"/>
  <c r="AI156" i="76"/>
  <c r="AH157" i="76"/>
  <c r="AI157" i="76" s="1"/>
  <c r="AH158" i="76"/>
  <c r="AI158" i="76"/>
  <c r="AH160" i="76"/>
  <c r="AH161" i="76"/>
  <c r="AI161" i="76"/>
  <c r="AH162" i="76"/>
  <c r="AI162" i="76" s="1"/>
  <c r="U8" i="77"/>
  <c r="U24" i="77"/>
  <c r="Y19" i="76"/>
  <c r="N8" i="77" s="1"/>
  <c r="AH21" i="76"/>
  <c r="AI21" i="76"/>
  <c r="U31" i="76"/>
  <c r="AH24" i="76"/>
  <c r="AI24" i="76" s="1"/>
  <c r="AH25" i="76"/>
  <c r="AI25" i="76" s="1"/>
  <c r="AH27" i="76"/>
  <c r="AI27" i="76" s="1"/>
  <c r="AH28" i="76"/>
  <c r="AI28" i="76"/>
  <c r="AH29" i="76"/>
  <c r="AI29" i="76" s="1"/>
  <c r="AG43" i="76"/>
  <c r="V10" i="77" s="1"/>
  <c r="AC55" i="76"/>
  <c r="R11" i="77" s="1"/>
  <c r="Y67" i="76"/>
  <c r="N12" i="77"/>
  <c r="AH69" i="76"/>
  <c r="AI69" i="76" s="1"/>
  <c r="U79" i="76"/>
  <c r="J13" i="77" s="1"/>
  <c r="AH72" i="76"/>
  <c r="AI72" i="76" s="1"/>
  <c r="AH73" i="76"/>
  <c r="AI73" i="76"/>
  <c r="AH75" i="76"/>
  <c r="AI75" i="76" s="1"/>
  <c r="AH76" i="76"/>
  <c r="AI76" i="76" s="1"/>
  <c r="AH77" i="76"/>
  <c r="AI77" i="76" s="1"/>
  <c r="AG91" i="76"/>
  <c r="V14" i="77"/>
  <c r="AC103" i="76"/>
  <c r="R15" i="77" s="1"/>
  <c r="AH117" i="76"/>
  <c r="AI117" i="76" s="1"/>
  <c r="AH118" i="76"/>
  <c r="AI118" i="76" s="1"/>
  <c r="AH120" i="76"/>
  <c r="AI120" i="76"/>
  <c r="AH121" i="76"/>
  <c r="AI121" i="76" s="1"/>
  <c r="AH122" i="76"/>
  <c r="AI122" i="76" s="1"/>
  <c r="AH124" i="76"/>
  <c r="AI124" i="76" s="1"/>
  <c r="AH125" i="76"/>
  <c r="AI125" i="76"/>
  <c r="AH126" i="76"/>
  <c r="AI126" i="76" s="1"/>
  <c r="AH142" i="76"/>
  <c r="AI142" i="76" s="1"/>
  <c r="AH144" i="76"/>
  <c r="AI144" i="76" s="1"/>
  <c r="AH145" i="76"/>
  <c r="AI145" i="76"/>
  <c r="AH146" i="76"/>
  <c r="AI146" i="76" s="1"/>
  <c r="AH148" i="76"/>
  <c r="AI148" i="76" s="1"/>
  <c r="AH149" i="76"/>
  <c r="AI149" i="76" s="1"/>
  <c r="AH150" i="76"/>
  <c r="AI150" i="76"/>
  <c r="AH10" i="76"/>
  <c r="AI10" i="76" s="1"/>
  <c r="AH11" i="76"/>
  <c r="AI11" i="76" s="1"/>
  <c r="AH13" i="76"/>
  <c r="AI13" i="76" s="1"/>
  <c r="AH14" i="76"/>
  <c r="AI14" i="76"/>
  <c r="AH15" i="76"/>
  <c r="AI15" i="76" s="1"/>
  <c r="AH17" i="76"/>
  <c r="AI17" i="76" s="1"/>
  <c r="AH18" i="76"/>
  <c r="AI18" i="76" s="1"/>
  <c r="AH58" i="76"/>
  <c r="AH59" i="76"/>
  <c r="AI59" i="76" s="1"/>
  <c r="AH61" i="76"/>
  <c r="AI61" i="76"/>
  <c r="AH62" i="76"/>
  <c r="AI62" i="76" s="1"/>
  <c r="AH63" i="76"/>
  <c r="AI63" i="76"/>
  <c r="AH65" i="76"/>
  <c r="AI65" i="76" s="1"/>
  <c r="AH66" i="76"/>
  <c r="AI66" i="76"/>
  <c r="AH106" i="76"/>
  <c r="AI106" i="76" s="1"/>
  <c r="AH107" i="76"/>
  <c r="AH109" i="76"/>
  <c r="AI109" i="76"/>
  <c r="AH110" i="76"/>
  <c r="AI110" i="76" s="1"/>
  <c r="AH112" i="76"/>
  <c r="AI112" i="76" s="1"/>
  <c r="AH113" i="76"/>
  <c r="AI113" i="76" s="1"/>
  <c r="AH114" i="76"/>
  <c r="AI114" i="76"/>
  <c r="AG19" i="76"/>
  <c r="V8" i="77" s="1"/>
  <c r="AC31" i="76"/>
  <c r="R9" i="77" s="1"/>
  <c r="Y43" i="76"/>
  <c r="AH45" i="76"/>
  <c r="AI45" i="76"/>
  <c r="AH47" i="76"/>
  <c r="AI47" i="76" s="1"/>
  <c r="AH48" i="76"/>
  <c r="AI48" i="76"/>
  <c r="AH49" i="76"/>
  <c r="AI49" i="76" s="1"/>
  <c r="AH51" i="76"/>
  <c r="AI51" i="76"/>
  <c r="AH52" i="76"/>
  <c r="AI52" i="76" s="1"/>
  <c r="AH53" i="76"/>
  <c r="AI53" i="76"/>
  <c r="AG67" i="76"/>
  <c r="V12" i="77" s="1"/>
  <c r="AC79" i="76"/>
  <c r="R13" i="77"/>
  <c r="Y91" i="76"/>
  <c r="N14" i="77" s="1"/>
  <c r="AH93" i="76"/>
  <c r="AI93" i="76"/>
  <c r="AH95" i="76"/>
  <c r="AI95" i="76" s="1"/>
  <c r="AH96" i="76"/>
  <c r="AI96" i="76"/>
  <c r="AH97" i="76"/>
  <c r="AI97" i="76" s="1"/>
  <c r="U103" i="76"/>
  <c r="J15" i="77"/>
  <c r="AH100" i="76"/>
  <c r="AH101" i="76"/>
  <c r="AI101" i="76" s="1"/>
  <c r="AH166" i="76"/>
  <c r="AI166" i="76"/>
  <c r="AH168" i="76"/>
  <c r="AI168" i="76" s="1"/>
  <c r="AH169" i="76"/>
  <c r="AI169" i="76" s="1"/>
  <c r="AH170" i="76"/>
  <c r="AI170" i="76" s="1"/>
  <c r="AH172" i="76"/>
  <c r="AI172" i="76"/>
  <c r="AH173" i="76"/>
  <c r="AI173" i="76" s="1"/>
  <c r="AH174" i="76"/>
  <c r="AH35" i="66"/>
  <c r="AI35" i="66" s="1"/>
  <c r="AH38" i="66"/>
  <c r="AI38" i="66"/>
  <c r="AH40" i="66"/>
  <c r="AI40" i="66" s="1"/>
  <c r="AH83" i="66"/>
  <c r="AI83" i="66"/>
  <c r="AH132" i="66"/>
  <c r="AI132" i="66" s="1"/>
  <c r="AH134" i="66"/>
  <c r="AI134" i="66"/>
  <c r="AH136" i="66"/>
  <c r="AI136" i="66" s="1"/>
  <c r="AH156" i="66"/>
  <c r="AI156" i="66"/>
  <c r="AH158" i="66"/>
  <c r="AI158" i="66" s="1"/>
  <c r="AH162" i="66"/>
  <c r="AI162" i="66"/>
  <c r="AA191" i="66"/>
  <c r="K191" i="66"/>
  <c r="R191" i="66"/>
  <c r="AB191" i="66"/>
  <c r="AH22" i="66"/>
  <c r="AI22" i="66" s="1"/>
  <c r="AH23" i="66"/>
  <c r="AI23" i="66"/>
  <c r="AH24" i="66"/>
  <c r="AI24" i="66" s="1"/>
  <c r="AH26" i="66"/>
  <c r="AI26" i="66"/>
  <c r="AH27" i="66"/>
  <c r="AI27" i="66" s="1"/>
  <c r="AH28" i="66"/>
  <c r="AI28" i="66"/>
  <c r="AH30" i="66"/>
  <c r="AI30" i="66" s="1"/>
  <c r="AH70" i="66"/>
  <c r="AI70" i="66"/>
  <c r="AH71" i="66"/>
  <c r="AI71" i="66" s="1"/>
  <c r="AH72" i="66"/>
  <c r="AI72" i="66"/>
  <c r="AH74" i="66"/>
  <c r="AI74" i="66" s="1"/>
  <c r="AH75" i="66"/>
  <c r="AI75" i="66"/>
  <c r="AH76" i="66"/>
  <c r="AI76" i="66" s="1"/>
  <c r="AH78" i="66"/>
  <c r="AI78" i="66"/>
  <c r="AH118" i="66"/>
  <c r="AI118" i="66" s="1"/>
  <c r="X19" i="67" s="1"/>
  <c r="AH119" i="66"/>
  <c r="AI119" i="66" s="1"/>
  <c r="AH120" i="66"/>
  <c r="AI120" i="66" s="1"/>
  <c r="AH122" i="66"/>
  <c r="AH123" i="66"/>
  <c r="AI123" i="66" s="1"/>
  <c r="AH124" i="66"/>
  <c r="AI124" i="66"/>
  <c r="AH126" i="66"/>
  <c r="AI126" i="66" s="1"/>
  <c r="AH142" i="66"/>
  <c r="AI142" i="66"/>
  <c r="AH143" i="66"/>
  <c r="AI143" i="66" s="1"/>
  <c r="AH144" i="66"/>
  <c r="AI144" i="66"/>
  <c r="AH146" i="66"/>
  <c r="AH147" i="66"/>
  <c r="AI147" i="66" s="1"/>
  <c r="AH148" i="66"/>
  <c r="AI148" i="66"/>
  <c r="AH150" i="66"/>
  <c r="AI150" i="66" s="1"/>
  <c r="W191" i="66"/>
  <c r="J191" i="66"/>
  <c r="AH34" i="66"/>
  <c r="AI34" i="66" s="1"/>
  <c r="AH36" i="66"/>
  <c r="AH39" i="66"/>
  <c r="AI39" i="66" s="1"/>
  <c r="AH42" i="66"/>
  <c r="AI42" i="66"/>
  <c r="AH87" i="66"/>
  <c r="AI87" i="66" s="1"/>
  <c r="AH130" i="66"/>
  <c r="AI130" i="66"/>
  <c r="AH131" i="66"/>
  <c r="AI131" i="66" s="1"/>
  <c r="AH135" i="66"/>
  <c r="AI135" i="66"/>
  <c r="AH138" i="66"/>
  <c r="AI138" i="66" s="1"/>
  <c r="AH154" i="66"/>
  <c r="AI154" i="66"/>
  <c r="AH155" i="66"/>
  <c r="AI155" i="66" s="1"/>
  <c r="AH159" i="66"/>
  <c r="AI159" i="66"/>
  <c r="AH160" i="66"/>
  <c r="AI160" i="66" s="1"/>
  <c r="AH10" i="66"/>
  <c r="AI10" i="66"/>
  <c r="AH11" i="66"/>
  <c r="AI11" i="66" s="1"/>
  <c r="AH12" i="66"/>
  <c r="AI12" i="66"/>
  <c r="AH14" i="66"/>
  <c r="AI14" i="66" s="1"/>
  <c r="AH15" i="66"/>
  <c r="AI15" i="66"/>
  <c r="AH16" i="66"/>
  <c r="AI16" i="66" s="1"/>
  <c r="AH18" i="66"/>
  <c r="AI18" i="66"/>
  <c r="AF191" i="66"/>
  <c r="AH58" i="66"/>
  <c r="AI58" i="66" s="1"/>
  <c r="AH59" i="66"/>
  <c r="AI59" i="66"/>
  <c r="AH60" i="66"/>
  <c r="AI60" i="66" s="1"/>
  <c r="AH62" i="66"/>
  <c r="AI62" i="66" s="1"/>
  <c r="AH63" i="66"/>
  <c r="AI63" i="66" s="1"/>
  <c r="AH64" i="66"/>
  <c r="AI64" i="66"/>
  <c r="AH66" i="66"/>
  <c r="AI66" i="66" s="1"/>
  <c r="AH106" i="66"/>
  <c r="AI106" i="66" s="1"/>
  <c r="AH107" i="66"/>
  <c r="AI107" i="66" s="1"/>
  <c r="AH108" i="66"/>
  <c r="AI108" i="66"/>
  <c r="AH110" i="66"/>
  <c r="AI110" i="66" s="1"/>
  <c r="AH111" i="66"/>
  <c r="AI111" i="66" s="1"/>
  <c r="AH112" i="66"/>
  <c r="AI112" i="66" s="1"/>
  <c r="AH114" i="66"/>
  <c r="AI114" i="66"/>
  <c r="AH178" i="66"/>
  <c r="AI178" i="66" s="1"/>
  <c r="AH179" i="66"/>
  <c r="AI179" i="66" s="1"/>
  <c r="AH180" i="66"/>
  <c r="AI180" i="66" s="1"/>
  <c r="AH182" i="66"/>
  <c r="AI182" i="66"/>
  <c r="AH183" i="66"/>
  <c r="AI183" i="66" s="1"/>
  <c r="AH184" i="66"/>
  <c r="AI184" i="66" s="1"/>
  <c r="AH186" i="66"/>
  <c r="AI186" i="66" s="1"/>
  <c r="Q8" i="67"/>
  <c r="T191" i="66"/>
  <c r="Z191" i="66"/>
  <c r="X191" i="66"/>
  <c r="S191" i="66"/>
  <c r="N191" i="66"/>
  <c r="O191" i="66"/>
  <c r="AE191" i="66"/>
  <c r="Y31" i="64"/>
  <c r="N9" i="65"/>
  <c r="AG55" i="64"/>
  <c r="V11" i="65" s="1"/>
  <c r="AG103" i="64"/>
  <c r="V15" i="65" s="1"/>
  <c r="AG175" i="64"/>
  <c r="V21" i="65" s="1"/>
  <c r="AH21" i="64"/>
  <c r="AI21" i="64"/>
  <c r="AH24" i="64"/>
  <c r="AI24" i="64" s="1"/>
  <c r="AH28" i="64"/>
  <c r="AH71" i="64"/>
  <c r="AI71" i="64" s="1"/>
  <c r="AH73" i="64"/>
  <c r="AI73" i="64"/>
  <c r="AC103" i="64"/>
  <c r="R15" i="65" s="1"/>
  <c r="AH117" i="64"/>
  <c r="AI117" i="64"/>
  <c r="AH120" i="64"/>
  <c r="AI120" i="64" s="1"/>
  <c r="AH123" i="64"/>
  <c r="AI123" i="64"/>
  <c r="AH125" i="64"/>
  <c r="AI125" i="64" s="1"/>
  <c r="AH141" i="64"/>
  <c r="AI141" i="64"/>
  <c r="AH143" i="64"/>
  <c r="AI143" i="64" s="1"/>
  <c r="AH145" i="64"/>
  <c r="AI145" i="64"/>
  <c r="AH148" i="64"/>
  <c r="AI148" i="64" s="1"/>
  <c r="AH10" i="64"/>
  <c r="AI10" i="64"/>
  <c r="AH11" i="64"/>
  <c r="AI11" i="64" s="1"/>
  <c r="AH13" i="64"/>
  <c r="AI13" i="64"/>
  <c r="AH14" i="64"/>
  <c r="AI14" i="64" s="1"/>
  <c r="AH15" i="64"/>
  <c r="AI15" i="64"/>
  <c r="AH17" i="64"/>
  <c r="AI17" i="64" s="1"/>
  <c r="AH18" i="64"/>
  <c r="AI18" i="64"/>
  <c r="AG31" i="64"/>
  <c r="V9" i="65" s="1"/>
  <c r="Y55" i="64"/>
  <c r="N11" i="65"/>
  <c r="AH59" i="64"/>
  <c r="AI59" i="64" s="1"/>
  <c r="AH61" i="64"/>
  <c r="AI61" i="64"/>
  <c r="AH63" i="64"/>
  <c r="AI63" i="64" s="1"/>
  <c r="AH65" i="64"/>
  <c r="AI65" i="64"/>
  <c r="AG79" i="64"/>
  <c r="V13" i="65" s="1"/>
  <c r="Y103" i="64"/>
  <c r="N15" i="65"/>
  <c r="AH106" i="64"/>
  <c r="AI106" i="64" s="1"/>
  <c r="AH107" i="64"/>
  <c r="AI107" i="64"/>
  <c r="AH109" i="64"/>
  <c r="AI109" i="64" s="1"/>
  <c r="AH110" i="64"/>
  <c r="AI110" i="64"/>
  <c r="AH111" i="64"/>
  <c r="AI111" i="64" s="1"/>
  <c r="AH113" i="64"/>
  <c r="AI113" i="64"/>
  <c r="AH114" i="64"/>
  <c r="AI114" i="64" s="1"/>
  <c r="AG127" i="64"/>
  <c r="V17" i="65"/>
  <c r="AG151" i="64"/>
  <c r="V19" i="65" s="1"/>
  <c r="Y175" i="64"/>
  <c r="AH178" i="64"/>
  <c r="AI178" i="64" s="1"/>
  <c r="AH179" i="64"/>
  <c r="AI179" i="64" s="1"/>
  <c r="AH181" i="64"/>
  <c r="AH182" i="64"/>
  <c r="AI182" i="64" s="1"/>
  <c r="AH183" i="64"/>
  <c r="AI183" i="64"/>
  <c r="AH185" i="64"/>
  <c r="AI185" i="64" s="1"/>
  <c r="AH186" i="64"/>
  <c r="AI186" i="64"/>
  <c r="Y79" i="64"/>
  <c r="N13" i="65" s="1"/>
  <c r="Y127" i="64"/>
  <c r="N17" i="65"/>
  <c r="Y151" i="64"/>
  <c r="N19" i="65" s="1"/>
  <c r="AH23" i="64"/>
  <c r="AI23" i="64"/>
  <c r="AH25" i="64"/>
  <c r="AI25" i="64" s="1"/>
  <c r="AH27" i="64"/>
  <c r="AI27" i="64"/>
  <c r="AH29" i="64"/>
  <c r="AI29" i="64" s="1"/>
  <c r="AC55" i="64"/>
  <c r="R11" i="65"/>
  <c r="AH69" i="64"/>
  <c r="AH75" i="64"/>
  <c r="AI75" i="64" s="1"/>
  <c r="AH77" i="64"/>
  <c r="AI77" i="64" s="1"/>
  <c r="AH119" i="64"/>
  <c r="AI119" i="64" s="1"/>
  <c r="AH121" i="64"/>
  <c r="AI121" i="64"/>
  <c r="AH124" i="64"/>
  <c r="AI124" i="64" s="1"/>
  <c r="AH144" i="64"/>
  <c r="AI144" i="64" s="1"/>
  <c r="AH147" i="64"/>
  <c r="AI147" i="64" s="1"/>
  <c r="AH149" i="64"/>
  <c r="AI149" i="64"/>
  <c r="AC175" i="64"/>
  <c r="R21" i="65" s="1"/>
  <c r="AC31" i="64"/>
  <c r="R9" i="65" s="1"/>
  <c r="AH45" i="64"/>
  <c r="AH48" i="64"/>
  <c r="AI48" i="64"/>
  <c r="AH52" i="64"/>
  <c r="AI52" i="64" s="1"/>
  <c r="AC79" i="64"/>
  <c r="R13" i="65"/>
  <c r="AH93" i="64"/>
  <c r="AI93" i="64" s="1"/>
  <c r="U103" i="64"/>
  <c r="J15" i="65"/>
  <c r="AH96" i="64"/>
  <c r="AI96" i="64" s="1"/>
  <c r="AH97" i="64"/>
  <c r="AI97" i="64"/>
  <c r="AH99" i="64"/>
  <c r="AI99" i="64" s="1"/>
  <c r="AH100" i="64"/>
  <c r="AI100" i="64"/>
  <c r="AH101" i="64"/>
  <c r="AI101" i="64" s="1"/>
  <c r="AC127" i="64"/>
  <c r="R17" i="65"/>
  <c r="AC151" i="64"/>
  <c r="R19" i="65" s="1"/>
  <c r="AH165" i="64"/>
  <c r="AI165" i="64"/>
  <c r="U175" i="64"/>
  <c r="J21" i="65" s="1"/>
  <c r="AH168" i="64"/>
  <c r="AI168" i="64"/>
  <c r="AH169" i="64"/>
  <c r="AI169" i="64" s="1"/>
  <c r="AH171" i="64"/>
  <c r="AI171" i="64"/>
  <c r="AH172" i="64"/>
  <c r="AI172" i="64" s="1"/>
  <c r="AH173" i="64"/>
  <c r="AI173" i="64"/>
  <c r="T191" i="64"/>
  <c r="AH189" i="64"/>
  <c r="N23" i="65"/>
  <c r="AB191" i="64"/>
  <c r="R191" i="64"/>
  <c r="R23" i="65"/>
  <c r="K191" i="64"/>
  <c r="AD191" i="64"/>
  <c r="AH22" i="61"/>
  <c r="AI22" i="61" s="1"/>
  <c r="AH24" i="61"/>
  <c r="AI24" i="61"/>
  <c r="AH27" i="61"/>
  <c r="AH30" i="61"/>
  <c r="AI30" i="61" s="1"/>
  <c r="AH71" i="61"/>
  <c r="AI71" i="61" s="1"/>
  <c r="AH76" i="61"/>
  <c r="AI76" i="61" s="1"/>
  <c r="AH119" i="61"/>
  <c r="AI119" i="61"/>
  <c r="AH122" i="61"/>
  <c r="AI122" i="61" s="1"/>
  <c r="AH124" i="61"/>
  <c r="AI124" i="61" s="1"/>
  <c r="AH143" i="61"/>
  <c r="AI143" i="61" s="1"/>
  <c r="AH147" i="61"/>
  <c r="AI147" i="61"/>
  <c r="AH148" i="61"/>
  <c r="AI148" i="61" s="1"/>
  <c r="O191" i="61"/>
  <c r="AH10" i="61"/>
  <c r="AI10" i="61" s="1"/>
  <c r="AH11" i="61"/>
  <c r="AI11" i="61"/>
  <c r="AH12" i="61"/>
  <c r="AI12" i="61" s="1"/>
  <c r="AH14" i="61"/>
  <c r="AI14" i="61"/>
  <c r="AH15" i="61"/>
  <c r="AI15" i="61" s="1"/>
  <c r="AH16" i="61"/>
  <c r="AI16" i="61"/>
  <c r="AH18" i="61"/>
  <c r="AI18" i="61" s="1"/>
  <c r="V191" i="61"/>
  <c r="AH58" i="61"/>
  <c r="AI58" i="61" s="1"/>
  <c r="AH59" i="61"/>
  <c r="AI59" i="61" s="1"/>
  <c r="AH60" i="61"/>
  <c r="AH62" i="61"/>
  <c r="AI62" i="61" s="1"/>
  <c r="AH63" i="61"/>
  <c r="AI63" i="61"/>
  <c r="AH64" i="61"/>
  <c r="AI64" i="61" s="1"/>
  <c r="AH66" i="61"/>
  <c r="AI66" i="61"/>
  <c r="AH106" i="61"/>
  <c r="AI106" i="61" s="1"/>
  <c r="AH107" i="61"/>
  <c r="AI107" i="61"/>
  <c r="AH108" i="61"/>
  <c r="AI108" i="61" s="1"/>
  <c r="AH110" i="61"/>
  <c r="AH111" i="61"/>
  <c r="AI111" i="61"/>
  <c r="AH112" i="61"/>
  <c r="AI112" i="61" s="1"/>
  <c r="AH114" i="61"/>
  <c r="AI114" i="61" s="1"/>
  <c r="AH178" i="61"/>
  <c r="AI178" i="61" s="1"/>
  <c r="AH179" i="61"/>
  <c r="AI179" i="61"/>
  <c r="AH180" i="61"/>
  <c r="AI180" i="61" s="1"/>
  <c r="AH182" i="61"/>
  <c r="AI182" i="61" s="1"/>
  <c r="AH183" i="61"/>
  <c r="AH184" i="61"/>
  <c r="AI184" i="61"/>
  <c r="AH186" i="61"/>
  <c r="AI186" i="61" s="1"/>
  <c r="W191" i="61"/>
  <c r="AH23" i="61"/>
  <c r="AI23" i="61" s="1"/>
  <c r="AH26" i="61"/>
  <c r="AI26" i="61" s="1"/>
  <c r="AH28" i="61"/>
  <c r="AI28" i="61"/>
  <c r="AH72" i="61"/>
  <c r="AI72" i="61" s="1"/>
  <c r="AH78" i="61"/>
  <c r="AI78" i="61" s="1"/>
  <c r="AH118" i="61"/>
  <c r="AI118" i="61" s="1"/>
  <c r="AH120" i="61"/>
  <c r="AI120" i="61"/>
  <c r="AH123" i="61"/>
  <c r="AI123" i="61" s="1"/>
  <c r="AH126" i="61"/>
  <c r="AH142" i="61"/>
  <c r="AI142" i="61" s="1"/>
  <c r="AH144" i="61"/>
  <c r="AI144" i="61"/>
  <c r="AH146" i="61"/>
  <c r="AI146" i="61" s="1"/>
  <c r="AH150" i="61"/>
  <c r="AI150" i="61"/>
  <c r="N191" i="61"/>
  <c r="Z191" i="61"/>
  <c r="AH46" i="61"/>
  <c r="AI46" i="61"/>
  <c r="AH47" i="61"/>
  <c r="AI47" i="61" s="1"/>
  <c r="AH48" i="61"/>
  <c r="AI48" i="61"/>
  <c r="AH50" i="61"/>
  <c r="AI50" i="61" s="1"/>
  <c r="AH51" i="61"/>
  <c r="AI51" i="61"/>
  <c r="AH52" i="61"/>
  <c r="AI52" i="61" s="1"/>
  <c r="AH54" i="61"/>
  <c r="AI54" i="61"/>
  <c r="AH94" i="61"/>
  <c r="AI94" i="61" s="1"/>
  <c r="AH95" i="61"/>
  <c r="AI95" i="61"/>
  <c r="AH96" i="61"/>
  <c r="AI96" i="61" s="1"/>
  <c r="AH98" i="61"/>
  <c r="AI98" i="61"/>
  <c r="AH99" i="61"/>
  <c r="AI99" i="61" s="1"/>
  <c r="AH100" i="61"/>
  <c r="AI100" i="61"/>
  <c r="AH102" i="61"/>
  <c r="AI102" i="61" s="1"/>
  <c r="AH166" i="61"/>
  <c r="AI166" i="61"/>
  <c r="AH167" i="61"/>
  <c r="AH168" i="61"/>
  <c r="AH170" i="61"/>
  <c r="AI170" i="61"/>
  <c r="AH171" i="61"/>
  <c r="AI171" i="61" s="1"/>
  <c r="AH172" i="61"/>
  <c r="AI172" i="61"/>
  <c r="AH174" i="61"/>
  <c r="AI174" i="61" s="1"/>
  <c r="J191" i="61"/>
  <c r="H24" i="62"/>
  <c r="X191" i="61"/>
  <c r="S191" i="61"/>
  <c r="R191" i="61"/>
  <c r="AB191" i="61"/>
  <c r="E24" i="62"/>
  <c r="AA191" i="61"/>
  <c r="S24" i="60"/>
  <c r="AG55" i="59"/>
  <c r="V11" i="60"/>
  <c r="Y79" i="59"/>
  <c r="N13" i="60" s="1"/>
  <c r="AI27" i="59"/>
  <c r="AH69" i="59"/>
  <c r="AI69" i="59" s="1"/>
  <c r="AH72" i="59"/>
  <c r="AI72" i="59"/>
  <c r="AH75" i="59"/>
  <c r="AI75" i="59" s="1"/>
  <c r="AH77" i="59"/>
  <c r="AI77" i="59"/>
  <c r="AC103" i="59"/>
  <c r="R15" i="60" s="1"/>
  <c r="Y115" i="59"/>
  <c r="N16" i="60"/>
  <c r="U127" i="59"/>
  <c r="J17" i="60" s="1"/>
  <c r="AI148" i="59"/>
  <c r="Y187" i="59"/>
  <c r="N22" i="60" s="1"/>
  <c r="AH10" i="59"/>
  <c r="AI10" i="59"/>
  <c r="AH14" i="59"/>
  <c r="AI14" i="59"/>
  <c r="AH18" i="59"/>
  <c r="AI18" i="59"/>
  <c r="AG31" i="59"/>
  <c r="V9" i="60" s="1"/>
  <c r="Y55" i="59"/>
  <c r="N11" i="60"/>
  <c r="AH58" i="59"/>
  <c r="AI58" i="59"/>
  <c r="AH59" i="59"/>
  <c r="AI59" i="59"/>
  <c r="AH61" i="59"/>
  <c r="AI61" i="59" s="1"/>
  <c r="AH62" i="59"/>
  <c r="AI62" i="59"/>
  <c r="AH63" i="59"/>
  <c r="AI63" i="59"/>
  <c r="AH65" i="59"/>
  <c r="AI65" i="59"/>
  <c r="AH66" i="59"/>
  <c r="AI66" i="59" s="1"/>
  <c r="AG79" i="59"/>
  <c r="V13" i="60"/>
  <c r="Y103" i="59"/>
  <c r="N15" i="60"/>
  <c r="AH106" i="59"/>
  <c r="AI106" i="59"/>
  <c r="AH107" i="59"/>
  <c r="AI107" i="59" s="1"/>
  <c r="AH109" i="59"/>
  <c r="AI109" i="59" s="1"/>
  <c r="AH110" i="59"/>
  <c r="AI110" i="59"/>
  <c r="AH111" i="59"/>
  <c r="AI111" i="59" s="1"/>
  <c r="AH113" i="59"/>
  <c r="AI113" i="59" s="1"/>
  <c r="AH114" i="59"/>
  <c r="AI114" i="59" s="1"/>
  <c r="Y175" i="59"/>
  <c r="N21" i="60"/>
  <c r="AH178" i="59"/>
  <c r="AI178" i="59" s="1"/>
  <c r="AH179" i="59"/>
  <c r="AI179" i="59" s="1"/>
  <c r="AH181" i="59"/>
  <c r="AI181" i="59" s="1"/>
  <c r="AH182" i="59"/>
  <c r="AI182" i="59"/>
  <c r="AH183" i="59"/>
  <c r="AI183" i="59" s="1"/>
  <c r="AH185" i="59"/>
  <c r="AI185" i="59" s="1"/>
  <c r="AH186" i="59"/>
  <c r="AI186" i="59" s="1"/>
  <c r="Y31" i="59"/>
  <c r="N9" i="60"/>
  <c r="Y127" i="59"/>
  <c r="N17" i="60" s="1"/>
  <c r="U31" i="59"/>
  <c r="J9" i="60" s="1"/>
  <c r="AH29" i="59"/>
  <c r="AI29" i="59" s="1"/>
  <c r="AC55" i="59"/>
  <c r="R11" i="60"/>
  <c r="Y67" i="59"/>
  <c r="N12" i="60" s="1"/>
  <c r="U79" i="59"/>
  <c r="J13" i="60" s="1"/>
  <c r="AH73" i="59"/>
  <c r="AI73" i="59" s="1"/>
  <c r="AH76" i="59"/>
  <c r="AI76" i="59"/>
  <c r="AG91" i="59"/>
  <c r="V14" i="60" s="1"/>
  <c r="AH123" i="59"/>
  <c r="AI123" i="59" s="1"/>
  <c r="AG139" i="59"/>
  <c r="V18" i="60" s="1"/>
  <c r="U151" i="59"/>
  <c r="J19" i="60"/>
  <c r="AH149" i="59"/>
  <c r="AI149" i="59" s="1"/>
  <c r="AC175" i="59"/>
  <c r="R21" i="60" s="1"/>
  <c r="AG19" i="59"/>
  <c r="Y43" i="59"/>
  <c r="N10" i="60"/>
  <c r="AH45" i="59"/>
  <c r="AI45" i="59" s="1"/>
  <c r="U55" i="59"/>
  <c r="J11" i="60"/>
  <c r="AH48" i="59"/>
  <c r="AI48" i="59" s="1"/>
  <c r="AH49" i="59"/>
  <c r="AH51" i="59"/>
  <c r="AI51" i="59"/>
  <c r="AH52" i="59"/>
  <c r="AI52" i="59" s="1"/>
  <c r="AH53" i="59"/>
  <c r="AI53" i="59" s="1"/>
  <c r="AG67" i="59"/>
  <c r="V12" i="60" s="1"/>
  <c r="AC79" i="59"/>
  <c r="R13" i="60"/>
  <c r="Y91" i="59"/>
  <c r="AH93" i="59"/>
  <c r="AI93" i="59"/>
  <c r="U103" i="59"/>
  <c r="J15" i="60" s="1"/>
  <c r="AH96" i="59"/>
  <c r="AI96" i="59"/>
  <c r="AH97" i="59"/>
  <c r="AI97" i="59" s="1"/>
  <c r="AH99" i="59"/>
  <c r="AI99" i="59"/>
  <c r="AH100" i="59"/>
  <c r="AI100" i="59" s="1"/>
  <c r="AH101" i="59"/>
  <c r="AI101" i="59"/>
  <c r="AG115" i="59"/>
  <c r="V16" i="60" s="1"/>
  <c r="AC127" i="59"/>
  <c r="R17" i="60"/>
  <c r="Y139" i="59"/>
  <c r="N18" i="60" s="1"/>
  <c r="AC151" i="59"/>
  <c r="R19" i="60"/>
  <c r="Y163" i="59"/>
  <c r="N20" i="60" s="1"/>
  <c r="AH165" i="59"/>
  <c r="AI165" i="59"/>
  <c r="U175" i="59"/>
  <c r="J21" i="60" s="1"/>
  <c r="AH168" i="59"/>
  <c r="AI168" i="59"/>
  <c r="AH169" i="59"/>
  <c r="AH171" i="59"/>
  <c r="AI171" i="59" s="1"/>
  <c r="AH172" i="59"/>
  <c r="AI172" i="59" s="1"/>
  <c r="AH173" i="59"/>
  <c r="AI173" i="59" s="1"/>
  <c r="AG187" i="59"/>
  <c r="V22" i="60"/>
  <c r="T191" i="59"/>
  <c r="Y190" i="59"/>
  <c r="N23" i="60"/>
  <c r="AG190" i="59"/>
  <c r="V23" i="60" s="1"/>
  <c r="N191" i="59"/>
  <c r="X191" i="59"/>
  <c r="AH189" i="59"/>
  <c r="AI189" i="59" s="1"/>
  <c r="U190" i="59"/>
  <c r="J23" i="60"/>
  <c r="AC190" i="59"/>
  <c r="R23" i="60" s="1"/>
  <c r="AD191" i="59"/>
  <c r="AI88" i="61"/>
  <c r="AI138" i="61"/>
  <c r="AI160" i="61"/>
  <c r="AI146" i="66"/>
  <c r="AI137" i="64"/>
  <c r="AI168" i="61"/>
  <c r="V191" i="66"/>
  <c r="K8" i="67"/>
  <c r="R8" i="77"/>
  <c r="K191" i="82"/>
  <c r="C8" i="83"/>
  <c r="C24" i="83" s="1"/>
  <c r="R191" i="82"/>
  <c r="G8" i="83"/>
  <c r="G24" i="83" s="1"/>
  <c r="AH47" i="59"/>
  <c r="AH81" i="59"/>
  <c r="AH95" i="59"/>
  <c r="AH129" i="59"/>
  <c r="AH153" i="59"/>
  <c r="AH167" i="59"/>
  <c r="AI39" i="61"/>
  <c r="U31" i="64"/>
  <c r="AH95" i="64"/>
  <c r="U127" i="64"/>
  <c r="J17" i="65"/>
  <c r="U151" i="64"/>
  <c r="J19" i="65" s="1"/>
  <c r="AH167" i="64"/>
  <c r="M8" i="67"/>
  <c r="AH33" i="76"/>
  <c r="AH81" i="76"/>
  <c r="AC115" i="76"/>
  <c r="R16" i="77"/>
  <c r="AH131" i="85"/>
  <c r="AH12" i="59"/>
  <c r="M191" i="59"/>
  <c r="S191" i="59"/>
  <c r="W191" i="59"/>
  <c r="AH40" i="59"/>
  <c r="AH46" i="59"/>
  <c r="AH54" i="59"/>
  <c r="AH60" i="59"/>
  <c r="AH74" i="59"/>
  <c r="AH88" i="59"/>
  <c r="AH94" i="59"/>
  <c r="AH102" i="59"/>
  <c r="AH108" i="59"/>
  <c r="AH136" i="59"/>
  <c r="AH160" i="59"/>
  <c r="AH166" i="59"/>
  <c r="AH174" i="59"/>
  <c r="AH180" i="59"/>
  <c r="H8" i="60"/>
  <c r="H24" i="60" s="1"/>
  <c r="P8" i="60"/>
  <c r="U19" i="61"/>
  <c r="AH17" i="61"/>
  <c r="AC31" i="61"/>
  <c r="R9" i="62" s="1"/>
  <c r="AH25" i="61"/>
  <c r="U43" i="61"/>
  <c r="J10" i="62" s="1"/>
  <c r="AH41" i="61"/>
  <c r="AC55" i="61"/>
  <c r="R11" i="62"/>
  <c r="AH49" i="61"/>
  <c r="U67" i="61"/>
  <c r="J12" i="62"/>
  <c r="AH65" i="61"/>
  <c r="AC79" i="61"/>
  <c r="R13" i="62" s="1"/>
  <c r="AH73" i="61"/>
  <c r="U91" i="61"/>
  <c r="J14" i="62" s="1"/>
  <c r="AH89" i="61"/>
  <c r="AC103" i="61"/>
  <c r="R15" i="62" s="1"/>
  <c r="AH97" i="61"/>
  <c r="U115" i="61"/>
  <c r="J16" i="62"/>
  <c r="AH113" i="61"/>
  <c r="AC127" i="61"/>
  <c r="R17" i="62" s="1"/>
  <c r="AH121" i="61"/>
  <c r="U139" i="61"/>
  <c r="J18" i="62" s="1"/>
  <c r="AH137" i="61"/>
  <c r="U151" i="61"/>
  <c r="AH149" i="61"/>
  <c r="AC163" i="61"/>
  <c r="R20" i="62" s="1"/>
  <c r="AH157" i="61"/>
  <c r="U175" i="61"/>
  <c r="J21" i="62" s="1"/>
  <c r="AH173" i="61"/>
  <c r="AC187" i="61"/>
  <c r="R22" i="62"/>
  <c r="AH181" i="61"/>
  <c r="U190" i="61"/>
  <c r="J23" i="62"/>
  <c r="G8" i="62"/>
  <c r="G24" i="62" s="1"/>
  <c r="O8" i="62"/>
  <c r="O24" i="62" s="1"/>
  <c r="U19" i="64"/>
  <c r="AH9" i="64"/>
  <c r="AG19" i="64"/>
  <c r="V8" i="65" s="1"/>
  <c r="AC43" i="64"/>
  <c r="R10" i="65" s="1"/>
  <c r="Y43" i="64"/>
  <c r="N10" i="65"/>
  <c r="U67" i="64"/>
  <c r="J12" i="65"/>
  <c r="AH57" i="64"/>
  <c r="AG67" i="64"/>
  <c r="V12" i="65"/>
  <c r="AC91" i="64"/>
  <c r="R14" i="65" s="1"/>
  <c r="Y91" i="64"/>
  <c r="N14" i="65"/>
  <c r="U115" i="64"/>
  <c r="J16" i="65" s="1"/>
  <c r="AH105" i="64"/>
  <c r="AG115" i="64"/>
  <c r="V16" i="65" s="1"/>
  <c r="AC139" i="64"/>
  <c r="R18" i="65"/>
  <c r="Y139" i="64"/>
  <c r="N18" i="65"/>
  <c r="AC163" i="64"/>
  <c r="R20" i="65" s="1"/>
  <c r="Y163" i="64"/>
  <c r="N20" i="65" s="1"/>
  <c r="AG163" i="64"/>
  <c r="V20" i="65"/>
  <c r="U187" i="64"/>
  <c r="J22" i="65"/>
  <c r="AH177" i="64"/>
  <c r="AG187" i="64"/>
  <c r="V22" i="65"/>
  <c r="Y31" i="66"/>
  <c r="N9" i="67" s="1"/>
  <c r="AG55" i="66"/>
  <c r="V11" i="67"/>
  <c r="Y79" i="66"/>
  <c r="AG103" i="66"/>
  <c r="Y127" i="66"/>
  <c r="N17" i="67"/>
  <c r="Y151" i="66"/>
  <c r="N19" i="67" s="1"/>
  <c r="AG175" i="66"/>
  <c r="V21" i="67"/>
  <c r="Y190" i="66"/>
  <c r="N23" i="67" s="1"/>
  <c r="AG31" i="76"/>
  <c r="V9" i="77"/>
  <c r="Y55" i="76"/>
  <c r="N11" i="77" s="1"/>
  <c r="AG79" i="76"/>
  <c r="V13" i="77"/>
  <c r="Y103" i="76"/>
  <c r="N15" i="77" s="1"/>
  <c r="AH99" i="76"/>
  <c r="AH36" i="82"/>
  <c r="AD191" i="66"/>
  <c r="S8" i="67"/>
  <c r="S24" i="67" s="1"/>
  <c r="Z191" i="82"/>
  <c r="O8" i="83"/>
  <c r="O24" i="83"/>
  <c r="AI156" i="82"/>
  <c r="AH57" i="59"/>
  <c r="AH71" i="59"/>
  <c r="AH105" i="59"/>
  <c r="AH177" i="59"/>
  <c r="AI83" i="61"/>
  <c r="M8" i="62"/>
  <c r="M24" i="62"/>
  <c r="U8" i="62"/>
  <c r="U8" i="67"/>
  <c r="AH9" i="76"/>
  <c r="AH57" i="76"/>
  <c r="AH105" i="76"/>
  <c r="AI18" i="82"/>
  <c r="AH119" i="82"/>
  <c r="AH146" i="87"/>
  <c r="AH16" i="59"/>
  <c r="AH30" i="59"/>
  <c r="AI30" i="59"/>
  <c r="AH50" i="59"/>
  <c r="AH64" i="59"/>
  <c r="AH70" i="59"/>
  <c r="AH78" i="59"/>
  <c r="AH84" i="59"/>
  <c r="AH98" i="59"/>
  <c r="AH112" i="59"/>
  <c r="AH132" i="59"/>
  <c r="AH142" i="59"/>
  <c r="AH156" i="59"/>
  <c r="AH170" i="59"/>
  <c r="AH184" i="59"/>
  <c r="D8" i="60"/>
  <c r="D24" i="60" s="1"/>
  <c r="L8" i="60"/>
  <c r="L24" i="60"/>
  <c r="T8" i="60"/>
  <c r="AC19" i="61"/>
  <c r="AH13" i="61"/>
  <c r="AH21" i="61"/>
  <c r="AH29" i="61"/>
  <c r="AC43" i="61"/>
  <c r="R10" i="62" s="1"/>
  <c r="AH37" i="61"/>
  <c r="AH45" i="61"/>
  <c r="AH53" i="61"/>
  <c r="AC67" i="61"/>
  <c r="R12" i="62"/>
  <c r="AH61" i="61"/>
  <c r="AH77" i="61"/>
  <c r="AC91" i="61"/>
  <c r="R14" i="62"/>
  <c r="AH85" i="61"/>
  <c r="AH93" i="61"/>
  <c r="AH101" i="61"/>
  <c r="AC115" i="61"/>
  <c r="R16" i="62" s="1"/>
  <c r="R24" i="62" s="1"/>
  <c r="AH109" i="61"/>
  <c r="AI109" i="61" s="1"/>
  <c r="AH117" i="61"/>
  <c r="AH125" i="61"/>
  <c r="AC139" i="61"/>
  <c r="R18" i="62"/>
  <c r="AH133" i="61"/>
  <c r="AC151" i="61"/>
  <c r="R19" i="62" s="1"/>
  <c r="AH145" i="61"/>
  <c r="AH161" i="61"/>
  <c r="AC175" i="61"/>
  <c r="R21" i="62" s="1"/>
  <c r="AH169" i="61"/>
  <c r="AH177" i="61"/>
  <c r="AH185" i="61"/>
  <c r="AC190" i="61"/>
  <c r="R23" i="62" s="1"/>
  <c r="C8" i="62"/>
  <c r="K8" i="62"/>
  <c r="K24" i="62" s="1"/>
  <c r="S8" i="62"/>
  <c r="AC19" i="64"/>
  <c r="Y19" i="64"/>
  <c r="U43" i="64"/>
  <c r="J10" i="65" s="1"/>
  <c r="AH33" i="64"/>
  <c r="AG43" i="64"/>
  <c r="V10" i="65" s="1"/>
  <c r="AI38" i="64"/>
  <c r="Y67" i="64"/>
  <c r="N12" i="65"/>
  <c r="U91" i="64"/>
  <c r="J14" i="65" s="1"/>
  <c r="AH81" i="64"/>
  <c r="AG91" i="64"/>
  <c r="V14" i="65" s="1"/>
  <c r="AC115" i="64"/>
  <c r="R16" i="65"/>
  <c r="Y115" i="64"/>
  <c r="N16" i="65" s="1"/>
  <c r="U139" i="64"/>
  <c r="J18" i="65"/>
  <c r="AH129" i="64"/>
  <c r="AG139" i="64"/>
  <c r="V18" i="65"/>
  <c r="U163" i="64"/>
  <c r="J20" i="65" s="1"/>
  <c r="AH153" i="64"/>
  <c r="AC187" i="64"/>
  <c r="R22" i="65"/>
  <c r="Y187" i="64"/>
  <c r="N22" i="65" s="1"/>
  <c r="AG31" i="66"/>
  <c r="V9" i="67"/>
  <c r="Y55" i="66"/>
  <c r="AG79" i="66"/>
  <c r="V13" i="67" s="1"/>
  <c r="Y103" i="66"/>
  <c r="N15" i="67" s="1"/>
  <c r="AG127" i="66"/>
  <c r="V17" i="67"/>
  <c r="AG151" i="66"/>
  <c r="V19" i="67"/>
  <c r="Y175" i="66"/>
  <c r="N21" i="67" s="1"/>
  <c r="AG190" i="66"/>
  <c r="V23" i="67" s="1"/>
  <c r="Y31" i="76"/>
  <c r="N9" i="77"/>
  <c r="AG55" i="76"/>
  <c r="Y79" i="76"/>
  <c r="N13" i="77" s="1"/>
  <c r="AG103" i="76"/>
  <c r="V15" i="77"/>
  <c r="E24" i="77"/>
  <c r="E9" i="83"/>
  <c r="E24" i="83"/>
  <c r="N191" i="82"/>
  <c r="I9" i="83"/>
  <c r="I24" i="83" s="1"/>
  <c r="T191" i="82"/>
  <c r="AI63" i="87"/>
  <c r="AH9" i="61"/>
  <c r="U31" i="61"/>
  <c r="J9" i="62"/>
  <c r="AH33" i="61"/>
  <c r="U55" i="61"/>
  <c r="J11" i="62" s="1"/>
  <c r="AH57" i="61"/>
  <c r="U79" i="61"/>
  <c r="J13" i="62"/>
  <c r="AH81" i="61"/>
  <c r="U103" i="61"/>
  <c r="J15" i="62"/>
  <c r="AH105" i="61"/>
  <c r="U127" i="61"/>
  <c r="J17" i="62" s="1"/>
  <c r="AH129" i="61"/>
  <c r="AH141" i="61"/>
  <c r="AH165" i="61"/>
  <c r="U187" i="61"/>
  <c r="J22" i="62"/>
  <c r="AH189" i="61"/>
  <c r="AH12" i="64"/>
  <c r="M191" i="64"/>
  <c r="S191" i="64"/>
  <c r="AH26" i="64"/>
  <c r="AH40" i="64"/>
  <c r="AH46" i="64"/>
  <c r="AH54" i="64"/>
  <c r="AH88" i="64"/>
  <c r="AH94" i="64"/>
  <c r="AH102" i="64"/>
  <c r="AH108" i="64"/>
  <c r="AH122" i="64"/>
  <c r="AH136" i="64"/>
  <c r="AH146" i="64"/>
  <c r="AH160" i="64"/>
  <c r="AH166" i="64"/>
  <c r="AH174" i="64"/>
  <c r="AH180" i="64"/>
  <c r="H8" i="65"/>
  <c r="H24" i="65" s="1"/>
  <c r="P8" i="65"/>
  <c r="U19" i="66"/>
  <c r="AH17" i="66"/>
  <c r="AC31" i="66"/>
  <c r="R9" i="67" s="1"/>
  <c r="AH25" i="66"/>
  <c r="U43" i="66"/>
  <c r="J10" i="67"/>
  <c r="AH41" i="66"/>
  <c r="AC55" i="66"/>
  <c r="R11" i="67"/>
  <c r="AH49" i="66"/>
  <c r="U67" i="66"/>
  <c r="J12" i="67" s="1"/>
  <c r="AH65" i="66"/>
  <c r="AC79" i="66"/>
  <c r="R13" i="67"/>
  <c r="AH73" i="66"/>
  <c r="AH89" i="66"/>
  <c r="AC103" i="66"/>
  <c r="R15" i="67" s="1"/>
  <c r="AH97" i="66"/>
  <c r="U115" i="66"/>
  <c r="J16" i="67"/>
  <c r="AH113" i="66"/>
  <c r="AC127" i="66"/>
  <c r="R17" i="67"/>
  <c r="AH121" i="66"/>
  <c r="U139" i="66"/>
  <c r="J18" i="67" s="1"/>
  <c r="AH137" i="66"/>
  <c r="U151" i="66"/>
  <c r="J19" i="67"/>
  <c r="AH149" i="66"/>
  <c r="AC163" i="66"/>
  <c r="R20" i="67"/>
  <c r="AH157" i="66"/>
  <c r="U175" i="66"/>
  <c r="J21" i="67"/>
  <c r="AH173" i="66"/>
  <c r="AC187" i="66"/>
  <c r="R22" i="67" s="1"/>
  <c r="AH181" i="66"/>
  <c r="AI181" i="66"/>
  <c r="U190" i="66"/>
  <c r="J23" i="67" s="1"/>
  <c r="G8" i="67"/>
  <c r="O8" i="67"/>
  <c r="AH23" i="76"/>
  <c r="U55" i="76"/>
  <c r="J11" i="77"/>
  <c r="AH71" i="76"/>
  <c r="AH126" i="82"/>
  <c r="Y163" i="82"/>
  <c r="N20" i="83" s="1"/>
  <c r="AH46" i="85"/>
  <c r="AH71" i="85"/>
  <c r="Q9" i="83"/>
  <c r="Q24" i="83"/>
  <c r="AB191" i="82"/>
  <c r="AH16" i="64"/>
  <c r="J191" i="64"/>
  <c r="O191" i="64"/>
  <c r="AH22" i="64"/>
  <c r="AH30" i="64"/>
  <c r="AH36" i="64"/>
  <c r="AH50" i="64"/>
  <c r="AH84" i="64"/>
  <c r="AH98" i="64"/>
  <c r="AH112" i="64"/>
  <c r="AH118" i="64"/>
  <c r="AH126" i="64"/>
  <c r="AH132" i="64"/>
  <c r="AH142" i="64"/>
  <c r="AH150" i="64"/>
  <c r="AH156" i="64"/>
  <c r="AH170" i="64"/>
  <c r="AH184" i="64"/>
  <c r="D8" i="65"/>
  <c r="D24" i="65" s="1"/>
  <c r="L8" i="65"/>
  <c r="L24" i="65" s="1"/>
  <c r="T8" i="65"/>
  <c r="AC19" i="66"/>
  <c r="R8" i="67"/>
  <c r="AH13" i="66"/>
  <c r="AH21" i="66"/>
  <c r="AH29" i="66"/>
  <c r="AC43" i="66"/>
  <c r="R10" i="67"/>
  <c r="AH37" i="66"/>
  <c r="AH45" i="66"/>
  <c r="AH53" i="66"/>
  <c r="AC67" i="66"/>
  <c r="R12" i="67"/>
  <c r="AH61" i="66"/>
  <c r="AH69" i="66"/>
  <c r="AH77" i="66"/>
  <c r="AC91" i="66"/>
  <c r="R14" i="67" s="1"/>
  <c r="AH85" i="66"/>
  <c r="AH93" i="66"/>
  <c r="AH101" i="66"/>
  <c r="AC115" i="66"/>
  <c r="R16" i="67" s="1"/>
  <c r="AH109" i="66"/>
  <c r="AH117" i="66"/>
  <c r="AH125" i="66"/>
  <c r="AC139" i="66"/>
  <c r="R18" i="67"/>
  <c r="AH133" i="66"/>
  <c r="AC151" i="66"/>
  <c r="R19" i="67" s="1"/>
  <c r="AH145" i="66"/>
  <c r="AH153" i="66"/>
  <c r="AH161" i="66"/>
  <c r="AC175" i="66"/>
  <c r="R21" i="67" s="1"/>
  <c r="AH169" i="66"/>
  <c r="AH177" i="66"/>
  <c r="AH185" i="66"/>
  <c r="AC190" i="66"/>
  <c r="R23" i="67"/>
  <c r="C8" i="67"/>
  <c r="AG139" i="82"/>
  <c r="V18" i="83" s="1"/>
  <c r="F24" i="83"/>
  <c r="AH120" i="85"/>
  <c r="AH142" i="85"/>
  <c r="AH21" i="87"/>
  <c r="AH111" i="87"/>
  <c r="AI111" i="87"/>
  <c r="AI12" i="85"/>
  <c r="AH9" i="66"/>
  <c r="U31" i="66"/>
  <c r="J9" i="67"/>
  <c r="AH33" i="66"/>
  <c r="U55" i="66"/>
  <c r="J11" i="67"/>
  <c r="AH57" i="66"/>
  <c r="U79" i="66"/>
  <c r="J13" i="67" s="1"/>
  <c r="AH81" i="66"/>
  <c r="U103" i="66"/>
  <c r="J15" i="67" s="1"/>
  <c r="AH105" i="66"/>
  <c r="U127" i="66"/>
  <c r="J17" i="67"/>
  <c r="AH129" i="66"/>
  <c r="AI129" i="66" s="1"/>
  <c r="AH141" i="66"/>
  <c r="AH151" i="66" s="1"/>
  <c r="U163" i="66"/>
  <c r="J20" i="67" s="1"/>
  <c r="AH165" i="66"/>
  <c r="AH175" i="66"/>
  <c r="U187" i="66"/>
  <c r="J22" i="67"/>
  <c r="AH189" i="66"/>
  <c r="AI189" i="66"/>
  <c r="AH12" i="76"/>
  <c r="AH26" i="76"/>
  <c r="AH40" i="76"/>
  <c r="AH46" i="76"/>
  <c r="AH54" i="76"/>
  <c r="AH60" i="76"/>
  <c r="AH74" i="76"/>
  <c r="AH88" i="76"/>
  <c r="AH94" i="76"/>
  <c r="AH102" i="76"/>
  <c r="AH108" i="76"/>
  <c r="AC139" i="76"/>
  <c r="R18" i="77"/>
  <c r="AC151" i="76"/>
  <c r="R19" i="77" s="1"/>
  <c r="AC175" i="76"/>
  <c r="R21" i="77" s="1"/>
  <c r="AC190" i="76"/>
  <c r="R23" i="77" s="1"/>
  <c r="AG31" i="82"/>
  <c r="V9" i="83"/>
  <c r="AH132" i="82"/>
  <c r="Y67" i="87"/>
  <c r="N12" i="88"/>
  <c r="AH117" i="87"/>
  <c r="AH9" i="89"/>
  <c r="B8" i="77"/>
  <c r="B24" i="77" s="1"/>
  <c r="F8" i="77"/>
  <c r="N8" i="83"/>
  <c r="AI114" i="82"/>
  <c r="AI168" i="85"/>
  <c r="AH16" i="76"/>
  <c r="AH22" i="76"/>
  <c r="AH30" i="76"/>
  <c r="AH36" i="76"/>
  <c r="AH50" i="76"/>
  <c r="AI50" i="76"/>
  <c r="AH64" i="76"/>
  <c r="AH70" i="76"/>
  <c r="AH78" i="76"/>
  <c r="AH84" i="76"/>
  <c r="AH98" i="76"/>
  <c r="AC127" i="76"/>
  <c r="R17" i="77"/>
  <c r="U139" i="76"/>
  <c r="J18" i="77" s="1"/>
  <c r="U151" i="76"/>
  <c r="J19" i="77" s="1"/>
  <c r="AC163" i="76"/>
  <c r="R20" i="77" s="1"/>
  <c r="U175" i="76"/>
  <c r="J21" i="77"/>
  <c r="AC187" i="76"/>
  <c r="R22" i="77" s="1"/>
  <c r="U190" i="76"/>
  <c r="J23" i="77" s="1"/>
  <c r="AC19" i="82"/>
  <c r="Y187" i="82"/>
  <c r="N22" i="83" s="1"/>
  <c r="AH24" i="85"/>
  <c r="AH35" i="85"/>
  <c r="AI51" i="85"/>
  <c r="AG115" i="85"/>
  <c r="AH125" i="85"/>
  <c r="AH137" i="85"/>
  <c r="AI155" i="85"/>
  <c r="AI26" i="87"/>
  <c r="AH59" i="87"/>
  <c r="AH82" i="87"/>
  <c r="AH100" i="87"/>
  <c r="Y115" i="87"/>
  <c r="N16" i="88" s="1"/>
  <c r="AC151" i="87"/>
  <c r="R19" i="88" s="1"/>
  <c r="V191" i="82"/>
  <c r="K8" i="83"/>
  <c r="K24" i="83"/>
  <c r="AI105" i="82"/>
  <c r="C11" i="86"/>
  <c r="K191" i="85"/>
  <c r="V21" i="94"/>
  <c r="AG115" i="76"/>
  <c r="V16" i="77" s="1"/>
  <c r="AH111" i="76"/>
  <c r="AG127" i="76"/>
  <c r="V17" i="77" s="1"/>
  <c r="AH119" i="76"/>
  <c r="Y139" i="76"/>
  <c r="N18" i="77" s="1"/>
  <c r="AH135" i="76"/>
  <c r="Y151" i="76"/>
  <c r="N19" i="77"/>
  <c r="AH147" i="76"/>
  <c r="AG163" i="76"/>
  <c r="V20" i="77"/>
  <c r="AH155" i="76"/>
  <c r="Y175" i="76"/>
  <c r="N21" i="77" s="1"/>
  <c r="AH171" i="76"/>
  <c r="AG187" i="76"/>
  <c r="V22" i="77"/>
  <c r="AH179" i="76"/>
  <c r="Y190" i="76"/>
  <c r="N23" i="77" s="1"/>
  <c r="C8" i="77"/>
  <c r="C24" i="77" s="1"/>
  <c r="K8" i="77"/>
  <c r="K24" i="77"/>
  <c r="S8" i="77"/>
  <c r="S24" i="77" s="1"/>
  <c r="AG19" i="82"/>
  <c r="AH12" i="82"/>
  <c r="U24" i="83"/>
  <c r="AC31" i="82"/>
  <c r="AH26" i="82"/>
  <c r="U43" i="82"/>
  <c r="J10" i="83"/>
  <c r="AH33" i="82"/>
  <c r="Y55" i="82"/>
  <c r="N11" i="83" s="1"/>
  <c r="AH64" i="82"/>
  <c r="U91" i="82"/>
  <c r="J14" i="83" s="1"/>
  <c r="AG103" i="82"/>
  <c r="V15" i="83"/>
  <c r="AC151" i="82"/>
  <c r="R19" i="83"/>
  <c r="U175" i="82"/>
  <c r="J21" i="83" s="1"/>
  <c r="AH166" i="82"/>
  <c r="AH21" i="85"/>
  <c r="AG31" i="85"/>
  <c r="AC43" i="85"/>
  <c r="R10" i="86" s="1"/>
  <c r="AH38" i="85"/>
  <c r="AH73" i="85"/>
  <c r="AG103" i="85"/>
  <c r="V15" i="86" s="1"/>
  <c r="AC127" i="85"/>
  <c r="R17" i="86"/>
  <c r="AG163" i="85"/>
  <c r="V20" i="86" s="1"/>
  <c r="U190" i="85"/>
  <c r="J23" i="86" s="1"/>
  <c r="AH189" i="85"/>
  <c r="AI189" i="85" s="1"/>
  <c r="AH33" i="87"/>
  <c r="AH90" i="87"/>
  <c r="AC139" i="87"/>
  <c r="R18" i="88" s="1"/>
  <c r="AH134" i="87"/>
  <c r="AH149" i="87"/>
  <c r="AH159" i="87"/>
  <c r="AH189" i="87"/>
  <c r="AI189" i="87" s="1"/>
  <c r="U190" i="87"/>
  <c r="J23" i="88"/>
  <c r="AG190" i="87"/>
  <c r="V23" i="88"/>
  <c r="AD191" i="82"/>
  <c r="S8" i="83"/>
  <c r="S24" i="83" s="1"/>
  <c r="AI78" i="85"/>
  <c r="Y115" i="76"/>
  <c r="N16" i="77"/>
  <c r="Y127" i="76"/>
  <c r="N17" i="77"/>
  <c r="AH123" i="76"/>
  <c r="AG139" i="76"/>
  <c r="V18" i="77" s="1"/>
  <c r="AH131" i="76"/>
  <c r="AG151" i="76"/>
  <c r="V19" i="77"/>
  <c r="AH143" i="76"/>
  <c r="Y163" i="76"/>
  <c r="N20" i="77" s="1"/>
  <c r="AH159" i="76"/>
  <c r="AG175" i="76"/>
  <c r="V21" i="77" s="1"/>
  <c r="AH167" i="76"/>
  <c r="Y187" i="76"/>
  <c r="AH183" i="76"/>
  <c r="AG190" i="76"/>
  <c r="V23" i="77" s="1"/>
  <c r="G8" i="77"/>
  <c r="G24" i="77" s="1"/>
  <c r="O8" i="77"/>
  <c r="U19" i="82"/>
  <c r="AH17" i="82"/>
  <c r="M24" i="83"/>
  <c r="U31" i="82"/>
  <c r="J9" i="83" s="1"/>
  <c r="AH21" i="82"/>
  <c r="AH24" i="82"/>
  <c r="AC43" i="82"/>
  <c r="R10" i="83"/>
  <c r="AH57" i="82"/>
  <c r="AH67" i="82" s="1"/>
  <c r="AH66" i="82"/>
  <c r="AC91" i="82"/>
  <c r="R14" i="83" s="1"/>
  <c r="Y103" i="82"/>
  <c r="N15" i="83" s="1"/>
  <c r="AI97" i="82"/>
  <c r="U151" i="82"/>
  <c r="J19" i="83"/>
  <c r="AH141" i="82"/>
  <c r="Y151" i="82"/>
  <c r="N19" i="83" s="1"/>
  <c r="X191" i="82"/>
  <c r="AC31" i="85"/>
  <c r="R9" i="86" s="1"/>
  <c r="AH27" i="85"/>
  <c r="U43" i="85"/>
  <c r="J10" i="86" s="1"/>
  <c r="AH33" i="85"/>
  <c r="Y67" i="85"/>
  <c r="N12" i="86" s="1"/>
  <c r="AG127" i="85"/>
  <c r="V17" i="86" s="1"/>
  <c r="AG187" i="85"/>
  <c r="V22" i="86"/>
  <c r="AC190" i="85"/>
  <c r="R23" i="86"/>
  <c r="R191" i="85"/>
  <c r="Y19" i="87"/>
  <c r="U19" i="87"/>
  <c r="J8" i="88" s="1"/>
  <c r="AC43" i="87"/>
  <c r="R10" i="88"/>
  <c r="AG103" i="87"/>
  <c r="V15" i="88"/>
  <c r="U139" i="87"/>
  <c r="J18" i="88" s="1"/>
  <c r="AC190" i="87"/>
  <c r="R23" i="88" s="1"/>
  <c r="T191" i="87"/>
  <c r="W191" i="85"/>
  <c r="L8" i="86"/>
  <c r="L24" i="86"/>
  <c r="G9" i="88"/>
  <c r="G24" i="88" s="1"/>
  <c r="R191" i="87"/>
  <c r="U127" i="76"/>
  <c r="J17" i="77"/>
  <c r="AH129" i="76"/>
  <c r="AH141" i="76"/>
  <c r="U163" i="76"/>
  <c r="J20" i="77" s="1"/>
  <c r="AH165" i="76"/>
  <c r="U187" i="76"/>
  <c r="J22" i="77" s="1"/>
  <c r="AH189" i="76"/>
  <c r="AI189" i="76"/>
  <c r="AH10" i="82"/>
  <c r="J191" i="82"/>
  <c r="O191" i="82"/>
  <c r="AH30" i="82"/>
  <c r="U55" i="82"/>
  <c r="J11" i="83" s="1"/>
  <c r="AH45" i="82"/>
  <c r="AH54" i="82"/>
  <c r="AH61" i="82"/>
  <c r="AH69" i="82"/>
  <c r="AH76" i="82"/>
  <c r="AG91" i="82"/>
  <c r="V14" i="83" s="1"/>
  <c r="AC103" i="82"/>
  <c r="R15" i="83"/>
  <c r="AH123" i="82"/>
  <c r="AC139" i="82"/>
  <c r="R18" i="83"/>
  <c r="Y139" i="82"/>
  <c r="N18" i="83" s="1"/>
  <c r="AH131" i="82"/>
  <c r="AH138" i="82"/>
  <c r="AH147" i="82"/>
  <c r="AH167" i="82"/>
  <c r="AG187" i="82"/>
  <c r="V22" i="83"/>
  <c r="B8" i="83"/>
  <c r="B24" i="83" s="1"/>
  <c r="Y19" i="85"/>
  <c r="AB191" i="85"/>
  <c r="AH30" i="85"/>
  <c r="AH36" i="85"/>
  <c r="AH47" i="85"/>
  <c r="AG67" i="85"/>
  <c r="V12" i="86" s="1"/>
  <c r="AC91" i="85"/>
  <c r="R14" i="86" s="1"/>
  <c r="AH88" i="85"/>
  <c r="AI88" i="85"/>
  <c r="U103" i="85"/>
  <c r="J15" i="86" s="1"/>
  <c r="AH94" i="85"/>
  <c r="AH99" i="85"/>
  <c r="AI99" i="85" s="1"/>
  <c r="AH109" i="85"/>
  <c r="AH118" i="85"/>
  <c r="AH119" i="85"/>
  <c r="AI124" i="85"/>
  <c r="AC151" i="85"/>
  <c r="R19" i="86"/>
  <c r="AH148" i="85"/>
  <c r="U163" i="85"/>
  <c r="J20" i="86" s="1"/>
  <c r="AH154" i="85"/>
  <c r="AH159" i="85"/>
  <c r="AH169" i="85"/>
  <c r="V191" i="85"/>
  <c r="AH11" i="87"/>
  <c r="AH22" i="87"/>
  <c r="AH31" i="87" s="1"/>
  <c r="AI47" i="87"/>
  <c r="U79" i="87"/>
  <c r="J13" i="88"/>
  <c r="AH69" i="87"/>
  <c r="AH74" i="87"/>
  <c r="AC91" i="87"/>
  <c r="R14" i="88" s="1"/>
  <c r="U91" i="87"/>
  <c r="J14" i="88" s="1"/>
  <c r="AH126" i="87"/>
  <c r="AH135" i="87"/>
  <c r="AG151" i="87"/>
  <c r="V19" i="88" s="1"/>
  <c r="AH147" i="87"/>
  <c r="AG163" i="87"/>
  <c r="V20" i="88" s="1"/>
  <c r="AH157" i="87"/>
  <c r="AH168" i="87"/>
  <c r="Y175" i="89"/>
  <c r="N21" i="90"/>
  <c r="M24" i="90"/>
  <c r="Y353" i="91"/>
  <c r="N23" i="92" s="1"/>
  <c r="AI27" i="93"/>
  <c r="D8" i="83"/>
  <c r="D24" i="83" s="1"/>
  <c r="M191" i="82"/>
  <c r="H8" i="83"/>
  <c r="H24" i="83" s="1"/>
  <c r="S191" i="82"/>
  <c r="L8" i="83"/>
  <c r="L24" i="83" s="1"/>
  <c r="W191" i="82"/>
  <c r="P8" i="83"/>
  <c r="P24" i="83"/>
  <c r="AA191" i="82"/>
  <c r="T8" i="83"/>
  <c r="T24" i="83"/>
  <c r="AE191" i="82"/>
  <c r="AE191" i="85"/>
  <c r="T8" i="86"/>
  <c r="T24" i="86" s="1"/>
  <c r="O191" i="87"/>
  <c r="F8" i="88"/>
  <c r="F24" i="88" s="1"/>
  <c r="T12" i="90"/>
  <c r="T24" i="90" s="1"/>
  <c r="AE193" i="89"/>
  <c r="AH16" i="82"/>
  <c r="AH22" i="82"/>
  <c r="AC55" i="82"/>
  <c r="R11" i="83"/>
  <c r="AG55" i="82"/>
  <c r="V11" i="83"/>
  <c r="AH48" i="82"/>
  <c r="AI48" i="82" s="1"/>
  <c r="AH60" i="82"/>
  <c r="AH70" i="82"/>
  <c r="AH78" i="82"/>
  <c r="AH82" i="82"/>
  <c r="AH89" i="82"/>
  <c r="U103" i="82"/>
  <c r="J15" i="83" s="1"/>
  <c r="AH93" i="82"/>
  <c r="AH96" i="82"/>
  <c r="AH110" i="82"/>
  <c r="AI110" i="82"/>
  <c r="AH118" i="82"/>
  <c r="AH125" i="82"/>
  <c r="U139" i="82"/>
  <c r="J18" i="83" s="1"/>
  <c r="AH145" i="82"/>
  <c r="AH160" i="82"/>
  <c r="AG175" i="82"/>
  <c r="V21" i="83"/>
  <c r="AH185" i="82"/>
  <c r="AH189" i="82"/>
  <c r="AI189" i="82" s="1"/>
  <c r="AH13" i="85"/>
  <c r="AI13" i="85" s="1"/>
  <c r="N191" i="85"/>
  <c r="T191" i="85"/>
  <c r="AH22" i="85"/>
  <c r="AH28" i="85"/>
  <c r="AH34" i="85"/>
  <c r="AH39" i="85"/>
  <c r="AG55" i="85"/>
  <c r="V11" i="86" s="1"/>
  <c r="AH65" i="85"/>
  <c r="AI65" i="85"/>
  <c r="AH69" i="85"/>
  <c r="AH74" i="85"/>
  <c r="U91" i="85"/>
  <c r="J14" i="86" s="1"/>
  <c r="AH86" i="85"/>
  <c r="Y103" i="85"/>
  <c r="N15" i="86" s="1"/>
  <c r="Y115" i="85"/>
  <c r="N16" i="86"/>
  <c r="AH121" i="85"/>
  <c r="AH126" i="85"/>
  <c r="AH132" i="85"/>
  <c r="AH138" i="85"/>
  <c r="U151" i="85"/>
  <c r="J19" i="86" s="1"/>
  <c r="AH141" i="85"/>
  <c r="AH146" i="85"/>
  <c r="Y163" i="85"/>
  <c r="N20" i="86"/>
  <c r="Y175" i="85"/>
  <c r="N21" i="86" s="1"/>
  <c r="AD191" i="85"/>
  <c r="Q8" i="86"/>
  <c r="Q24" i="86" s="1"/>
  <c r="AH30" i="87"/>
  <c r="AH34" i="87"/>
  <c r="AG43" i="87"/>
  <c r="V10" i="88"/>
  <c r="AH39" i="87"/>
  <c r="AG55" i="87"/>
  <c r="AH49" i="87"/>
  <c r="AH60" i="87"/>
  <c r="AH81" i="87"/>
  <c r="AG91" i="87"/>
  <c r="V14" i="88" s="1"/>
  <c r="AH86" i="87"/>
  <c r="AH96" i="87"/>
  <c r="AH101" i="87"/>
  <c r="AH112" i="87"/>
  <c r="AH118" i="87"/>
  <c r="AH133" i="87"/>
  <c r="AH138" i="87"/>
  <c r="AH145" i="87"/>
  <c r="AH150" i="87"/>
  <c r="AH155" i="87"/>
  <c r="AH160" i="87"/>
  <c r="U187" i="87"/>
  <c r="J22" i="88" s="1"/>
  <c r="AH177" i="87"/>
  <c r="K191" i="87"/>
  <c r="AC31" i="89"/>
  <c r="AC79" i="89"/>
  <c r="R13" i="90" s="1"/>
  <c r="E8" i="88"/>
  <c r="E24" i="88" s="1"/>
  <c r="N191" i="87"/>
  <c r="Q8" i="88"/>
  <c r="Q24" i="88"/>
  <c r="AB191" i="87"/>
  <c r="U8" i="88"/>
  <c r="U24" i="88" s="1"/>
  <c r="AF191" i="87"/>
  <c r="AH81" i="82"/>
  <c r="AH88" i="82"/>
  <c r="AH94" i="82"/>
  <c r="AI94" i="82"/>
  <c r="AH122" i="82"/>
  <c r="AH144" i="82"/>
  <c r="AC163" i="82"/>
  <c r="R20" i="83" s="1"/>
  <c r="AG163" i="82"/>
  <c r="V20" i="83" s="1"/>
  <c r="AH165" i="82"/>
  <c r="AH168" i="82"/>
  <c r="AH173" i="82"/>
  <c r="U187" i="82"/>
  <c r="J22" i="83" s="1"/>
  <c r="AH177" i="82"/>
  <c r="AH179" i="82"/>
  <c r="AI179" i="82" s="1"/>
  <c r="AH182" i="82"/>
  <c r="U19" i="85"/>
  <c r="AH9" i="85"/>
  <c r="AI9" i="85"/>
  <c r="AH11" i="85"/>
  <c r="AH14" i="85"/>
  <c r="AG43" i="85"/>
  <c r="V10" i="86" s="1"/>
  <c r="AH49" i="85"/>
  <c r="AI49" i="85"/>
  <c r="AH52" i="85"/>
  <c r="AH58" i="85"/>
  <c r="AH67" i="85" s="1"/>
  <c r="AH63" i="85"/>
  <c r="AH66" i="85"/>
  <c r="AH93" i="85"/>
  <c r="AH96" i="85"/>
  <c r="AH101" i="85"/>
  <c r="U115" i="85"/>
  <c r="J16" i="86" s="1"/>
  <c r="AH105" i="85"/>
  <c r="AH107" i="85"/>
  <c r="AH110" i="85"/>
  <c r="AG151" i="85"/>
  <c r="V19" i="86" s="1"/>
  <c r="AH157" i="85"/>
  <c r="AH160" i="85"/>
  <c r="AH166" i="85"/>
  <c r="AH171" i="85"/>
  <c r="AH174" i="85"/>
  <c r="S191" i="85"/>
  <c r="AA191" i="85"/>
  <c r="D8" i="86"/>
  <c r="D24" i="86" s="1"/>
  <c r="AH10" i="87"/>
  <c r="I24" i="88"/>
  <c r="M24" i="88"/>
  <c r="Y31" i="87"/>
  <c r="N9" i="88" s="1"/>
  <c r="AH24" i="87"/>
  <c r="AH27" i="87"/>
  <c r="AH35" i="87"/>
  <c r="AC55" i="87"/>
  <c r="R11" i="88"/>
  <c r="AH57" i="87"/>
  <c r="AH62" i="87"/>
  <c r="AH65" i="87"/>
  <c r="AG79" i="87"/>
  <c r="V13" i="88" s="1"/>
  <c r="AH71" i="87"/>
  <c r="AH76" i="87"/>
  <c r="U103" i="87"/>
  <c r="AH93" i="87"/>
  <c r="AH103" i="87"/>
  <c r="AI103" i="87" s="1"/>
  <c r="X15" i="88" s="1"/>
  <c r="AH106" i="87"/>
  <c r="AH109" i="87"/>
  <c r="AH114" i="87"/>
  <c r="Y127" i="87"/>
  <c r="N17" i="88" s="1"/>
  <c r="AH120" i="87"/>
  <c r="AI120" i="87" s="1"/>
  <c r="AH123" i="87"/>
  <c r="AG139" i="87"/>
  <c r="V18" i="88" s="1"/>
  <c r="AH143" i="87"/>
  <c r="AI143" i="87"/>
  <c r="AC163" i="87"/>
  <c r="R20" i="88"/>
  <c r="AH165" i="87"/>
  <c r="AH170" i="87"/>
  <c r="AH173" i="87"/>
  <c r="AI173" i="87" s="1"/>
  <c r="AG187" i="87"/>
  <c r="V22" i="88"/>
  <c r="AH179" i="87"/>
  <c r="AH182" i="87"/>
  <c r="P24" i="88"/>
  <c r="U79" i="89"/>
  <c r="J13" i="90" s="1"/>
  <c r="AG139" i="89"/>
  <c r="V18" i="90"/>
  <c r="AH11" i="91"/>
  <c r="AH283" i="91"/>
  <c r="C8" i="90"/>
  <c r="C24" i="90" s="1"/>
  <c r="K193" i="89"/>
  <c r="G8" i="90"/>
  <c r="G24" i="90" s="1"/>
  <c r="R193" i="89"/>
  <c r="I9" i="90"/>
  <c r="I24" i="90" s="1"/>
  <c r="T193" i="89"/>
  <c r="AI157" i="89"/>
  <c r="D9" i="94"/>
  <c r="M191" i="93"/>
  <c r="H9" i="94"/>
  <c r="S9" i="94"/>
  <c r="B10" i="94"/>
  <c r="F10" i="94"/>
  <c r="AH40" i="82"/>
  <c r="AH46" i="82"/>
  <c r="AH74" i="82"/>
  <c r="AH102" i="82"/>
  <c r="AI102" i="82" s="1"/>
  <c r="AH108" i="82"/>
  <c r="AH129" i="82"/>
  <c r="AH136" i="82"/>
  <c r="U163" i="82"/>
  <c r="J20" i="83" s="1"/>
  <c r="AH153" i="82"/>
  <c r="AH158" i="82"/>
  <c r="AH169" i="82"/>
  <c r="AI169" i="82"/>
  <c r="AH172" i="82"/>
  <c r="AC187" i="82"/>
  <c r="R22" i="83"/>
  <c r="AH178" i="82"/>
  <c r="AH183" i="82"/>
  <c r="AH186" i="82"/>
  <c r="AC19" i="85"/>
  <c r="AH10" i="85"/>
  <c r="AI10" i="85"/>
  <c r="AH15" i="85"/>
  <c r="AH18" i="85"/>
  <c r="X191" i="85"/>
  <c r="AH45" i="85"/>
  <c r="AH48" i="85"/>
  <c r="AH53" i="85"/>
  <c r="U67" i="85"/>
  <c r="J12" i="86"/>
  <c r="AH57" i="85"/>
  <c r="AH59" i="85"/>
  <c r="AH62" i="85"/>
  <c r="AG91" i="85"/>
  <c r="V14" i="86" s="1"/>
  <c r="AH97" i="85"/>
  <c r="AH100" i="85"/>
  <c r="AC115" i="85"/>
  <c r="R16" i="86"/>
  <c r="AH106" i="85"/>
  <c r="AH111" i="85"/>
  <c r="AH114" i="85"/>
  <c r="AH153" i="85"/>
  <c r="AH156" i="85"/>
  <c r="AH161" i="85"/>
  <c r="U175" i="85"/>
  <c r="J21" i="86"/>
  <c r="AH165" i="85"/>
  <c r="AH167" i="85"/>
  <c r="AH170" i="85"/>
  <c r="Y190" i="85"/>
  <c r="N23" i="86"/>
  <c r="AG190" i="85"/>
  <c r="V23" i="86" s="1"/>
  <c r="AH9" i="87"/>
  <c r="AH14" i="87"/>
  <c r="V191" i="87"/>
  <c r="Z191" i="87"/>
  <c r="S24" i="88"/>
  <c r="AG31" i="87"/>
  <c r="AH23" i="87"/>
  <c r="AH28" i="87"/>
  <c r="U55" i="87"/>
  <c r="J11" i="88" s="1"/>
  <c r="AH45" i="87"/>
  <c r="AH58" i="87"/>
  <c r="AH61" i="87"/>
  <c r="AH66" i="87"/>
  <c r="Y79" i="87"/>
  <c r="N13" i="88" s="1"/>
  <c r="AH72" i="87"/>
  <c r="AH75" i="87"/>
  <c r="AH83" i="87"/>
  <c r="AC103" i="87"/>
  <c r="R15" i="88" s="1"/>
  <c r="AH105" i="87"/>
  <c r="AH110" i="87"/>
  <c r="AH113" i="87"/>
  <c r="AG127" i="87"/>
  <c r="V17" i="88" s="1"/>
  <c r="AH119" i="87"/>
  <c r="AH124" i="87"/>
  <c r="Y139" i="87"/>
  <c r="N18" i="88"/>
  <c r="U163" i="87"/>
  <c r="J20" i="88" s="1"/>
  <c r="AH153" i="87"/>
  <c r="AH166" i="87"/>
  <c r="AH169" i="87"/>
  <c r="AH174" i="87"/>
  <c r="Y187" i="87"/>
  <c r="N22" i="88"/>
  <c r="AH180" i="87"/>
  <c r="AH183" i="87"/>
  <c r="AI183" i="87"/>
  <c r="X191" i="87"/>
  <c r="Y19" i="89"/>
  <c r="L24" i="90"/>
  <c r="U67" i="89"/>
  <c r="J12" i="90"/>
  <c r="AH57" i="89"/>
  <c r="AH96" i="89"/>
  <c r="AH133" i="89"/>
  <c r="M193" i="89"/>
  <c r="AC16" i="91"/>
  <c r="AG265" i="91"/>
  <c r="V19" i="92" s="1"/>
  <c r="O8" i="90"/>
  <c r="O24" i="90"/>
  <c r="Z193" i="89"/>
  <c r="Q9" i="90"/>
  <c r="AB193" i="89"/>
  <c r="B8" i="92"/>
  <c r="B25" i="92"/>
  <c r="O11" i="94"/>
  <c r="T11" i="94"/>
  <c r="U16" i="94"/>
  <c r="O191" i="85"/>
  <c r="M191" i="87"/>
  <c r="S191" i="87"/>
  <c r="AA191" i="87"/>
  <c r="AE191" i="87"/>
  <c r="AH129" i="87"/>
  <c r="D8" i="88"/>
  <c r="D24" i="88"/>
  <c r="O8" i="88"/>
  <c r="O24" i="88"/>
  <c r="T8" i="88"/>
  <c r="T24" i="88" s="1"/>
  <c r="AH18" i="89"/>
  <c r="AI18" i="89" s="1"/>
  <c r="N193" i="89"/>
  <c r="AH22" i="89"/>
  <c r="AG31" i="89"/>
  <c r="V9" i="90"/>
  <c r="AH27" i="89"/>
  <c r="AG43" i="89"/>
  <c r="V10" i="90"/>
  <c r="AH37" i="89"/>
  <c r="AH48" i="89"/>
  <c r="AH69" i="89"/>
  <c r="AG79" i="89"/>
  <c r="V13" i="90"/>
  <c r="AH74" i="89"/>
  <c r="AH84" i="89"/>
  <c r="AH89" i="89"/>
  <c r="AH100" i="89"/>
  <c r="AH106" i="89"/>
  <c r="AH131" i="89"/>
  <c r="AH144" i="89"/>
  <c r="AG151" i="89"/>
  <c r="V19" i="90" s="1"/>
  <c r="AG163" i="89"/>
  <c r="V20" i="90" s="1"/>
  <c r="J23" i="90"/>
  <c r="E24" i="90"/>
  <c r="Y34" i="91"/>
  <c r="N10" i="92" s="1"/>
  <c r="AC254" i="91"/>
  <c r="R17" i="92" s="1"/>
  <c r="AC265" i="91"/>
  <c r="R19" i="92" s="1"/>
  <c r="Y279" i="91"/>
  <c r="N20" i="92"/>
  <c r="AH54" i="93"/>
  <c r="M9" i="92"/>
  <c r="E8" i="94"/>
  <c r="N191" i="93"/>
  <c r="I8" i="94"/>
  <c r="T191" i="93"/>
  <c r="U21" i="94"/>
  <c r="H8" i="88"/>
  <c r="H24" i="88"/>
  <c r="AH21" i="89"/>
  <c r="AH26" i="89"/>
  <c r="AH36" i="89"/>
  <c r="AH41" i="89"/>
  <c r="AH73" i="89"/>
  <c r="AH78" i="89"/>
  <c r="AH83" i="89"/>
  <c r="AI83" i="89"/>
  <c r="AH88" i="89"/>
  <c r="U115" i="89"/>
  <c r="AH105" i="89"/>
  <c r="R17" i="90"/>
  <c r="J17" i="90"/>
  <c r="AG192" i="89"/>
  <c r="V23" i="90"/>
  <c r="AH14" i="91"/>
  <c r="AC24" i="91"/>
  <c r="R9" i="92"/>
  <c r="AC89" i="91"/>
  <c r="R12" i="92" s="1"/>
  <c r="Y124" i="91"/>
  <c r="N13" i="92" s="1"/>
  <c r="U262" i="91"/>
  <c r="J18" i="92"/>
  <c r="AG279" i="91"/>
  <c r="V20" i="92"/>
  <c r="K8" i="90"/>
  <c r="P8" i="90"/>
  <c r="P24" i="90"/>
  <c r="AA193" i="89"/>
  <c r="E21" i="94"/>
  <c r="I21" i="94"/>
  <c r="AG19" i="89"/>
  <c r="AH11" i="89"/>
  <c r="AH16" i="89"/>
  <c r="U43" i="89"/>
  <c r="J10" i="90"/>
  <c r="AH33" i="89"/>
  <c r="AH46" i="89"/>
  <c r="AH49" i="89"/>
  <c r="AH54" i="89"/>
  <c r="Y67" i="89"/>
  <c r="N12" i="90" s="1"/>
  <c r="AH60" i="89"/>
  <c r="AH63" i="89"/>
  <c r="AH71" i="89"/>
  <c r="AC91" i="89"/>
  <c r="R14" i="90"/>
  <c r="AH93" i="89"/>
  <c r="AH98" i="89"/>
  <c r="AH101" i="89"/>
  <c r="AG115" i="89"/>
  <c r="V16" i="90" s="1"/>
  <c r="AH107" i="89"/>
  <c r="AH112" i="89"/>
  <c r="U139" i="89"/>
  <c r="J18" i="90"/>
  <c r="AH129" i="89"/>
  <c r="AH147" i="89"/>
  <c r="AH148" i="89"/>
  <c r="AH154" i="89"/>
  <c r="AH165" i="89"/>
  <c r="N23" i="90"/>
  <c r="AG34" i="91"/>
  <c r="V10" i="92"/>
  <c r="U89" i="91"/>
  <c r="J12" i="92" s="1"/>
  <c r="AH54" i="91"/>
  <c r="U124" i="91"/>
  <c r="J13" i="92"/>
  <c r="AH91" i="91"/>
  <c r="AC188" i="91"/>
  <c r="R15" i="92"/>
  <c r="AH257" i="91"/>
  <c r="AH258" i="91"/>
  <c r="Y265" i="91"/>
  <c r="N19" i="92" s="1"/>
  <c r="AG353" i="91"/>
  <c r="V23" i="92"/>
  <c r="AH12" i="93"/>
  <c r="AH37" i="93"/>
  <c r="AC67" i="93"/>
  <c r="AH63" i="93"/>
  <c r="AH84" i="93"/>
  <c r="AH95" i="93"/>
  <c r="AH121" i="93"/>
  <c r="AH149" i="93"/>
  <c r="H8" i="90"/>
  <c r="H24" i="90"/>
  <c r="S193" i="89"/>
  <c r="S8" i="90"/>
  <c r="S24" i="90"/>
  <c r="AD193" i="89"/>
  <c r="K8" i="92"/>
  <c r="K25" i="92"/>
  <c r="I9" i="92"/>
  <c r="I25" i="92"/>
  <c r="X191" i="93"/>
  <c r="M8" i="94"/>
  <c r="M24" i="94" s="1"/>
  <c r="C9" i="94"/>
  <c r="G9" i="94"/>
  <c r="L9" i="94"/>
  <c r="E10" i="94"/>
  <c r="I10" i="94"/>
  <c r="Q10" i="94"/>
  <c r="U10" i="94"/>
  <c r="D11" i="94"/>
  <c r="H11" i="94"/>
  <c r="S11" i="94"/>
  <c r="K13" i="94"/>
  <c r="P13" i="94"/>
  <c r="N16" i="94"/>
  <c r="Q16" i="94"/>
  <c r="C20" i="94"/>
  <c r="G20" i="94"/>
  <c r="L20" i="94"/>
  <c r="D22" i="94"/>
  <c r="H22" i="94"/>
  <c r="S22" i="94"/>
  <c r="AH12" i="89"/>
  <c r="AH15" i="89"/>
  <c r="AI15" i="89" s="1"/>
  <c r="D24" i="90"/>
  <c r="X193" i="89"/>
  <c r="AH23" i="89"/>
  <c r="AC43" i="89"/>
  <c r="AH45" i="89"/>
  <c r="AH50" i="89"/>
  <c r="AH53" i="89"/>
  <c r="AG67" i="89"/>
  <c r="AH59" i="89"/>
  <c r="AH64" i="89"/>
  <c r="AI64" i="89" s="1"/>
  <c r="U91" i="89"/>
  <c r="J14" i="90"/>
  <c r="AH81" i="89"/>
  <c r="AH94" i="89"/>
  <c r="AH103" i="89" s="1"/>
  <c r="AH97" i="89"/>
  <c r="AH102" i="89"/>
  <c r="Y115" i="89"/>
  <c r="N16" i="90" s="1"/>
  <c r="AH108" i="89"/>
  <c r="AH111" i="89"/>
  <c r="AH161" i="89"/>
  <c r="AH162" i="89"/>
  <c r="U175" i="89"/>
  <c r="J21" i="90" s="1"/>
  <c r="AH173" i="89"/>
  <c r="U187" i="89"/>
  <c r="J22" i="90"/>
  <c r="AH177" i="89"/>
  <c r="B24" i="90"/>
  <c r="AH27" i="91"/>
  <c r="AH28" i="91"/>
  <c r="U51" i="91"/>
  <c r="J11" i="92" s="1"/>
  <c r="AH36" i="91"/>
  <c r="AI46" i="91"/>
  <c r="AG188" i="91"/>
  <c r="V15" i="92" s="1"/>
  <c r="AG262" i="91"/>
  <c r="V18" i="92" s="1"/>
  <c r="U265" i="91"/>
  <c r="J19" i="92" s="1"/>
  <c r="U279" i="91"/>
  <c r="J20" i="92"/>
  <c r="AH267" i="91"/>
  <c r="AH274" i="91"/>
  <c r="G8" i="92"/>
  <c r="G25" i="92" s="1"/>
  <c r="AH59" i="93"/>
  <c r="AG67" i="93"/>
  <c r="AG79" i="93"/>
  <c r="AH87" i="93"/>
  <c r="AH106" i="93"/>
  <c r="U127" i="93"/>
  <c r="AH117" i="93"/>
  <c r="N9" i="94"/>
  <c r="Q8" i="94"/>
  <c r="AB191" i="93"/>
  <c r="O13" i="94"/>
  <c r="T13" i="94"/>
  <c r="C15" i="94"/>
  <c r="G15" i="94"/>
  <c r="L15" i="94"/>
  <c r="E16" i="94"/>
  <c r="I16" i="94"/>
  <c r="D17" i="94"/>
  <c r="H17" i="94"/>
  <c r="S17" i="94"/>
  <c r="D18" i="94"/>
  <c r="H18" i="94"/>
  <c r="S18" i="94"/>
  <c r="F23" i="94"/>
  <c r="J193" i="89"/>
  <c r="O193" i="89"/>
  <c r="AC139" i="89"/>
  <c r="R18" i="90" s="1"/>
  <c r="AH138" i="89"/>
  <c r="AH142" i="89"/>
  <c r="AH145" i="89"/>
  <c r="AH150" i="89"/>
  <c r="Y163" i="89"/>
  <c r="N20" i="90" s="1"/>
  <c r="AH156" i="89"/>
  <c r="AH159" i="89"/>
  <c r="AH167" i="89"/>
  <c r="AC187" i="89"/>
  <c r="R22" i="90" s="1"/>
  <c r="AH189" i="89"/>
  <c r="AI189" i="89" s="1"/>
  <c r="Y24" i="91"/>
  <c r="AG24" i="91"/>
  <c r="V9" i="92" s="1"/>
  <c r="AH30" i="91"/>
  <c r="AH33" i="91"/>
  <c r="U34" i="91"/>
  <c r="J10" i="92" s="1"/>
  <c r="AC51" i="91"/>
  <c r="R11" i="92" s="1"/>
  <c r="AH37" i="91"/>
  <c r="AH47" i="91"/>
  <c r="AH50" i="91"/>
  <c r="AH126" i="91"/>
  <c r="U188" i="91"/>
  <c r="J15" i="92" s="1"/>
  <c r="AH157" i="91"/>
  <c r="Y254" i="91"/>
  <c r="N17" i="92" s="1"/>
  <c r="AG254" i="91"/>
  <c r="V17" i="92" s="1"/>
  <c r="AC262" i="91"/>
  <c r="R18" i="92"/>
  <c r="Y262" i="91"/>
  <c r="N18" i="92"/>
  <c r="AH260" i="91"/>
  <c r="AH281" i="91"/>
  <c r="U353" i="91"/>
  <c r="J23" i="92" s="1"/>
  <c r="AH309" i="91"/>
  <c r="Y19" i="93"/>
  <c r="AH10" i="93"/>
  <c r="U31" i="93"/>
  <c r="AH21" i="93"/>
  <c r="AH25" i="93"/>
  <c r="AH26" i="93"/>
  <c r="Y55" i="93"/>
  <c r="AC79" i="93"/>
  <c r="AH77" i="93"/>
  <c r="AI77" i="93" s="1"/>
  <c r="AH78" i="93"/>
  <c r="AC91" i="93"/>
  <c r="R14" i="94" s="1"/>
  <c r="U91" i="93"/>
  <c r="AH89" i="93"/>
  <c r="U103" i="93"/>
  <c r="AH93" i="93"/>
  <c r="AH114" i="93"/>
  <c r="AG139" i="93"/>
  <c r="V18" i="94" s="1"/>
  <c r="AG151" i="93"/>
  <c r="AH153" i="93"/>
  <c r="AH161" i="93"/>
  <c r="AH180" i="93"/>
  <c r="U190" i="93"/>
  <c r="U8" i="94"/>
  <c r="U24" i="94" s="1"/>
  <c r="AF191" i="93"/>
  <c r="K15" i="94"/>
  <c r="P15" i="94"/>
  <c r="C17" i="94"/>
  <c r="G17" i="94"/>
  <c r="L17" i="94"/>
  <c r="G18" i="94"/>
  <c r="L18" i="94"/>
  <c r="Y139" i="89"/>
  <c r="N18" i="90" s="1"/>
  <c r="U163" i="89"/>
  <c r="J20" i="90" s="1"/>
  <c r="AH153" i="89"/>
  <c r="AH166" i="89"/>
  <c r="AH169" i="89"/>
  <c r="AH174" i="89"/>
  <c r="Y187" i="89"/>
  <c r="N22" i="90" s="1"/>
  <c r="AH180" i="89"/>
  <c r="AH183" i="89"/>
  <c r="F8" i="90"/>
  <c r="F24" i="90"/>
  <c r="AH9" i="91"/>
  <c r="AH12" i="91"/>
  <c r="P25" i="92"/>
  <c r="U24" i="91"/>
  <c r="AH18" i="91"/>
  <c r="AH20" i="91"/>
  <c r="AH23" i="91"/>
  <c r="AI23" i="91"/>
  <c r="Y51" i="91"/>
  <c r="N11" i="92"/>
  <c r="AG51" i="91"/>
  <c r="V11" i="92" s="1"/>
  <c r="AC124" i="91"/>
  <c r="R13" i="92" s="1"/>
  <c r="AH92" i="91"/>
  <c r="AH190" i="91"/>
  <c r="U254" i="91"/>
  <c r="J17" i="92"/>
  <c r="AH224" i="91"/>
  <c r="AC279" i="91"/>
  <c r="R20" i="92"/>
  <c r="AH268" i="91"/>
  <c r="AH275" i="91"/>
  <c r="AH278" i="91"/>
  <c r="AH355" i="91"/>
  <c r="AG19" i="93"/>
  <c r="AH24" i="93"/>
  <c r="AI24" i="93" s="1"/>
  <c r="AI65" i="93"/>
  <c r="AI71" i="93"/>
  <c r="AH76" i="93"/>
  <c r="Y91" i="93"/>
  <c r="AG91" i="93"/>
  <c r="AG103" i="93"/>
  <c r="AC115" i="93"/>
  <c r="U115" i="93"/>
  <c r="J16" i="94"/>
  <c r="Y127" i="93"/>
  <c r="AC139" i="93"/>
  <c r="AC151" i="93"/>
  <c r="F12" i="94"/>
  <c r="K9" i="94"/>
  <c r="P9" i="94"/>
  <c r="C11" i="94"/>
  <c r="G11" i="94"/>
  <c r="L11" i="94"/>
  <c r="I12" i="94"/>
  <c r="Q12" i="94"/>
  <c r="D13" i="94"/>
  <c r="H13" i="94"/>
  <c r="S13" i="94"/>
  <c r="O15" i="94"/>
  <c r="T15" i="94"/>
  <c r="K17" i="94"/>
  <c r="P17" i="94"/>
  <c r="K18" i="94"/>
  <c r="P18" i="94"/>
  <c r="K20" i="94"/>
  <c r="P20" i="94"/>
  <c r="C22" i="94"/>
  <c r="G22" i="94"/>
  <c r="L22" i="94"/>
  <c r="AH9" i="93"/>
  <c r="AH14" i="93"/>
  <c r="AH17" i="93"/>
  <c r="AI17" i="93"/>
  <c r="AG31" i="93"/>
  <c r="AH23" i="93"/>
  <c r="AH28" i="93"/>
  <c r="U55" i="93"/>
  <c r="AH45" i="93"/>
  <c r="AH58" i="93"/>
  <c r="AI58" i="93" s="1"/>
  <c r="AH61" i="93"/>
  <c r="AH66" i="93"/>
  <c r="Y79" i="93"/>
  <c r="AH72" i="93"/>
  <c r="AH75" i="93"/>
  <c r="AH83" i="93"/>
  <c r="AC103" i="93"/>
  <c r="AH105" i="93"/>
  <c r="AH110" i="93"/>
  <c r="AH113" i="93"/>
  <c r="AI113" i="93" s="1"/>
  <c r="AG127" i="93"/>
  <c r="AH119" i="93"/>
  <c r="AH124" i="93"/>
  <c r="Y139" i="93"/>
  <c r="N18" i="94" s="1"/>
  <c r="Y151" i="93"/>
  <c r="AG163" i="93"/>
  <c r="AC175" i="93"/>
  <c r="R21" i="94" s="1"/>
  <c r="U175" i="93"/>
  <c r="J21" i="94"/>
  <c r="AH168" i="93"/>
  <c r="Y187" i="93"/>
  <c r="E12" i="94"/>
  <c r="U12" i="94"/>
  <c r="E14" i="94"/>
  <c r="U14" i="94"/>
  <c r="J191" i="93"/>
  <c r="B8" i="94"/>
  <c r="B24" i="94" s="1"/>
  <c r="O191" i="93"/>
  <c r="O9" i="94"/>
  <c r="T9" i="94"/>
  <c r="K11" i="94"/>
  <c r="P11" i="94"/>
  <c r="C13" i="94"/>
  <c r="G13" i="94"/>
  <c r="L13" i="94"/>
  <c r="I14" i="94"/>
  <c r="Q14" i="94"/>
  <c r="D15" i="94"/>
  <c r="H15" i="94"/>
  <c r="S15" i="94"/>
  <c r="O17" i="94"/>
  <c r="T17" i="94"/>
  <c r="O18" i="94"/>
  <c r="T18" i="94"/>
  <c r="AH256" i="91"/>
  <c r="AH11" i="93"/>
  <c r="AI11" i="93" s="1"/>
  <c r="AC31" i="93"/>
  <c r="AH33" i="93"/>
  <c r="AH43" i="93" s="1"/>
  <c r="AH38" i="93"/>
  <c r="AH41" i="93"/>
  <c r="AG55" i="93"/>
  <c r="V11" i="94" s="1"/>
  <c r="AH47" i="93"/>
  <c r="AH52" i="93"/>
  <c r="U79" i="93"/>
  <c r="J13" i="94" s="1"/>
  <c r="AH69" i="93"/>
  <c r="AI69" i="93"/>
  <c r="AH82" i="93"/>
  <c r="AH91" i="93" s="1"/>
  <c r="AH85" i="93"/>
  <c r="AH90" i="93"/>
  <c r="Y103" i="93"/>
  <c r="N15" i="94"/>
  <c r="AH96" i="93"/>
  <c r="AI96" i="93"/>
  <c r="AH99" i="93"/>
  <c r="AH107" i="93"/>
  <c r="AC127" i="93"/>
  <c r="R17" i="94" s="1"/>
  <c r="U139" i="93"/>
  <c r="AH134" i="93"/>
  <c r="AH137" i="93"/>
  <c r="U151" i="93"/>
  <c r="Y175" i="93"/>
  <c r="AH166" i="93"/>
  <c r="AI166" i="93" s="1"/>
  <c r="U187" i="93"/>
  <c r="AH177" i="93"/>
  <c r="AH181" i="93"/>
  <c r="AI181" i="93" s="1"/>
  <c r="AE191" i="93"/>
  <c r="D8" i="94"/>
  <c r="H8" i="94"/>
  <c r="H24" i="94" s="1"/>
  <c r="L8" i="94"/>
  <c r="P8" i="94"/>
  <c r="T8" i="94"/>
  <c r="D10" i="94"/>
  <c r="H10" i="94"/>
  <c r="L10" i="94"/>
  <c r="P10" i="94"/>
  <c r="T10" i="94"/>
  <c r="D12" i="94"/>
  <c r="H12" i="94"/>
  <c r="L12" i="94"/>
  <c r="P12" i="94"/>
  <c r="T12" i="94"/>
  <c r="D14" i="94"/>
  <c r="H14" i="94"/>
  <c r="L14" i="94"/>
  <c r="P14" i="94"/>
  <c r="T14" i="94"/>
  <c r="D16" i="94"/>
  <c r="H16" i="94"/>
  <c r="L16" i="94"/>
  <c r="P16" i="94"/>
  <c r="T16" i="94"/>
  <c r="O20" i="94"/>
  <c r="T20" i="94"/>
  <c r="K22" i="94"/>
  <c r="P22" i="94"/>
  <c r="AH129" i="93"/>
  <c r="AI129" i="93" s="1"/>
  <c r="AH141" i="93"/>
  <c r="AH145" i="93"/>
  <c r="AC163" i="93"/>
  <c r="AH165" i="93"/>
  <c r="AH170" i="93"/>
  <c r="AH173" i="93"/>
  <c r="AG187" i="93"/>
  <c r="AH179" i="93"/>
  <c r="AH184" i="93"/>
  <c r="C8" i="94"/>
  <c r="K191" i="93"/>
  <c r="G8" i="94"/>
  <c r="R191" i="93"/>
  <c r="K8" i="94"/>
  <c r="V191" i="93"/>
  <c r="O8" i="94"/>
  <c r="Z191" i="93"/>
  <c r="S8" i="94"/>
  <c r="S24" i="94" s="1"/>
  <c r="AD191" i="93"/>
  <c r="C10" i="94"/>
  <c r="G10" i="94"/>
  <c r="K10" i="94"/>
  <c r="O10" i="94"/>
  <c r="S10" i="94"/>
  <c r="C12" i="94"/>
  <c r="G12" i="94"/>
  <c r="K12" i="94"/>
  <c r="O12" i="94"/>
  <c r="S12" i="94"/>
  <c r="C14" i="94"/>
  <c r="G14" i="94"/>
  <c r="K14" i="94"/>
  <c r="O14" i="94"/>
  <c r="S14" i="94"/>
  <c r="C16" i="94"/>
  <c r="G16" i="94"/>
  <c r="K16" i="94"/>
  <c r="O16" i="94"/>
  <c r="S16" i="94"/>
  <c r="D20" i="94"/>
  <c r="H20" i="94"/>
  <c r="S20" i="94"/>
  <c r="O22" i="94"/>
  <c r="T22" i="94"/>
  <c r="AH150" i="93"/>
  <c r="Y163" i="93"/>
  <c r="AH156" i="93"/>
  <c r="AI156" i="93" s="1"/>
  <c r="AH159" i="93"/>
  <c r="AH167" i="93"/>
  <c r="AC187" i="93"/>
  <c r="AH189" i="93"/>
  <c r="AI189" i="93" s="1"/>
  <c r="S191" i="93"/>
  <c r="AA191" i="93"/>
  <c r="D19" i="94"/>
  <c r="H19" i="94"/>
  <c r="L19" i="94"/>
  <c r="P19" i="94"/>
  <c r="T19" i="94"/>
  <c r="D21" i="94"/>
  <c r="H21" i="94"/>
  <c r="L21" i="94"/>
  <c r="P21" i="94"/>
  <c r="T21" i="94"/>
  <c r="D23" i="94"/>
  <c r="H23" i="94"/>
  <c r="L23" i="94"/>
  <c r="P23" i="94"/>
  <c r="T23" i="94"/>
  <c r="C19" i="94"/>
  <c r="G19" i="94"/>
  <c r="K19" i="94"/>
  <c r="O19" i="94"/>
  <c r="S19" i="94"/>
  <c r="C21" i="94"/>
  <c r="G21" i="94"/>
  <c r="K21" i="94"/>
  <c r="O21" i="94"/>
  <c r="S21" i="94"/>
  <c r="C23" i="94"/>
  <c r="G23" i="94"/>
  <c r="K23" i="94"/>
  <c r="O23" i="94"/>
  <c r="S23" i="94"/>
  <c r="J8" i="46"/>
  <c r="AI161" i="45"/>
  <c r="C8" i="46"/>
  <c r="V191" i="45"/>
  <c r="S8" i="46"/>
  <c r="AH177" i="45"/>
  <c r="AC55" i="45"/>
  <c r="R11" i="46" s="1"/>
  <c r="AH57" i="45"/>
  <c r="AH65" i="45"/>
  <c r="AG79" i="45"/>
  <c r="V13" i="46" s="1"/>
  <c r="U103" i="45"/>
  <c r="J15" i="46" s="1"/>
  <c r="Y127" i="45"/>
  <c r="N17" i="46" s="1"/>
  <c r="AC163" i="45"/>
  <c r="R20" i="46"/>
  <c r="AH165" i="45"/>
  <c r="AH173" i="45"/>
  <c r="AI173" i="45"/>
  <c r="AH179" i="45"/>
  <c r="O191" i="45"/>
  <c r="U31" i="45"/>
  <c r="J9" i="46" s="1"/>
  <c r="AH37" i="45"/>
  <c r="Y55" i="45"/>
  <c r="N11" i="46" s="1"/>
  <c r="AH48" i="45"/>
  <c r="AH51" i="45"/>
  <c r="AH59" i="45"/>
  <c r="AI59" i="45" s="1"/>
  <c r="AC79" i="45"/>
  <c r="R13" i="46"/>
  <c r="AH86" i="45"/>
  <c r="AH89" i="45"/>
  <c r="AG103" i="45"/>
  <c r="V15" i="46" s="1"/>
  <c r="AH95" i="45"/>
  <c r="AH100" i="45"/>
  <c r="AI100" i="45" s="1"/>
  <c r="U127" i="45"/>
  <c r="J17" i="46"/>
  <c r="AH117" i="45"/>
  <c r="AC139" i="45"/>
  <c r="R18" i="46" s="1"/>
  <c r="AH130" i="45"/>
  <c r="AH133" i="45"/>
  <c r="AH138" i="45"/>
  <c r="AH142" i="45"/>
  <c r="AI142" i="45"/>
  <c r="AH145" i="45"/>
  <c r="AH150" i="45"/>
  <c r="Y163" i="45"/>
  <c r="N20" i="46" s="1"/>
  <c r="AH156" i="45"/>
  <c r="AH159" i="45"/>
  <c r="AH167" i="45"/>
  <c r="AI167" i="45"/>
  <c r="AC187" i="45"/>
  <c r="R22" i="46"/>
  <c r="AH189" i="45"/>
  <c r="AI189" i="45" s="1"/>
  <c r="S191" i="45"/>
  <c r="I14" i="46"/>
  <c r="G8" i="46"/>
  <c r="G24" i="46" s="1"/>
  <c r="R191" i="45"/>
  <c r="O8" i="46"/>
  <c r="O24" i="46"/>
  <c r="Z191" i="45"/>
  <c r="W191" i="45"/>
  <c r="Y31" i="45"/>
  <c r="N9" i="46" s="1"/>
  <c r="AH109" i="45"/>
  <c r="AH123" i="45"/>
  <c r="AG139" i="45"/>
  <c r="V18" i="46"/>
  <c r="AH143" i="45"/>
  <c r="AG187" i="45"/>
  <c r="V22" i="46" s="1"/>
  <c r="U55" i="45"/>
  <c r="J11" i="46"/>
  <c r="AH45" i="45"/>
  <c r="AH58" i="45"/>
  <c r="AI58" i="45"/>
  <c r="AH61" i="45"/>
  <c r="AH66" i="45"/>
  <c r="AH83" i="45"/>
  <c r="AC103" i="45"/>
  <c r="R15" i="46"/>
  <c r="AH105" i="45"/>
  <c r="AH110" i="45"/>
  <c r="AH113" i="45"/>
  <c r="AG127" i="45"/>
  <c r="V17" i="46" s="1"/>
  <c r="AH119" i="45"/>
  <c r="AH124" i="45"/>
  <c r="Y139" i="45"/>
  <c r="N18" i="46"/>
  <c r="U163" i="45"/>
  <c r="J20" i="46"/>
  <c r="AH153" i="45"/>
  <c r="AH166" i="45"/>
  <c r="AH169" i="45"/>
  <c r="AH174" i="45"/>
  <c r="AI174" i="45"/>
  <c r="Y187" i="45"/>
  <c r="N22" i="46" s="1"/>
  <c r="AH180" i="45"/>
  <c r="AH183" i="45"/>
  <c r="F8" i="46"/>
  <c r="F24" i="46" s="1"/>
  <c r="AH129" i="45"/>
  <c r="P8" i="44"/>
  <c r="T8" i="44"/>
  <c r="D8" i="44"/>
  <c r="D25" i="44" s="1"/>
  <c r="H8" i="44"/>
  <c r="H25" i="44" s="1"/>
  <c r="AC19" i="43"/>
  <c r="AH11" i="43"/>
  <c r="L8" i="44"/>
  <c r="L25" i="44"/>
  <c r="AH9" i="43"/>
  <c r="Y19" i="43"/>
  <c r="AH15" i="43"/>
  <c r="AI15" i="43" s="1"/>
  <c r="E25" i="44"/>
  <c r="C8" i="44"/>
  <c r="C25" i="44" s="1"/>
  <c r="G8" i="44"/>
  <c r="O8" i="44"/>
  <c r="O25" i="44" s="1"/>
  <c r="Y31" i="43"/>
  <c r="N9" i="44"/>
  <c r="AH27" i="43"/>
  <c r="AC55" i="43"/>
  <c r="R11" i="44" s="1"/>
  <c r="AH57" i="43"/>
  <c r="Y127" i="43"/>
  <c r="N17" i="44"/>
  <c r="AG193" i="43"/>
  <c r="V23" i="44"/>
  <c r="U31" i="43"/>
  <c r="J9" i="44" s="1"/>
  <c r="AH21" i="43"/>
  <c r="Y55" i="43"/>
  <c r="N11" i="44"/>
  <c r="AH59" i="43"/>
  <c r="AC79" i="43"/>
  <c r="R13" i="44"/>
  <c r="AH81" i="43"/>
  <c r="AG103" i="43"/>
  <c r="V15" i="44" s="1"/>
  <c r="U127" i="43"/>
  <c r="J17" i="44"/>
  <c r="AC139" i="43"/>
  <c r="R18" i="44" s="1"/>
  <c r="AH130" i="43"/>
  <c r="Y163" i="43"/>
  <c r="AC193" i="43"/>
  <c r="R23" i="44" s="1"/>
  <c r="AH196" i="43"/>
  <c r="AI196" i="43"/>
  <c r="Q14" i="44"/>
  <c r="K8" i="44"/>
  <c r="S8" i="44"/>
  <c r="U103" i="43"/>
  <c r="J15" i="44" s="1"/>
  <c r="AG31" i="43"/>
  <c r="AH28" i="43"/>
  <c r="U55" i="43"/>
  <c r="J11" i="44"/>
  <c r="AH45" i="43"/>
  <c r="AH58" i="43"/>
  <c r="Y79" i="43"/>
  <c r="N13" i="44" s="1"/>
  <c r="AG127" i="43"/>
  <c r="V17" i="44" s="1"/>
  <c r="Y139" i="43"/>
  <c r="N18" i="44"/>
  <c r="U163" i="43"/>
  <c r="J20" i="44"/>
  <c r="Y193" i="43"/>
  <c r="N23" i="44" s="1"/>
  <c r="F8" i="44"/>
  <c r="AH129" i="43"/>
  <c r="AI129" i="43"/>
  <c r="B8" i="41"/>
  <c r="B25" i="41" s="1"/>
  <c r="J11" i="41"/>
  <c r="U21" i="40"/>
  <c r="J10" i="41" s="1"/>
  <c r="V11" i="41"/>
  <c r="J15" i="41"/>
  <c r="V15" i="41"/>
  <c r="N20" i="41"/>
  <c r="J21" i="41"/>
  <c r="V21" i="41"/>
  <c r="V10" i="41"/>
  <c r="N12" i="41"/>
  <c r="N23" i="41"/>
  <c r="H8" i="41"/>
  <c r="P8" i="41"/>
  <c r="L8" i="39"/>
  <c r="AG10" i="38"/>
  <c r="V8" i="39"/>
  <c r="P8" i="39"/>
  <c r="H8" i="39"/>
  <c r="AC10" i="38"/>
  <c r="G8" i="39"/>
  <c r="O8" i="39"/>
  <c r="Y15" i="38"/>
  <c r="N9" i="39"/>
  <c r="AG163" i="38"/>
  <c r="V18" i="39" s="1"/>
  <c r="Y178" i="38"/>
  <c r="N20" i="39" s="1"/>
  <c r="AC207" i="38"/>
  <c r="R23" i="39"/>
  <c r="C8" i="39"/>
  <c r="K8" i="39"/>
  <c r="S8" i="39"/>
  <c r="S25" i="39" s="1"/>
  <c r="Y34" i="38"/>
  <c r="N11" i="39" s="1"/>
  <c r="AG207" i="38"/>
  <c r="V23" i="39"/>
  <c r="AG15" i="38"/>
  <c r="Y58" i="38"/>
  <c r="N13" i="39"/>
  <c r="Y163" i="38"/>
  <c r="N18" i="39" s="1"/>
  <c r="U178" i="38"/>
  <c r="J20" i="39" s="1"/>
  <c r="Y207" i="38"/>
  <c r="N23" i="39"/>
  <c r="N22" i="77"/>
  <c r="AC191" i="76"/>
  <c r="N8" i="39"/>
  <c r="AG111" i="40"/>
  <c r="J8" i="44"/>
  <c r="J8" i="92"/>
  <c r="N8" i="92"/>
  <c r="V8" i="92"/>
  <c r="AF193" i="89"/>
  <c r="T23" i="65"/>
  <c r="AH190" i="64"/>
  <c r="AI25" i="5"/>
  <c r="AH26" i="5"/>
  <c r="AI19" i="5"/>
  <c r="AH20" i="5"/>
  <c r="AI22" i="5"/>
  <c r="AH23" i="5"/>
  <c r="X191" i="64"/>
  <c r="AA191" i="64"/>
  <c r="W19" i="39"/>
  <c r="AI75" i="40"/>
  <c r="AI27" i="40"/>
  <c r="AI189" i="64"/>
  <c r="AF191" i="64"/>
  <c r="AE191" i="64"/>
  <c r="W191" i="64"/>
  <c r="V191" i="64"/>
  <c r="Z191" i="64"/>
  <c r="V23" i="94"/>
  <c r="AH79" i="59"/>
  <c r="W13" i="60"/>
  <c r="AH190" i="59"/>
  <c r="W23" i="60" s="1"/>
  <c r="AI173" i="93"/>
  <c r="N22" i="94"/>
  <c r="AI119" i="93"/>
  <c r="X20" i="94" s="1"/>
  <c r="AI76" i="93"/>
  <c r="AI26" i="93"/>
  <c r="AI309" i="91"/>
  <c r="AI281" i="91"/>
  <c r="AI150" i="89"/>
  <c r="AH175" i="89"/>
  <c r="AI165" i="89"/>
  <c r="AI69" i="89"/>
  <c r="AI27" i="89"/>
  <c r="AI147" i="76"/>
  <c r="AI35" i="85"/>
  <c r="AI137" i="93"/>
  <c r="AI90" i="93"/>
  <c r="AI41" i="93"/>
  <c r="AI91" i="91"/>
  <c r="AH265" i="91"/>
  <c r="AI169" i="66"/>
  <c r="AI125" i="66"/>
  <c r="AI77" i="66"/>
  <c r="AI53" i="66"/>
  <c r="AI29" i="66"/>
  <c r="AI150" i="64"/>
  <c r="AH151" i="64"/>
  <c r="AI118" i="64"/>
  <c r="AH127" i="64"/>
  <c r="AI36" i="64"/>
  <c r="AI81" i="89"/>
  <c r="R10" i="90"/>
  <c r="R8" i="92"/>
  <c r="AI11" i="91"/>
  <c r="AI157" i="87"/>
  <c r="AI90" i="87"/>
  <c r="AI38" i="85"/>
  <c r="AI117" i="87"/>
  <c r="X18" i="88" s="1"/>
  <c r="AI94" i="76"/>
  <c r="AI54" i="76"/>
  <c r="AH139" i="66"/>
  <c r="AI81" i="66"/>
  <c r="AI33" i="66"/>
  <c r="E24" i="94"/>
  <c r="AH190" i="93"/>
  <c r="AI145" i="93"/>
  <c r="V20" i="94"/>
  <c r="AI105" i="93"/>
  <c r="AI72" i="93"/>
  <c r="AI23" i="93"/>
  <c r="AH19" i="93"/>
  <c r="AI9" i="93"/>
  <c r="R16" i="94"/>
  <c r="AI268" i="91"/>
  <c r="AI20" i="91"/>
  <c r="AI10" i="93"/>
  <c r="AI37" i="91"/>
  <c r="AI30" i="91"/>
  <c r="AI167" i="89"/>
  <c r="V12" i="94"/>
  <c r="AI129" i="89"/>
  <c r="AI33" i="89"/>
  <c r="AI89" i="89"/>
  <c r="AI16" i="87"/>
  <c r="AI12" i="82"/>
  <c r="AI171" i="76"/>
  <c r="AI119" i="76"/>
  <c r="AH127" i="76"/>
  <c r="AI142" i="85"/>
  <c r="N21" i="94"/>
  <c r="AI117" i="93"/>
  <c r="X18" i="94"/>
  <c r="AH127" i="93"/>
  <c r="AI127" i="93"/>
  <c r="AI105" i="89"/>
  <c r="AH115" i="89"/>
  <c r="AI78" i="89"/>
  <c r="AI41" i="89"/>
  <c r="AI145" i="66"/>
  <c r="AI101" i="66"/>
  <c r="J22" i="94"/>
  <c r="J18" i="94"/>
  <c r="AI82" i="93"/>
  <c r="AI47" i="93"/>
  <c r="AI33" i="93"/>
  <c r="N17" i="94"/>
  <c r="AI161" i="93"/>
  <c r="AI89" i="93"/>
  <c r="AI180" i="87"/>
  <c r="AI166" i="87"/>
  <c r="AI74" i="87"/>
  <c r="AI124" i="87"/>
  <c r="AI110" i="87"/>
  <c r="AI75" i="87"/>
  <c r="AI61" i="87"/>
  <c r="AI28" i="87"/>
  <c r="AI14" i="87"/>
  <c r="AI170" i="85"/>
  <c r="AI161" i="85"/>
  <c r="AI111" i="85"/>
  <c r="AI97" i="85"/>
  <c r="AI59" i="85"/>
  <c r="AI48" i="85"/>
  <c r="AI15" i="85"/>
  <c r="AH163" i="82"/>
  <c r="AI163" i="82"/>
  <c r="X20" i="83" s="1"/>
  <c r="AI153" i="82"/>
  <c r="AI108" i="82"/>
  <c r="AI40" i="82"/>
  <c r="AI179" i="87"/>
  <c r="AH175" i="87"/>
  <c r="AI165" i="87"/>
  <c r="AI123" i="87"/>
  <c r="AI76" i="87"/>
  <c r="AI62" i="87"/>
  <c r="AI27" i="87"/>
  <c r="AI171" i="85"/>
  <c r="AI66" i="85"/>
  <c r="J8" i="86"/>
  <c r="AI101" i="87"/>
  <c r="AI39" i="87"/>
  <c r="AI121" i="85"/>
  <c r="AI28" i="85"/>
  <c r="AI160" i="82"/>
  <c r="AI118" i="82"/>
  <c r="AI70" i="82"/>
  <c r="AI169" i="85"/>
  <c r="AI148" i="85"/>
  <c r="AI119" i="85"/>
  <c r="AI36" i="85"/>
  <c r="AI147" i="82"/>
  <c r="AI76" i="82"/>
  <c r="AI45" i="82"/>
  <c r="AI165" i="76"/>
  <c r="N8" i="88"/>
  <c r="AI159" i="87"/>
  <c r="AI59" i="87"/>
  <c r="AI98" i="76"/>
  <c r="AI64" i="76"/>
  <c r="AI22" i="76"/>
  <c r="AH31" i="76"/>
  <c r="AI126" i="82"/>
  <c r="AI71" i="76"/>
  <c r="AI167" i="93"/>
  <c r="AI150" i="93"/>
  <c r="AI179" i="93"/>
  <c r="AI83" i="93"/>
  <c r="AI278" i="91"/>
  <c r="AI224" i="91"/>
  <c r="AI190" i="91"/>
  <c r="X17" i="92" s="1"/>
  <c r="J9" i="92"/>
  <c r="AI12" i="91"/>
  <c r="AI169" i="89"/>
  <c r="J23" i="94"/>
  <c r="V19" i="94"/>
  <c r="AI93" i="93"/>
  <c r="AI21" i="93"/>
  <c r="AH31" i="93"/>
  <c r="AI31" i="93" s="1"/>
  <c r="X9" i="94" s="1"/>
  <c r="AI260" i="91"/>
  <c r="AI50" i="91"/>
  <c r="N9" i="92"/>
  <c r="AI156" i="89"/>
  <c r="AI142" i="89"/>
  <c r="AH151" i="89"/>
  <c r="AI87" i="93"/>
  <c r="AI274" i="91"/>
  <c r="AI161" i="89"/>
  <c r="AI111" i="89"/>
  <c r="AI97" i="89"/>
  <c r="AI50" i="89"/>
  <c r="AI149" i="93"/>
  <c r="AI148" i="89"/>
  <c r="AI112" i="89"/>
  <c r="AI98" i="89"/>
  <c r="AI63" i="89"/>
  <c r="AI49" i="89"/>
  <c r="AI147" i="87"/>
  <c r="AI141" i="82"/>
  <c r="AI57" i="82"/>
  <c r="AI21" i="82"/>
  <c r="U191" i="82"/>
  <c r="J8" i="83"/>
  <c r="V9" i="86"/>
  <c r="AI179" i="76"/>
  <c r="AH187" i="76"/>
  <c r="AI155" i="76"/>
  <c r="AI135" i="76"/>
  <c r="AI111" i="76"/>
  <c r="AI108" i="76"/>
  <c r="AI74" i="76"/>
  <c r="AI40" i="76"/>
  <c r="AH115" i="66"/>
  <c r="AI115" i="66" s="1"/>
  <c r="X16" i="67" s="1"/>
  <c r="AI105" i="66"/>
  <c r="AH19" i="66"/>
  <c r="AI9" i="66"/>
  <c r="AI185" i="66"/>
  <c r="AI161" i="66"/>
  <c r="AI133" i="66"/>
  <c r="AI109" i="66"/>
  <c r="AI85" i="66"/>
  <c r="AI61" i="66"/>
  <c r="AI37" i="66"/>
  <c r="AI13" i="66"/>
  <c r="AI170" i="64"/>
  <c r="AI132" i="64"/>
  <c r="AI98" i="64"/>
  <c r="AI22" i="64"/>
  <c r="AI46" i="85"/>
  <c r="AI23" i="76"/>
  <c r="I24" i="94"/>
  <c r="AH79" i="76"/>
  <c r="AH175" i="64"/>
  <c r="V14" i="94"/>
  <c r="AI106" i="93"/>
  <c r="AI63" i="93"/>
  <c r="AI12" i="93"/>
  <c r="AI258" i="91"/>
  <c r="AI54" i="91"/>
  <c r="AI88" i="89"/>
  <c r="AI26" i="89"/>
  <c r="AI144" i="89"/>
  <c r="AI106" i="89"/>
  <c r="AI74" i="89"/>
  <c r="AI22" i="89"/>
  <c r="AI129" i="87"/>
  <c r="AI96" i="89"/>
  <c r="AI174" i="87"/>
  <c r="AI45" i="87"/>
  <c r="V9" i="88"/>
  <c r="AH175" i="85"/>
  <c r="AI175" i="85" s="1"/>
  <c r="X21" i="86" s="1"/>
  <c r="AI165" i="85"/>
  <c r="R8" i="86"/>
  <c r="AI183" i="82"/>
  <c r="AI136" i="82"/>
  <c r="AI74" i="82"/>
  <c r="AI93" i="87"/>
  <c r="AI13" i="87"/>
  <c r="AI160" i="85"/>
  <c r="AI107" i="85"/>
  <c r="AI96" i="85"/>
  <c r="AI58" i="85"/>
  <c r="AI144" i="82"/>
  <c r="AI81" i="82"/>
  <c r="AI150" i="87"/>
  <c r="AI118" i="87"/>
  <c r="AI86" i="87"/>
  <c r="AI49" i="87"/>
  <c r="AI34" i="87"/>
  <c r="AI186" i="85"/>
  <c r="AI132" i="85"/>
  <c r="AI74" i="85"/>
  <c r="AI39" i="85"/>
  <c r="AI185" i="82"/>
  <c r="AI96" i="82"/>
  <c r="AI82" i="82"/>
  <c r="AI16" i="82"/>
  <c r="AI179" i="85"/>
  <c r="AI154" i="85"/>
  <c r="AI109" i="85"/>
  <c r="AI61" i="82"/>
  <c r="AI30" i="82"/>
  <c r="AH190" i="76"/>
  <c r="AI141" i="76"/>
  <c r="AI134" i="87"/>
  <c r="AI100" i="87"/>
  <c r="AI78" i="76"/>
  <c r="AI36" i="76"/>
  <c r="AI9" i="89"/>
  <c r="AH127" i="82"/>
  <c r="W17" i="83"/>
  <c r="AI173" i="66"/>
  <c r="AI149" i="66"/>
  <c r="AI121" i="66"/>
  <c r="AI97" i="66"/>
  <c r="AI73" i="66"/>
  <c r="AI49" i="66"/>
  <c r="AI25" i="66"/>
  <c r="AI174" i="64"/>
  <c r="AI136" i="64"/>
  <c r="AI94" i="64"/>
  <c r="AI54" i="64"/>
  <c r="AI165" i="61"/>
  <c r="R8" i="65"/>
  <c r="AI177" i="61"/>
  <c r="R8" i="62"/>
  <c r="AC191" i="61"/>
  <c r="AI156" i="59"/>
  <c r="AI84" i="59"/>
  <c r="AI50" i="59"/>
  <c r="AI146" i="87"/>
  <c r="AI119" i="82"/>
  <c r="AI105" i="76"/>
  <c r="AI9" i="76"/>
  <c r="AI177" i="59"/>
  <c r="AI119" i="59"/>
  <c r="AI71" i="59"/>
  <c r="AI99" i="76"/>
  <c r="AI173" i="61"/>
  <c r="AI149" i="61"/>
  <c r="AI97" i="61"/>
  <c r="AI73" i="61"/>
  <c r="AI49" i="61"/>
  <c r="AI25" i="61"/>
  <c r="AI174" i="59"/>
  <c r="AI136" i="59"/>
  <c r="AI94" i="59"/>
  <c r="AI54" i="59"/>
  <c r="AI95" i="64"/>
  <c r="AI153" i="59"/>
  <c r="R22" i="94"/>
  <c r="N20" i="94"/>
  <c r="AI184" i="93"/>
  <c r="AI170" i="93"/>
  <c r="AH151" i="93"/>
  <c r="AI141" i="93"/>
  <c r="AI134" i="93"/>
  <c r="AI99" i="93"/>
  <c r="AI85" i="93"/>
  <c r="AI52" i="93"/>
  <c r="AI38" i="93"/>
  <c r="AH262" i="91"/>
  <c r="W18" i="92"/>
  <c r="AI256" i="91"/>
  <c r="AI124" i="93"/>
  <c r="AI110" i="93"/>
  <c r="AI75" i="93"/>
  <c r="AI61" i="93"/>
  <c r="AI28" i="93"/>
  <c r="AI14" i="93"/>
  <c r="R19" i="94"/>
  <c r="AG191" i="93"/>
  <c r="V8" i="94"/>
  <c r="AI92" i="91"/>
  <c r="AH24" i="91"/>
  <c r="W9" i="92" s="1"/>
  <c r="AI18" i="91"/>
  <c r="AI174" i="89"/>
  <c r="AI114" i="93"/>
  <c r="J15" i="94"/>
  <c r="AI78" i="93"/>
  <c r="N11" i="94"/>
  <c r="J9" i="94"/>
  <c r="AI47" i="91"/>
  <c r="AI33" i="91"/>
  <c r="AI138" i="89"/>
  <c r="AI59" i="93"/>
  <c r="AI28" i="91"/>
  <c r="AI177" i="89"/>
  <c r="AI162" i="89"/>
  <c r="AI102" i="89"/>
  <c r="AI53" i="89"/>
  <c r="AI23" i="89"/>
  <c r="AI12" i="89"/>
  <c r="AI121" i="93"/>
  <c r="AI37" i="93"/>
  <c r="AI147" i="89"/>
  <c r="AI107" i="89"/>
  <c r="AI93" i="89"/>
  <c r="AI60" i="89"/>
  <c r="AI46" i="89"/>
  <c r="AI16" i="89"/>
  <c r="AI54" i="93"/>
  <c r="AI131" i="89"/>
  <c r="AI100" i="89"/>
  <c r="AI169" i="87"/>
  <c r="AI113" i="87"/>
  <c r="AI83" i="87"/>
  <c r="AI66" i="87"/>
  <c r="AI17" i="87"/>
  <c r="AI114" i="85"/>
  <c r="AI100" i="85"/>
  <c r="AI62" i="85"/>
  <c r="AI53" i="85"/>
  <c r="AI18" i="85"/>
  <c r="AI178" i="82"/>
  <c r="AI158" i="82"/>
  <c r="AI129" i="82"/>
  <c r="AI46" i="82"/>
  <c r="AI182" i="87"/>
  <c r="AI170" i="87"/>
  <c r="AI114" i="87"/>
  <c r="AI65" i="87"/>
  <c r="AI35" i="87"/>
  <c r="AI10" i="87"/>
  <c r="AI174" i="85"/>
  <c r="AI157" i="85"/>
  <c r="AH115" i="85"/>
  <c r="AI115" i="85" s="1"/>
  <c r="AI105" i="85"/>
  <c r="X17" i="86"/>
  <c r="AI93" i="85"/>
  <c r="AI52" i="85"/>
  <c r="AH187" i="82"/>
  <c r="AI187" i="82" s="1"/>
  <c r="X22" i="83" s="1"/>
  <c r="AI177" i="82"/>
  <c r="AI165" i="82"/>
  <c r="AI122" i="82"/>
  <c r="AI155" i="87"/>
  <c r="AI133" i="87"/>
  <c r="AI96" i="87"/>
  <c r="AI60" i="87"/>
  <c r="AI138" i="85"/>
  <c r="AI22" i="85"/>
  <c r="AH190" i="82"/>
  <c r="AI60" i="82"/>
  <c r="AI22" i="82"/>
  <c r="AI135" i="87"/>
  <c r="AI11" i="87"/>
  <c r="AI178" i="85"/>
  <c r="AI69" i="82"/>
  <c r="AI10" i="82"/>
  <c r="AI27" i="85"/>
  <c r="AI24" i="82"/>
  <c r="AI17" i="82"/>
  <c r="AI167" i="76"/>
  <c r="AI123" i="76"/>
  <c r="AH43" i="87"/>
  <c r="AI33" i="87"/>
  <c r="AI73" i="85"/>
  <c r="AI21" i="85"/>
  <c r="AH31" i="85"/>
  <c r="AI166" i="82"/>
  <c r="AI33" i="82"/>
  <c r="AH43" i="82"/>
  <c r="AI43" i="82" s="1"/>
  <c r="X10" i="83" s="1"/>
  <c r="AI137" i="85"/>
  <c r="AI88" i="76"/>
  <c r="AI46" i="76"/>
  <c r="AI12" i="76"/>
  <c r="AI165" i="66"/>
  <c r="AI120" i="85"/>
  <c r="AH163" i="66"/>
  <c r="AI153" i="66"/>
  <c r="AC191" i="66"/>
  <c r="AI156" i="64"/>
  <c r="AI126" i="64"/>
  <c r="AI84" i="64"/>
  <c r="AI50" i="64"/>
  <c r="J8" i="67"/>
  <c r="AI180" i="64"/>
  <c r="AI146" i="64"/>
  <c r="AI102" i="64"/>
  <c r="AI26" i="64"/>
  <c r="AI129" i="61"/>
  <c r="AH91" i="61"/>
  <c r="AI81" i="61"/>
  <c r="AI33" i="61"/>
  <c r="AH139" i="64"/>
  <c r="AI129" i="64"/>
  <c r="AI81" i="64"/>
  <c r="AH91" i="64"/>
  <c r="AI33" i="64"/>
  <c r="AH43" i="64"/>
  <c r="W10" i="65" s="1"/>
  <c r="N8" i="65"/>
  <c r="AI185" i="61"/>
  <c r="AI161" i="61"/>
  <c r="AI133" i="61"/>
  <c r="AI85" i="61"/>
  <c r="AI61" i="61"/>
  <c r="AI37" i="61"/>
  <c r="AI13" i="61"/>
  <c r="AI170" i="59"/>
  <c r="AI132" i="59"/>
  <c r="AI98" i="59"/>
  <c r="AI64" i="59"/>
  <c r="AI22" i="59"/>
  <c r="AI57" i="59"/>
  <c r="AH67" i="59"/>
  <c r="W12" i="60" s="1"/>
  <c r="J8" i="62"/>
  <c r="AI180" i="59"/>
  <c r="AI102" i="59"/>
  <c r="AI60" i="59"/>
  <c r="AI131" i="85"/>
  <c r="AI33" i="76"/>
  <c r="AH43" i="76"/>
  <c r="AH55" i="76"/>
  <c r="AI55" i="76"/>
  <c r="X11" i="77"/>
  <c r="AH103" i="64"/>
  <c r="AI103" i="64"/>
  <c r="X15" i="65" s="1"/>
  <c r="AI157" i="66"/>
  <c r="AI137" i="66"/>
  <c r="AI113" i="66"/>
  <c r="AI89" i="66"/>
  <c r="AI65" i="66"/>
  <c r="AI41" i="66"/>
  <c r="AI17" i="66"/>
  <c r="AI160" i="64"/>
  <c r="AI108" i="64"/>
  <c r="AI40" i="64"/>
  <c r="AI141" i="61"/>
  <c r="AI117" i="61"/>
  <c r="AI93" i="61"/>
  <c r="AH55" i="61"/>
  <c r="AI45" i="61"/>
  <c r="AI21" i="61"/>
  <c r="AI142" i="59"/>
  <c r="AI112" i="59"/>
  <c r="AI70" i="59"/>
  <c r="AI16" i="59"/>
  <c r="AI57" i="76"/>
  <c r="AI177" i="64"/>
  <c r="J8" i="65"/>
  <c r="AI181" i="61"/>
  <c r="AI157" i="61"/>
  <c r="AI137" i="61"/>
  <c r="AI113" i="61"/>
  <c r="AI89" i="61"/>
  <c r="AI65" i="61"/>
  <c r="AI41" i="61"/>
  <c r="AI17" i="61"/>
  <c r="AI108" i="59"/>
  <c r="AI74" i="59"/>
  <c r="AI40" i="59"/>
  <c r="AI167" i="64"/>
  <c r="AI95" i="59"/>
  <c r="AI47" i="59"/>
  <c r="AI159" i="93"/>
  <c r="V22" i="94"/>
  <c r="R20" i="94"/>
  <c r="J19" i="94"/>
  <c r="AH79" i="93"/>
  <c r="AI168" i="93"/>
  <c r="N19" i="94"/>
  <c r="V17" i="94"/>
  <c r="R15" i="94"/>
  <c r="N13" i="94"/>
  <c r="AI45" i="93"/>
  <c r="AH55" i="93"/>
  <c r="V9" i="94"/>
  <c r="R18" i="94"/>
  <c r="V15" i="94"/>
  <c r="AI275" i="91"/>
  <c r="AI9" i="91"/>
  <c r="AI180" i="89"/>
  <c r="AI166" i="89"/>
  <c r="AI180" i="93"/>
  <c r="J14" i="94"/>
  <c r="R13" i="94"/>
  <c r="AI25" i="93"/>
  <c r="N8" i="94"/>
  <c r="AI157" i="91"/>
  <c r="AI126" i="91"/>
  <c r="AI159" i="89"/>
  <c r="AI145" i="89"/>
  <c r="J17" i="94"/>
  <c r="V13" i="94"/>
  <c r="AI267" i="91"/>
  <c r="AI36" i="91"/>
  <c r="AI173" i="89"/>
  <c r="AI108" i="89"/>
  <c r="AI94" i="89"/>
  <c r="AI59" i="89"/>
  <c r="AH55" i="89"/>
  <c r="AI45" i="89"/>
  <c r="AI84" i="93"/>
  <c r="R12" i="94"/>
  <c r="AI257" i="91"/>
  <c r="AI154" i="89"/>
  <c r="AI101" i="89"/>
  <c r="AI71" i="89"/>
  <c r="AI54" i="89"/>
  <c r="V8" i="90"/>
  <c r="AI36" i="89"/>
  <c r="AI84" i="89"/>
  <c r="AI48" i="89"/>
  <c r="AI153" i="87"/>
  <c r="AI119" i="87"/>
  <c r="AI105" i="87"/>
  <c r="AI72" i="87"/>
  <c r="AI58" i="87"/>
  <c r="AI23" i="87"/>
  <c r="AI167" i="85"/>
  <c r="AI156" i="85"/>
  <c r="AI106" i="85"/>
  <c r="AI57" i="85"/>
  <c r="AI45" i="85"/>
  <c r="AI186" i="82"/>
  <c r="AI172" i="82"/>
  <c r="AI106" i="87"/>
  <c r="AI71" i="87"/>
  <c r="AH67" i="87"/>
  <c r="AI57" i="87"/>
  <c r="AI24" i="87"/>
  <c r="AI18" i="87"/>
  <c r="AI166" i="85"/>
  <c r="AI110" i="85"/>
  <c r="AI101" i="85"/>
  <c r="AI63" i="85"/>
  <c r="AI14" i="85"/>
  <c r="AI182" i="82"/>
  <c r="AI173" i="82"/>
  <c r="AI88" i="82"/>
  <c r="AI145" i="87"/>
  <c r="AI112" i="87"/>
  <c r="AI30" i="87"/>
  <c r="AI141" i="85"/>
  <c r="AI126" i="85"/>
  <c r="AI86" i="85"/>
  <c r="AI69" i="85"/>
  <c r="AH79" i="85"/>
  <c r="AI34" i="85"/>
  <c r="AI125" i="82"/>
  <c r="AI93" i="82"/>
  <c r="AI78" i="82"/>
  <c r="AI168" i="87"/>
  <c r="AI126" i="87"/>
  <c r="AI69" i="87"/>
  <c r="AH79" i="87"/>
  <c r="AI22" i="87"/>
  <c r="AI159" i="85"/>
  <c r="AI118" i="85"/>
  <c r="AI47" i="85"/>
  <c r="AI30" i="85"/>
  <c r="AI167" i="82"/>
  <c r="AI138" i="82"/>
  <c r="AI123" i="82"/>
  <c r="AI54" i="82"/>
  <c r="AI129" i="76"/>
  <c r="AH139" i="76"/>
  <c r="AH43" i="85"/>
  <c r="AI43" i="85" s="1"/>
  <c r="X10" i="86" s="1"/>
  <c r="AI33" i="85"/>
  <c r="AI66" i="82"/>
  <c r="AI183" i="76"/>
  <c r="AI159" i="76"/>
  <c r="AI131" i="76"/>
  <c r="AH190" i="87"/>
  <c r="AI149" i="87"/>
  <c r="AH190" i="85"/>
  <c r="W23" i="86" s="1"/>
  <c r="AI64" i="82"/>
  <c r="AI26" i="82"/>
  <c r="V8" i="83"/>
  <c r="AI82" i="87"/>
  <c r="AI24" i="85"/>
  <c r="R8" i="83"/>
  <c r="AI70" i="76"/>
  <c r="AI30" i="76"/>
  <c r="AI132" i="82"/>
  <c r="AI102" i="76"/>
  <c r="AI60" i="76"/>
  <c r="AI26" i="76"/>
  <c r="AH190" i="66"/>
  <c r="AI141" i="66"/>
  <c r="AI21" i="87"/>
  <c r="AI117" i="66"/>
  <c r="X18" i="67" s="1"/>
  <c r="AH103" i="66"/>
  <c r="AI93" i="66"/>
  <c r="AH79" i="66"/>
  <c r="AI69" i="66"/>
  <c r="AH55" i="66"/>
  <c r="AI45" i="66"/>
  <c r="AH31" i="66"/>
  <c r="AI31" i="66" s="1"/>
  <c r="X9" i="67" s="1"/>
  <c r="AI21" i="66"/>
  <c r="AI184" i="64"/>
  <c r="AI142" i="64"/>
  <c r="AI112" i="64"/>
  <c r="AI30" i="64"/>
  <c r="AI16" i="64"/>
  <c r="AI71" i="85"/>
  <c r="AI166" i="64"/>
  <c r="AI122" i="64"/>
  <c r="AI88" i="64"/>
  <c r="AI46" i="64"/>
  <c r="AI12" i="64"/>
  <c r="AI105" i="61"/>
  <c r="AI57" i="61"/>
  <c r="AH19" i="61"/>
  <c r="AI19" i="61" s="1"/>
  <c r="X8" i="62" s="1"/>
  <c r="AI9" i="61"/>
  <c r="AI169" i="61"/>
  <c r="AI125" i="61"/>
  <c r="AI101" i="61"/>
  <c r="AI77" i="61"/>
  <c r="AI53" i="61"/>
  <c r="AI29" i="61"/>
  <c r="AI150" i="59"/>
  <c r="AI118" i="59"/>
  <c r="AI78" i="59"/>
  <c r="AI36" i="59"/>
  <c r="AI36" i="82"/>
  <c r="AI105" i="64"/>
  <c r="AH115" i="64"/>
  <c r="AI57" i="64"/>
  <c r="AI166" i="59"/>
  <c r="AI122" i="59"/>
  <c r="AI88" i="59"/>
  <c r="AI46" i="59"/>
  <c r="AI12" i="59"/>
  <c r="AI81" i="76"/>
  <c r="AI167" i="59"/>
  <c r="AI129" i="59"/>
  <c r="AI81" i="59"/>
  <c r="L24" i="94"/>
  <c r="Y191" i="82"/>
  <c r="AH103" i="59"/>
  <c r="AI103" i="59" s="1"/>
  <c r="X15" i="60" s="1"/>
  <c r="AI153" i="45"/>
  <c r="AH163" i="45"/>
  <c r="AI110" i="45"/>
  <c r="AI75" i="45"/>
  <c r="AI61" i="45"/>
  <c r="AH190" i="45"/>
  <c r="AI156" i="45"/>
  <c r="AI95" i="45"/>
  <c r="AI48" i="45"/>
  <c r="AI65" i="45"/>
  <c r="AI129" i="45"/>
  <c r="AI180" i="45"/>
  <c r="AI166" i="45"/>
  <c r="AI113" i="45"/>
  <c r="AI83" i="45"/>
  <c r="AI66" i="45"/>
  <c r="AI123" i="45"/>
  <c r="AI159" i="45"/>
  <c r="AI145" i="45"/>
  <c r="AI130" i="45"/>
  <c r="AI86" i="45"/>
  <c r="AI51" i="45"/>
  <c r="AI37" i="45"/>
  <c r="AI179" i="45"/>
  <c r="AI183" i="45"/>
  <c r="AI169" i="45"/>
  <c r="AI45" i="45"/>
  <c r="AH55" i="45"/>
  <c r="AI150" i="45"/>
  <c r="AI133" i="45"/>
  <c r="AI119" i="45"/>
  <c r="AI105" i="45"/>
  <c r="AI143" i="45"/>
  <c r="AI109" i="45"/>
  <c r="AI117" i="45"/>
  <c r="X18" i="46" s="1"/>
  <c r="AI165" i="45"/>
  <c r="AI57" i="45"/>
  <c r="N8" i="44"/>
  <c r="AI166" i="43"/>
  <c r="AH197" i="43"/>
  <c r="AI81" i="43"/>
  <c r="AI27" i="43"/>
  <c r="AI11" i="43"/>
  <c r="AI45" i="43"/>
  <c r="AI150" i="43"/>
  <c r="AI130" i="43"/>
  <c r="AI9" i="43"/>
  <c r="AH193" i="43"/>
  <c r="AI174" i="43"/>
  <c r="AI58" i="43"/>
  <c r="AI28" i="43"/>
  <c r="AI167" i="43"/>
  <c r="AI133" i="43"/>
  <c r="AI59" i="43"/>
  <c r="AI21" i="43"/>
  <c r="AI57" i="43"/>
  <c r="R8" i="44"/>
  <c r="J8" i="41"/>
  <c r="AI9" i="38"/>
  <c r="AI181" i="38"/>
  <c r="AI107" i="38"/>
  <c r="R8" i="39"/>
  <c r="AI12" i="38"/>
  <c r="AI166" i="38"/>
  <c r="X19" i="39"/>
  <c r="AI79" i="59"/>
  <c r="X13" i="60"/>
  <c r="U23" i="65"/>
  <c r="W10" i="77"/>
  <c r="AI43" i="76"/>
  <c r="X10" i="77" s="1"/>
  <c r="AI43" i="87"/>
  <c r="X10" i="88"/>
  <c r="AI190" i="82"/>
  <c r="X23" i="83"/>
  <c r="W23" i="83"/>
  <c r="W13" i="77"/>
  <c r="AI79" i="76"/>
  <c r="X13" i="77" s="1"/>
  <c r="W16" i="67"/>
  <c r="W16" i="90"/>
  <c r="AI115" i="89"/>
  <c r="X16" i="90"/>
  <c r="W19" i="92"/>
  <c r="AI265" i="91"/>
  <c r="W21" i="90"/>
  <c r="AI175" i="89"/>
  <c r="X21" i="90"/>
  <c r="W10" i="86"/>
  <c r="AI79" i="85"/>
  <c r="X13" i="86" s="1"/>
  <c r="W13" i="86"/>
  <c r="AI55" i="61"/>
  <c r="X11" i="62"/>
  <c r="W11" i="62"/>
  <c r="W10" i="83"/>
  <c r="W21" i="65"/>
  <c r="AI175" i="64"/>
  <c r="X21" i="65" s="1"/>
  <c r="W17" i="94"/>
  <c r="W16" i="65"/>
  <c r="AI115" i="64"/>
  <c r="X16" i="65"/>
  <c r="W8" i="62"/>
  <c r="W11" i="94"/>
  <c r="AI55" i="93"/>
  <c r="W11" i="77"/>
  <c r="AI43" i="64"/>
  <c r="X10" i="65"/>
  <c r="AI91" i="61"/>
  <c r="X14" i="62"/>
  <c r="W14" i="62"/>
  <c r="AI163" i="66"/>
  <c r="X20" i="67" s="1"/>
  <c r="W20" i="67"/>
  <c r="AI24" i="91"/>
  <c r="X9" i="92"/>
  <c r="AI262" i="91"/>
  <c r="AI19" i="66"/>
  <c r="X8" i="67" s="1"/>
  <c r="W8" i="67"/>
  <c r="W20" i="83"/>
  <c r="W19" i="65"/>
  <c r="AI151" i="64"/>
  <c r="X19" i="65" s="1"/>
  <c r="W15" i="60"/>
  <c r="AI55" i="66"/>
  <c r="X11" i="67"/>
  <c r="W11" i="67"/>
  <c r="W13" i="88"/>
  <c r="AI79" i="87"/>
  <c r="X13" i="88" s="1"/>
  <c r="AI175" i="66"/>
  <c r="X21" i="67" s="1"/>
  <c r="W21" i="67"/>
  <c r="AI190" i="76"/>
  <c r="X23" i="77"/>
  <c r="W23" i="77"/>
  <c r="W21" i="86"/>
  <c r="W19" i="90"/>
  <c r="AI151" i="89"/>
  <c r="X19" i="90" s="1"/>
  <c r="W23" i="94"/>
  <c r="AI190" i="93"/>
  <c r="X23" i="94" s="1"/>
  <c r="AI139" i="66"/>
  <c r="W18" i="67"/>
  <c r="W17" i="65"/>
  <c r="AI127" i="64"/>
  <c r="AI190" i="87"/>
  <c r="X23" i="88"/>
  <c r="W23" i="88"/>
  <c r="W12" i="88"/>
  <c r="AI67" i="87"/>
  <c r="X12" i="88" s="1"/>
  <c r="W11" i="90"/>
  <c r="AI55" i="89"/>
  <c r="X11" i="90"/>
  <c r="W13" i="94"/>
  <c r="AI79" i="93"/>
  <c r="W14" i="65"/>
  <c r="AI91" i="64"/>
  <c r="X14" i="65" s="1"/>
  <c r="W18" i="65"/>
  <c r="AI139" i="64"/>
  <c r="X18" i="65"/>
  <c r="W16" i="86"/>
  <c r="W15" i="88"/>
  <c r="AI187" i="76"/>
  <c r="X22" i="77" s="1"/>
  <c r="W22" i="77"/>
  <c r="W9" i="94"/>
  <c r="AI175" i="87"/>
  <c r="X21" i="88" s="1"/>
  <c r="W23" i="65"/>
  <c r="AI190" i="64"/>
  <c r="X23" i="65" s="1"/>
  <c r="W20" i="46"/>
  <c r="AI163" i="45"/>
  <c r="X20" i="46" s="1"/>
  <c r="W11" i="46"/>
  <c r="AI55" i="45"/>
  <c r="X11" i="46" s="1"/>
  <c r="W23" i="46"/>
  <c r="AI190" i="45"/>
  <c r="X23" i="46"/>
  <c r="W24" i="44"/>
  <c r="AI197" i="43"/>
  <c r="X24" i="44"/>
  <c r="W23" i="44"/>
  <c r="AI193" i="43"/>
  <c r="X23" i="44" s="1"/>
  <c r="W12" i="41"/>
  <c r="AI40" i="40"/>
  <c r="X12" i="41" s="1"/>
  <c r="X11" i="94"/>
  <c r="X13" i="94"/>
  <c r="V9" i="41"/>
  <c r="V25" i="41" s="1"/>
  <c r="V23" i="65"/>
  <c r="V24" i="65"/>
  <c r="AG191" i="64"/>
  <c r="C18" i="14"/>
  <c r="B18" i="14"/>
  <c r="Y17" i="14"/>
  <c r="A5" i="14"/>
  <c r="A3" i="14"/>
  <c r="AF190" i="13"/>
  <c r="U23" i="14" s="1"/>
  <c r="AE190" i="13"/>
  <c r="T23" i="14"/>
  <c r="AD190" i="13"/>
  <c r="S23" i="14" s="1"/>
  <c r="AB190" i="13"/>
  <c r="Q23" i="14" s="1"/>
  <c r="AA190" i="13"/>
  <c r="P23" i="14" s="1"/>
  <c r="Z190" i="13"/>
  <c r="O23" i="14"/>
  <c r="X190" i="13"/>
  <c r="M23" i="14" s="1"/>
  <c r="W190" i="13"/>
  <c r="L23" i="14" s="1"/>
  <c r="V190" i="13"/>
  <c r="K23" i="14" s="1"/>
  <c r="T190" i="13"/>
  <c r="I23" i="14"/>
  <c r="S190" i="13"/>
  <c r="H23" i="14" s="1"/>
  <c r="R190" i="13"/>
  <c r="G23" i="14" s="1"/>
  <c r="O190" i="13"/>
  <c r="F23" i="14" s="1"/>
  <c r="N190" i="13"/>
  <c r="E23" i="14"/>
  <c r="M190" i="13"/>
  <c r="D23" i="14" s="1"/>
  <c r="K190" i="13"/>
  <c r="C23" i="14" s="1"/>
  <c r="B23" i="14"/>
  <c r="AG189" i="13"/>
  <c r="AC189" i="13"/>
  <c r="Y189" i="13"/>
  <c r="U189" i="13"/>
  <c r="AF187" i="13"/>
  <c r="U22" i="14"/>
  <c r="AE187" i="13"/>
  <c r="T22" i="14" s="1"/>
  <c r="AD187" i="13"/>
  <c r="S22" i="14" s="1"/>
  <c r="AB187" i="13"/>
  <c r="Q22" i="14"/>
  <c r="AA187" i="13"/>
  <c r="P22" i="14"/>
  <c r="Z187" i="13"/>
  <c r="O22" i="14" s="1"/>
  <c r="X187" i="13"/>
  <c r="M22" i="14" s="1"/>
  <c r="W187" i="13"/>
  <c r="L22" i="14"/>
  <c r="V187" i="13"/>
  <c r="K22" i="14"/>
  <c r="T187" i="13"/>
  <c r="I22" i="14" s="1"/>
  <c r="S187" i="13"/>
  <c r="H22" i="14" s="1"/>
  <c r="R187" i="13"/>
  <c r="G22" i="14"/>
  <c r="O187" i="13"/>
  <c r="F22" i="14"/>
  <c r="N187" i="13"/>
  <c r="E22" i="14" s="1"/>
  <c r="M187" i="13"/>
  <c r="D22" i="14" s="1"/>
  <c r="K187" i="13"/>
  <c r="C22" i="14"/>
  <c r="J187" i="13"/>
  <c r="B22" i="14"/>
  <c r="AG186" i="13"/>
  <c r="AC186" i="13"/>
  <c r="Y186" i="13"/>
  <c r="U186" i="13"/>
  <c r="AH186" i="13" s="1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AH182" i="13"/>
  <c r="AI182" i="13"/>
  <c r="U182" i="13"/>
  <c r="AG181" i="13"/>
  <c r="AC181" i="13"/>
  <c r="Y181" i="13"/>
  <c r="U181" i="13"/>
  <c r="AG180" i="13"/>
  <c r="AC180" i="13"/>
  <c r="Y180" i="13"/>
  <c r="U180" i="13"/>
  <c r="AH180" i="13" s="1"/>
  <c r="AG179" i="13"/>
  <c r="AC179" i="13"/>
  <c r="Y179" i="13"/>
  <c r="U179" i="13"/>
  <c r="AG178" i="13"/>
  <c r="AC178" i="13"/>
  <c r="Y178" i="13"/>
  <c r="Y187" i="13"/>
  <c r="N22" i="14" s="1"/>
  <c r="U178" i="13"/>
  <c r="AG177" i="13"/>
  <c r="AC177" i="13"/>
  <c r="Y177" i="13"/>
  <c r="U177" i="13"/>
  <c r="AF175" i="13"/>
  <c r="U21" i="14"/>
  <c r="AE175" i="13"/>
  <c r="T21" i="14" s="1"/>
  <c r="AD175" i="13"/>
  <c r="S21" i="14" s="1"/>
  <c r="AB175" i="13"/>
  <c r="Q21" i="14"/>
  <c r="AA175" i="13"/>
  <c r="P21" i="14"/>
  <c r="Z175" i="13"/>
  <c r="O21" i="14" s="1"/>
  <c r="X175" i="13"/>
  <c r="M21" i="14" s="1"/>
  <c r="W175" i="13"/>
  <c r="L21" i="14"/>
  <c r="V175" i="13"/>
  <c r="K21" i="14"/>
  <c r="T175" i="13"/>
  <c r="I21" i="14" s="1"/>
  <c r="S175" i="13"/>
  <c r="H21" i="14" s="1"/>
  <c r="R175" i="13"/>
  <c r="G21" i="14"/>
  <c r="O175" i="13"/>
  <c r="F21" i="14"/>
  <c r="N175" i="13"/>
  <c r="E21" i="14" s="1"/>
  <c r="M175" i="13"/>
  <c r="D21" i="14" s="1"/>
  <c r="K175" i="13"/>
  <c r="C21" i="14"/>
  <c r="J175" i="13"/>
  <c r="B21" i="14"/>
  <c r="AG174" i="13"/>
  <c r="AC174" i="13"/>
  <c r="Y174" i="13"/>
  <c r="U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G166" i="13"/>
  <c r="AC166" i="13"/>
  <c r="Y166" i="13"/>
  <c r="U166" i="13"/>
  <c r="AG165" i="13"/>
  <c r="AC165" i="13"/>
  <c r="Y165" i="13"/>
  <c r="U165" i="13"/>
  <c r="AF163" i="13"/>
  <c r="U20" i="14" s="1"/>
  <c r="AE163" i="13"/>
  <c r="T20" i="14"/>
  <c r="AD163" i="13"/>
  <c r="S20" i="14" s="1"/>
  <c r="AB163" i="13"/>
  <c r="Q20" i="14" s="1"/>
  <c r="AA163" i="13"/>
  <c r="P20" i="14" s="1"/>
  <c r="Z163" i="13"/>
  <c r="O20" i="14"/>
  <c r="X163" i="13"/>
  <c r="M20" i="14" s="1"/>
  <c r="W163" i="13"/>
  <c r="L20" i="14" s="1"/>
  <c r="V163" i="13"/>
  <c r="K20" i="14" s="1"/>
  <c r="T163" i="13"/>
  <c r="I20" i="14"/>
  <c r="S163" i="13"/>
  <c r="H20" i="14" s="1"/>
  <c r="R163" i="13"/>
  <c r="G20" i="14" s="1"/>
  <c r="O163" i="13"/>
  <c r="F20" i="14" s="1"/>
  <c r="N163" i="13"/>
  <c r="E20" i="14"/>
  <c r="M163" i="13"/>
  <c r="D20" i="14" s="1"/>
  <c r="K163" i="13"/>
  <c r="C20" i="14" s="1"/>
  <c r="J163" i="13"/>
  <c r="B20" i="14" s="1"/>
  <c r="AG162" i="13"/>
  <c r="AC162" i="13"/>
  <c r="Y162" i="13"/>
  <c r="U162" i="13"/>
  <c r="AH162" i="13" s="1"/>
  <c r="AI162" i="13" s="1"/>
  <c r="AG161" i="13"/>
  <c r="AC161" i="13"/>
  <c r="Y161" i="13"/>
  <c r="U161" i="13"/>
  <c r="AH161" i="13" s="1"/>
  <c r="AG160" i="13"/>
  <c r="AC160" i="13"/>
  <c r="Y160" i="13"/>
  <c r="U160" i="13"/>
  <c r="AG159" i="13"/>
  <c r="AC159" i="13"/>
  <c r="Y159" i="13"/>
  <c r="U159" i="13"/>
  <c r="AG158" i="13"/>
  <c r="AH158" i="13"/>
  <c r="AC158" i="13"/>
  <c r="Y158" i="13"/>
  <c r="U158" i="13"/>
  <c r="AG157" i="13"/>
  <c r="AC157" i="13"/>
  <c r="Y157" i="13"/>
  <c r="U157" i="13"/>
  <c r="AG156" i="13"/>
  <c r="AH156" i="13" s="1"/>
  <c r="AI156" i="13" s="1"/>
  <c r="AC156" i="13"/>
  <c r="Y156" i="13"/>
  <c r="U156" i="13"/>
  <c r="AG155" i="13"/>
  <c r="AC155" i="13"/>
  <c r="Y155" i="13"/>
  <c r="AH155" i="13" s="1"/>
  <c r="U155" i="13"/>
  <c r="AG154" i="13"/>
  <c r="AC154" i="13"/>
  <c r="Y154" i="13"/>
  <c r="U154" i="13"/>
  <c r="AG153" i="13"/>
  <c r="AG163" i="13" s="1"/>
  <c r="V20" i="14" s="1"/>
  <c r="AC153" i="13"/>
  <c r="Y153" i="13"/>
  <c r="Y163" i="13" s="1"/>
  <c r="N20" i="14" s="1"/>
  <c r="U153" i="13"/>
  <c r="AF151" i="13"/>
  <c r="U19" i="14"/>
  <c r="AE151" i="13"/>
  <c r="T19" i="14" s="1"/>
  <c r="AD151" i="13"/>
  <c r="S19" i="14" s="1"/>
  <c r="AB151" i="13"/>
  <c r="Q19" i="14"/>
  <c r="AA151" i="13"/>
  <c r="P19" i="14"/>
  <c r="Z151" i="13"/>
  <c r="O19" i="14" s="1"/>
  <c r="X151" i="13"/>
  <c r="M19" i="14" s="1"/>
  <c r="W151" i="13"/>
  <c r="L19" i="14"/>
  <c r="V151" i="13"/>
  <c r="K19" i="14"/>
  <c r="T151" i="13"/>
  <c r="I19" i="14" s="1"/>
  <c r="S151" i="13"/>
  <c r="H19" i="14" s="1"/>
  <c r="R151" i="13"/>
  <c r="G19" i="14"/>
  <c r="O151" i="13"/>
  <c r="F19" i="14"/>
  <c r="N151" i="13"/>
  <c r="E19" i="14" s="1"/>
  <c r="M151" i="13"/>
  <c r="D19" i="14" s="1"/>
  <c r="K151" i="13"/>
  <c r="C19" i="14"/>
  <c r="J151" i="13"/>
  <c r="B19" i="14"/>
  <c r="AG150" i="13"/>
  <c r="AH150" i="13" s="1"/>
  <c r="AC150" i="13"/>
  <c r="Y150" i="13"/>
  <c r="U150" i="13"/>
  <c r="AG149" i="13"/>
  <c r="AC149" i="13"/>
  <c r="Y149" i="13"/>
  <c r="U149" i="13"/>
  <c r="AH149" i="13" s="1"/>
  <c r="AG148" i="13"/>
  <c r="AC148" i="13"/>
  <c r="Y148" i="13"/>
  <c r="U148" i="13"/>
  <c r="AH148" i="13" s="1"/>
  <c r="AI148" i="13" s="1"/>
  <c r="AG147" i="13"/>
  <c r="AH147" i="13" s="1"/>
  <c r="AC147" i="13"/>
  <c r="Y147" i="13"/>
  <c r="U147" i="13"/>
  <c r="AG146" i="13"/>
  <c r="AC146" i="13"/>
  <c r="Y146" i="13"/>
  <c r="U146" i="13"/>
  <c r="AH146" i="13" s="1"/>
  <c r="AI146" i="13" s="1"/>
  <c r="AG145" i="13"/>
  <c r="AC145" i="13"/>
  <c r="Y145" i="13"/>
  <c r="U145" i="13"/>
  <c r="AG144" i="13"/>
  <c r="AC144" i="13"/>
  <c r="Y144" i="13"/>
  <c r="U144" i="13"/>
  <c r="AH144" i="13" s="1"/>
  <c r="AI144" i="13" s="1"/>
  <c r="AG143" i="13"/>
  <c r="AC143" i="13"/>
  <c r="Y143" i="13"/>
  <c r="AH143" i="13" s="1"/>
  <c r="U143" i="13"/>
  <c r="AG142" i="13"/>
  <c r="AC142" i="13"/>
  <c r="Y142" i="13"/>
  <c r="U142" i="13"/>
  <c r="AH142" i="13" s="1"/>
  <c r="AG141" i="13"/>
  <c r="AG151" i="13" s="1"/>
  <c r="V19" i="14" s="1"/>
  <c r="AC141" i="13"/>
  <c r="Y141" i="13"/>
  <c r="U141" i="13"/>
  <c r="AF139" i="13"/>
  <c r="U18" i="14" s="1"/>
  <c r="AE139" i="13"/>
  <c r="T18" i="14" s="1"/>
  <c r="AD139" i="13"/>
  <c r="S18" i="14" s="1"/>
  <c r="AB139" i="13"/>
  <c r="Q18" i="14"/>
  <c r="AA139" i="13"/>
  <c r="P18" i="14" s="1"/>
  <c r="Z139" i="13"/>
  <c r="O18" i="14" s="1"/>
  <c r="X139" i="13"/>
  <c r="M18" i="14" s="1"/>
  <c r="W139" i="13"/>
  <c r="L18" i="14"/>
  <c r="V139" i="13"/>
  <c r="K18" i="14" s="1"/>
  <c r="T139" i="13"/>
  <c r="I18" i="14" s="1"/>
  <c r="S139" i="13"/>
  <c r="H18" i="14" s="1"/>
  <c r="R139" i="13"/>
  <c r="G18" i="14"/>
  <c r="O139" i="13"/>
  <c r="F18" i="14" s="1"/>
  <c r="N139" i="13"/>
  <c r="E18" i="14" s="1"/>
  <c r="M139" i="13"/>
  <c r="D18" i="14" s="1"/>
  <c r="AG138" i="13"/>
  <c r="AC138" i="13"/>
  <c r="Y138" i="13"/>
  <c r="U138" i="13"/>
  <c r="AH138" i="13"/>
  <c r="AG137" i="13"/>
  <c r="AC137" i="13"/>
  <c r="Y137" i="13"/>
  <c r="U137" i="13"/>
  <c r="AH137" i="13" s="1"/>
  <c r="AG136" i="13"/>
  <c r="AC136" i="13"/>
  <c r="Y136" i="13"/>
  <c r="U136" i="13"/>
  <c r="AH136" i="13" s="1"/>
  <c r="AG135" i="13"/>
  <c r="AC135" i="13"/>
  <c r="Y135" i="13"/>
  <c r="AH135" i="13" s="1"/>
  <c r="U135" i="13"/>
  <c r="AG134" i="13"/>
  <c r="AC134" i="13"/>
  <c r="AH134" i="13" s="1"/>
  <c r="Y134" i="13"/>
  <c r="U134" i="13"/>
  <c r="AG133" i="13"/>
  <c r="AC133" i="13"/>
  <c r="Y133" i="13"/>
  <c r="U133" i="13"/>
  <c r="AH133" i="13" s="1"/>
  <c r="AG132" i="13"/>
  <c r="AC132" i="13"/>
  <c r="Y132" i="13"/>
  <c r="AH132" i="13" s="1"/>
  <c r="AI132" i="13" s="1"/>
  <c r="U132" i="13"/>
  <c r="AG131" i="13"/>
  <c r="AC131" i="13"/>
  <c r="Y131" i="13"/>
  <c r="AH131" i="13" s="1"/>
  <c r="U131" i="13"/>
  <c r="AG130" i="13"/>
  <c r="AC130" i="13"/>
  <c r="Y130" i="13"/>
  <c r="U130" i="13"/>
  <c r="AH130" i="13" s="1"/>
  <c r="AG129" i="13"/>
  <c r="AC129" i="13"/>
  <c r="AC139" i="13" s="1"/>
  <c r="R18" i="14" s="1"/>
  <c r="Y129" i="13"/>
  <c r="U129" i="13"/>
  <c r="AF127" i="13"/>
  <c r="U17" i="14" s="1"/>
  <c r="AE127" i="13"/>
  <c r="T17" i="14" s="1"/>
  <c r="AD127" i="13"/>
  <c r="S17" i="14"/>
  <c r="AB127" i="13"/>
  <c r="Q17" i="14" s="1"/>
  <c r="AA127" i="13"/>
  <c r="P17" i="14" s="1"/>
  <c r="Z127" i="13"/>
  <c r="O17" i="14" s="1"/>
  <c r="X127" i="13"/>
  <c r="M17" i="14"/>
  <c r="W127" i="13"/>
  <c r="L17" i="14" s="1"/>
  <c r="V127" i="13"/>
  <c r="K17" i="14" s="1"/>
  <c r="T127" i="13"/>
  <c r="I17" i="14" s="1"/>
  <c r="S127" i="13"/>
  <c r="H17" i="14"/>
  <c r="R127" i="13"/>
  <c r="G17" i="14" s="1"/>
  <c r="O127" i="13"/>
  <c r="F17" i="14" s="1"/>
  <c r="N127" i="13"/>
  <c r="E17" i="14" s="1"/>
  <c r="M127" i="13"/>
  <c r="D17" i="14"/>
  <c r="K127" i="13"/>
  <c r="C17" i="14" s="1"/>
  <c r="J127" i="13"/>
  <c r="B17" i="14" s="1"/>
  <c r="AG126" i="13"/>
  <c r="AC126" i="13"/>
  <c r="Y126" i="13"/>
  <c r="U126" i="13"/>
  <c r="AG125" i="13"/>
  <c r="AC125" i="13"/>
  <c r="Y125" i="13"/>
  <c r="AH125" i="13" s="1"/>
  <c r="AI125" i="13" s="1"/>
  <c r="U125" i="13"/>
  <c r="AG124" i="13"/>
  <c r="AC124" i="13"/>
  <c r="Y124" i="13"/>
  <c r="U124" i="13"/>
  <c r="AH124" i="13" s="1"/>
  <c r="AG123" i="13"/>
  <c r="AH123" i="13" s="1"/>
  <c r="AI123" i="13" s="1"/>
  <c r="AC123" i="13"/>
  <c r="Y123" i="13"/>
  <c r="U123" i="13"/>
  <c r="AG122" i="13"/>
  <c r="AC122" i="13"/>
  <c r="Y122" i="13"/>
  <c r="U122" i="13"/>
  <c r="AH122" i="13" s="1"/>
  <c r="AG121" i="13"/>
  <c r="AC121" i="13"/>
  <c r="Y121" i="13"/>
  <c r="U121" i="13"/>
  <c r="AG120" i="13"/>
  <c r="AC120" i="13"/>
  <c r="Y120" i="13"/>
  <c r="U120" i="13"/>
  <c r="AH120" i="13" s="1"/>
  <c r="AG119" i="13"/>
  <c r="AC119" i="13"/>
  <c r="Y119" i="13"/>
  <c r="U119" i="13"/>
  <c r="AG118" i="13"/>
  <c r="AH118" i="13" s="1"/>
  <c r="AC118" i="13"/>
  <c r="Y118" i="13"/>
  <c r="U118" i="13"/>
  <c r="AG117" i="13"/>
  <c r="AC117" i="13"/>
  <c r="Y117" i="13"/>
  <c r="U117" i="13"/>
  <c r="AF115" i="13"/>
  <c r="U16" i="14" s="1"/>
  <c r="AE115" i="13"/>
  <c r="T16" i="14"/>
  <c r="AD115" i="13"/>
  <c r="S16" i="14" s="1"/>
  <c r="AB115" i="13"/>
  <c r="Q16" i="14" s="1"/>
  <c r="AA115" i="13"/>
  <c r="P16" i="14" s="1"/>
  <c r="Z115" i="13"/>
  <c r="O16" i="14"/>
  <c r="X115" i="13"/>
  <c r="M16" i="14" s="1"/>
  <c r="W115" i="13"/>
  <c r="L16" i="14" s="1"/>
  <c r="V115" i="13"/>
  <c r="K16" i="14" s="1"/>
  <c r="T115" i="13"/>
  <c r="I16" i="14"/>
  <c r="S115" i="13"/>
  <c r="H16" i="14" s="1"/>
  <c r="R115" i="13"/>
  <c r="G16" i="14" s="1"/>
  <c r="O115" i="13"/>
  <c r="N115" i="13"/>
  <c r="E16" i="14" s="1"/>
  <c r="M115" i="13"/>
  <c r="D16" i="14"/>
  <c r="K115" i="13"/>
  <c r="C16" i="14"/>
  <c r="J115" i="13"/>
  <c r="B16" i="14" s="1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C110" i="13"/>
  <c r="Y110" i="13"/>
  <c r="U110" i="13"/>
  <c r="AG109" i="13"/>
  <c r="AC109" i="13"/>
  <c r="Y109" i="13"/>
  <c r="U109" i="13"/>
  <c r="AG108" i="13"/>
  <c r="AC108" i="13"/>
  <c r="Y108" i="13"/>
  <c r="U108" i="13"/>
  <c r="AG107" i="13"/>
  <c r="AC107" i="13"/>
  <c r="Y107" i="13"/>
  <c r="U107" i="13"/>
  <c r="AG106" i="13"/>
  <c r="AC106" i="13"/>
  <c r="Y106" i="13"/>
  <c r="U106" i="13"/>
  <c r="AG105" i="13"/>
  <c r="AC105" i="13"/>
  <c r="Y105" i="13"/>
  <c r="U105" i="13"/>
  <c r="AF103" i="13"/>
  <c r="U15" i="14" s="1"/>
  <c r="AE103" i="13"/>
  <c r="T15" i="14"/>
  <c r="AD103" i="13"/>
  <c r="S15" i="14"/>
  <c r="AB103" i="13"/>
  <c r="Q15" i="14" s="1"/>
  <c r="AA103" i="13"/>
  <c r="P15" i="14" s="1"/>
  <c r="Z103" i="13"/>
  <c r="O15" i="14"/>
  <c r="X103" i="13"/>
  <c r="M15" i="14"/>
  <c r="W103" i="13"/>
  <c r="L15" i="14" s="1"/>
  <c r="V103" i="13"/>
  <c r="K15" i="14" s="1"/>
  <c r="T103" i="13"/>
  <c r="I15" i="14"/>
  <c r="S103" i="13"/>
  <c r="H15" i="14"/>
  <c r="R103" i="13"/>
  <c r="G15" i="14" s="1"/>
  <c r="O103" i="13"/>
  <c r="F15" i="14" s="1"/>
  <c r="N103" i="13"/>
  <c r="E15" i="14"/>
  <c r="M103" i="13"/>
  <c r="D15" i="14"/>
  <c r="K103" i="13"/>
  <c r="C15" i="14" s="1"/>
  <c r="J103" i="13"/>
  <c r="B15" i="14" s="1"/>
  <c r="AG102" i="13"/>
  <c r="AC102" i="13"/>
  <c r="Y102" i="13"/>
  <c r="U102" i="13"/>
  <c r="AH102" i="13" s="1"/>
  <c r="AG101" i="13"/>
  <c r="AC101" i="13"/>
  <c r="Y101" i="13"/>
  <c r="U101" i="13"/>
  <c r="AG100" i="13"/>
  <c r="AC100" i="13"/>
  <c r="Y100" i="13"/>
  <c r="U100" i="13"/>
  <c r="AH100" i="13" s="1"/>
  <c r="AI100" i="13" s="1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H96" i="13" s="1"/>
  <c r="AI96" i="13" s="1"/>
  <c r="AG95" i="13"/>
  <c r="AC95" i="13"/>
  <c r="Y95" i="13"/>
  <c r="U95" i="13"/>
  <c r="AG94" i="13"/>
  <c r="AC94" i="13"/>
  <c r="Y94" i="13"/>
  <c r="U94" i="13"/>
  <c r="AH94" i="13"/>
  <c r="AG93" i="13"/>
  <c r="AG103" i="13"/>
  <c r="V15" i="14" s="1"/>
  <c r="AC93" i="13"/>
  <c r="Y93" i="13"/>
  <c r="U93" i="13"/>
  <c r="AF91" i="13"/>
  <c r="U14" i="14"/>
  <c r="AE91" i="13"/>
  <c r="T14" i="14"/>
  <c r="AD91" i="13"/>
  <c r="S14" i="14" s="1"/>
  <c r="AB91" i="13"/>
  <c r="Q14" i="14" s="1"/>
  <c r="AA91" i="13"/>
  <c r="P14" i="14"/>
  <c r="Z91" i="13"/>
  <c r="O14" i="14"/>
  <c r="X91" i="13"/>
  <c r="M14" i="14" s="1"/>
  <c r="W91" i="13"/>
  <c r="L14" i="14" s="1"/>
  <c r="V91" i="13"/>
  <c r="T91" i="13"/>
  <c r="I14" i="14" s="1"/>
  <c r="S91" i="13"/>
  <c r="H14" i="14" s="1"/>
  <c r="R91" i="13"/>
  <c r="G14" i="14" s="1"/>
  <c r="O91" i="13"/>
  <c r="F14" i="14"/>
  <c r="N91" i="13"/>
  <c r="E14" i="14" s="1"/>
  <c r="M91" i="13"/>
  <c r="D14" i="14" s="1"/>
  <c r="K91" i="13"/>
  <c r="C14" i="14" s="1"/>
  <c r="J91" i="13"/>
  <c r="B14" i="14"/>
  <c r="AG90" i="13"/>
  <c r="AC90" i="13"/>
  <c r="Y90" i="13"/>
  <c r="U90" i="13"/>
  <c r="AG89" i="13"/>
  <c r="AC89" i="13"/>
  <c r="Y89" i="13"/>
  <c r="U89" i="13"/>
  <c r="AG88" i="13"/>
  <c r="AC88" i="13"/>
  <c r="Y88" i="13"/>
  <c r="U88" i="13"/>
  <c r="AG87" i="13"/>
  <c r="AC87" i="13"/>
  <c r="Y87" i="13"/>
  <c r="U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C81" i="13"/>
  <c r="Y81" i="13"/>
  <c r="U81" i="13"/>
  <c r="AF79" i="13"/>
  <c r="U13" i="14" s="1"/>
  <c r="AE79" i="13"/>
  <c r="T13" i="14" s="1"/>
  <c r="AD79" i="13"/>
  <c r="S13" i="14" s="1"/>
  <c r="AB79" i="13"/>
  <c r="Q13" i="14"/>
  <c r="AA79" i="13"/>
  <c r="P13" i="14" s="1"/>
  <c r="Z79" i="13"/>
  <c r="O13" i="14" s="1"/>
  <c r="X79" i="13"/>
  <c r="M13" i="14" s="1"/>
  <c r="W79" i="13"/>
  <c r="L13" i="14"/>
  <c r="V79" i="13"/>
  <c r="K13" i="14" s="1"/>
  <c r="T79" i="13"/>
  <c r="I13" i="14" s="1"/>
  <c r="S79" i="13"/>
  <c r="H13" i="14" s="1"/>
  <c r="R79" i="13"/>
  <c r="G13" i="14"/>
  <c r="O79" i="13"/>
  <c r="F13" i="14" s="1"/>
  <c r="N79" i="13"/>
  <c r="E13" i="14" s="1"/>
  <c r="M79" i="13"/>
  <c r="D13" i="14" s="1"/>
  <c r="K79" i="13"/>
  <c r="C13" i="14"/>
  <c r="J79" i="13"/>
  <c r="B13" i="14" s="1"/>
  <c r="AG78" i="13"/>
  <c r="AC78" i="13"/>
  <c r="Y78" i="13"/>
  <c r="U78" i="13"/>
  <c r="AH78" i="13" s="1"/>
  <c r="AI78" i="13" s="1"/>
  <c r="AG77" i="13"/>
  <c r="AC77" i="13"/>
  <c r="Y77" i="13"/>
  <c r="U77" i="13"/>
  <c r="AG76" i="13"/>
  <c r="AC76" i="13"/>
  <c r="Y76" i="13"/>
  <c r="U76" i="13"/>
  <c r="AH76" i="13"/>
  <c r="AI76" i="13" s="1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H72" i="13"/>
  <c r="AI72" i="13" s="1"/>
  <c r="AG71" i="13"/>
  <c r="AC71" i="13"/>
  <c r="Y71" i="13"/>
  <c r="U71" i="13"/>
  <c r="AG70" i="13"/>
  <c r="AC70" i="13"/>
  <c r="Y70" i="13"/>
  <c r="U70" i="13"/>
  <c r="AG69" i="13"/>
  <c r="AC69" i="13"/>
  <c r="Y69" i="13"/>
  <c r="U69" i="13"/>
  <c r="AF67" i="13"/>
  <c r="U12" i="14" s="1"/>
  <c r="AE67" i="13"/>
  <c r="T12" i="14" s="1"/>
  <c r="AD67" i="13"/>
  <c r="S12" i="14" s="1"/>
  <c r="AB67" i="13"/>
  <c r="Q12" i="14"/>
  <c r="AA67" i="13"/>
  <c r="P12" i="14" s="1"/>
  <c r="Z67" i="13"/>
  <c r="O12" i="14" s="1"/>
  <c r="X67" i="13"/>
  <c r="M12" i="14" s="1"/>
  <c r="W67" i="13"/>
  <c r="L12" i="14"/>
  <c r="V67" i="13"/>
  <c r="K12" i="14" s="1"/>
  <c r="T67" i="13"/>
  <c r="I12" i="14" s="1"/>
  <c r="S67" i="13"/>
  <c r="H12" i="14" s="1"/>
  <c r="R67" i="13"/>
  <c r="G12" i="14"/>
  <c r="O67" i="13"/>
  <c r="F12" i="14" s="1"/>
  <c r="N67" i="13"/>
  <c r="E12" i="14" s="1"/>
  <c r="M67" i="13"/>
  <c r="D12" i="14" s="1"/>
  <c r="K67" i="13"/>
  <c r="C12" i="14"/>
  <c r="J67" i="13"/>
  <c r="B12" i="14" s="1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Y63" i="13"/>
  <c r="U63" i="13"/>
  <c r="AG62" i="13"/>
  <c r="AC62" i="13"/>
  <c r="Y62" i="13"/>
  <c r="U62" i="13"/>
  <c r="AG61" i="13"/>
  <c r="AC61" i="13"/>
  <c r="Y61" i="13"/>
  <c r="U61" i="13"/>
  <c r="AG60" i="13"/>
  <c r="AC60" i="13"/>
  <c r="Y60" i="13"/>
  <c r="U60" i="13"/>
  <c r="AG59" i="13"/>
  <c r="AC59" i="13"/>
  <c r="Y59" i="13"/>
  <c r="U59" i="13"/>
  <c r="AG58" i="13"/>
  <c r="AC58" i="13"/>
  <c r="Y58" i="13"/>
  <c r="U58" i="13"/>
  <c r="AG57" i="13"/>
  <c r="AC57" i="13"/>
  <c r="Y57" i="13"/>
  <c r="U57" i="13"/>
  <c r="U67" i="13"/>
  <c r="J12" i="14" s="1"/>
  <c r="AF55" i="13"/>
  <c r="U11" i="14" s="1"/>
  <c r="AE55" i="13"/>
  <c r="T11" i="14"/>
  <c r="AD55" i="13"/>
  <c r="S11" i="14" s="1"/>
  <c r="AB55" i="13"/>
  <c r="Q11" i="14" s="1"/>
  <c r="AA55" i="13"/>
  <c r="P11" i="14" s="1"/>
  <c r="Z55" i="13"/>
  <c r="O11" i="14" s="1"/>
  <c r="X55" i="13"/>
  <c r="M11" i="14" s="1"/>
  <c r="W55" i="13"/>
  <c r="L11" i="14" s="1"/>
  <c r="V55" i="13"/>
  <c r="K11" i="14"/>
  <c r="T55" i="13"/>
  <c r="I11" i="14" s="1"/>
  <c r="S55" i="13"/>
  <c r="H11" i="14" s="1"/>
  <c r="R55" i="13"/>
  <c r="G11" i="14" s="1"/>
  <c r="O55" i="13"/>
  <c r="F11" i="14"/>
  <c r="N55" i="13"/>
  <c r="E11" i="14"/>
  <c r="M55" i="13"/>
  <c r="D11" i="14" s="1"/>
  <c r="K55" i="13"/>
  <c r="C11" i="14" s="1"/>
  <c r="J55" i="13"/>
  <c r="B11" i="14"/>
  <c r="AG54" i="13"/>
  <c r="AC54" i="13"/>
  <c r="Y54" i="13"/>
  <c r="U54" i="13"/>
  <c r="AG53" i="13"/>
  <c r="AC53" i="13"/>
  <c r="Y53" i="13"/>
  <c r="U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G49" i="13"/>
  <c r="AC49" i="13"/>
  <c r="Y49" i="13"/>
  <c r="U49" i="13"/>
  <c r="AG48" i="13"/>
  <c r="AC48" i="13"/>
  <c r="Y48" i="13"/>
  <c r="U48" i="13"/>
  <c r="AG47" i="13"/>
  <c r="AC47" i="13"/>
  <c r="Y47" i="13"/>
  <c r="U47" i="13"/>
  <c r="AG46" i="13"/>
  <c r="AC46" i="13"/>
  <c r="Y46" i="13"/>
  <c r="U46" i="13"/>
  <c r="AG45" i="13"/>
  <c r="AC45" i="13"/>
  <c r="Y45" i="13"/>
  <c r="U45" i="13"/>
  <c r="AF43" i="13"/>
  <c r="U10" i="14"/>
  <c r="AE43" i="13"/>
  <c r="T10" i="14" s="1"/>
  <c r="AD43" i="13"/>
  <c r="S10" i="14" s="1"/>
  <c r="AB43" i="13"/>
  <c r="Q10" i="14"/>
  <c r="AA43" i="13"/>
  <c r="P10" i="14"/>
  <c r="Z43" i="13"/>
  <c r="O10" i="14" s="1"/>
  <c r="X43" i="13"/>
  <c r="M10" i="14" s="1"/>
  <c r="W43" i="13"/>
  <c r="L10" i="14"/>
  <c r="V43" i="13"/>
  <c r="K10" i="14"/>
  <c r="T43" i="13"/>
  <c r="I10" i="14" s="1"/>
  <c r="S43" i="13"/>
  <c r="H10" i="14" s="1"/>
  <c r="R43" i="13"/>
  <c r="G10" i="14"/>
  <c r="O43" i="13"/>
  <c r="F10" i="14"/>
  <c r="N43" i="13"/>
  <c r="E10" i="14" s="1"/>
  <c r="M43" i="13"/>
  <c r="D10" i="14" s="1"/>
  <c r="K43" i="13"/>
  <c r="C10" i="14"/>
  <c r="J43" i="13"/>
  <c r="B10" i="14"/>
  <c r="AG42" i="13"/>
  <c r="AC42" i="13"/>
  <c r="Y42" i="13"/>
  <c r="U42" i="13"/>
  <c r="AH42" i="13" s="1"/>
  <c r="AI42" i="13" s="1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Y38" i="13"/>
  <c r="AH38" i="13" s="1"/>
  <c r="U38" i="13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U43" i="13" s="1"/>
  <c r="J10" i="14" s="1"/>
  <c r="AF31" i="13"/>
  <c r="U9" i="14" s="1"/>
  <c r="AE31" i="13"/>
  <c r="T9" i="14" s="1"/>
  <c r="AD31" i="13"/>
  <c r="S9" i="14" s="1"/>
  <c r="AB31" i="13"/>
  <c r="Q9" i="14"/>
  <c r="AA31" i="13"/>
  <c r="P9" i="14" s="1"/>
  <c r="Z31" i="13"/>
  <c r="O9" i="14" s="1"/>
  <c r="X31" i="13"/>
  <c r="M9" i="14" s="1"/>
  <c r="W31" i="13"/>
  <c r="L9" i="14"/>
  <c r="V31" i="13"/>
  <c r="K9" i="14" s="1"/>
  <c r="T31" i="13"/>
  <c r="I9" i="14" s="1"/>
  <c r="S31" i="13"/>
  <c r="H9" i="14" s="1"/>
  <c r="R31" i="13"/>
  <c r="G9" i="14"/>
  <c r="O31" i="13"/>
  <c r="F9" i="14" s="1"/>
  <c r="N31" i="13"/>
  <c r="E9" i="14" s="1"/>
  <c r="M31" i="13"/>
  <c r="D9" i="14" s="1"/>
  <c r="K31" i="13"/>
  <c r="C9" i="14"/>
  <c r="J31" i="13"/>
  <c r="B9" i="14" s="1"/>
  <c r="AG30" i="13"/>
  <c r="AC30" i="13"/>
  <c r="Y30" i="13"/>
  <c r="U30" i="13"/>
  <c r="AG29" i="13"/>
  <c r="AC29" i="13"/>
  <c r="AH29" i="13"/>
  <c r="AI29" i="13" s="1"/>
  <c r="Y29" i="13"/>
  <c r="U29" i="13"/>
  <c r="AG28" i="13"/>
  <c r="AC28" i="13"/>
  <c r="Y28" i="13"/>
  <c r="U28" i="13"/>
  <c r="AG27" i="13"/>
  <c r="AH27" i="13" s="1"/>
  <c r="AC27" i="13"/>
  <c r="Y27" i="13"/>
  <c r="U27" i="13"/>
  <c r="AG26" i="13"/>
  <c r="AC26" i="13"/>
  <c r="Y26" i="13"/>
  <c r="U26" i="13"/>
  <c r="AG25" i="13"/>
  <c r="AC25" i="13"/>
  <c r="AH25" i="13" s="1"/>
  <c r="AI25" i="13" s="1"/>
  <c r="Y25" i="13"/>
  <c r="U25" i="13"/>
  <c r="AG24" i="13"/>
  <c r="AC24" i="13"/>
  <c r="Y24" i="13"/>
  <c r="U24" i="13"/>
  <c r="AG23" i="13"/>
  <c r="AC23" i="13"/>
  <c r="Y23" i="13"/>
  <c r="U23" i="13"/>
  <c r="AH23" i="13" s="1"/>
  <c r="AG22" i="13"/>
  <c r="AC22" i="13"/>
  <c r="Y22" i="13"/>
  <c r="U22" i="13"/>
  <c r="AG21" i="13"/>
  <c r="AC21" i="13"/>
  <c r="Y21" i="13"/>
  <c r="Y31" i="13"/>
  <c r="N9" i="14" s="1"/>
  <c r="U21" i="13"/>
  <c r="AH21" i="13" s="1"/>
  <c r="AF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F8" i="14"/>
  <c r="N19" i="13"/>
  <c r="M19" i="13"/>
  <c r="K19" i="13"/>
  <c r="J19" i="13"/>
  <c r="B8" i="14" s="1"/>
  <c r="AG18" i="13"/>
  <c r="AC18" i="13"/>
  <c r="Y18" i="13"/>
  <c r="U18" i="13"/>
  <c r="AG17" i="13"/>
  <c r="AC17" i="13"/>
  <c r="Y17" i="13"/>
  <c r="U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G12" i="13"/>
  <c r="AC12" i="13"/>
  <c r="Y12" i="13"/>
  <c r="U12" i="13"/>
  <c r="AG11" i="13"/>
  <c r="AC11" i="13"/>
  <c r="Y11" i="13"/>
  <c r="U11" i="13"/>
  <c r="AG10" i="13"/>
  <c r="AC10" i="13"/>
  <c r="Y10" i="13"/>
  <c r="U10" i="13"/>
  <c r="AG9" i="13"/>
  <c r="AC9" i="13"/>
  <c r="Y9" i="13"/>
  <c r="U9" i="13"/>
  <c r="U19" i="13" s="1"/>
  <c r="C18" i="12"/>
  <c r="B18" i="12"/>
  <c r="Y17" i="12"/>
  <c r="A5" i="12"/>
  <c r="A3" i="12"/>
  <c r="AF138" i="11"/>
  <c r="U23" i="12" s="1"/>
  <c r="AE138" i="11"/>
  <c r="T23" i="12"/>
  <c r="AD138" i="11"/>
  <c r="S23" i="12" s="1"/>
  <c r="AB138" i="11"/>
  <c r="Q23" i="12" s="1"/>
  <c r="AA138" i="11"/>
  <c r="P23" i="12" s="1"/>
  <c r="Z138" i="11"/>
  <c r="O23" i="12"/>
  <c r="X138" i="11"/>
  <c r="M23" i="12" s="1"/>
  <c r="W138" i="11"/>
  <c r="L23" i="12" s="1"/>
  <c r="V138" i="11"/>
  <c r="K23" i="12" s="1"/>
  <c r="T138" i="11"/>
  <c r="I23" i="12"/>
  <c r="S138" i="11"/>
  <c r="H23" i="12" s="1"/>
  <c r="R138" i="11"/>
  <c r="G23" i="12" s="1"/>
  <c r="O138" i="11"/>
  <c r="F23" i="12"/>
  <c r="N138" i="11"/>
  <c r="E23" i="12"/>
  <c r="M138" i="11"/>
  <c r="D23" i="12" s="1"/>
  <c r="K138" i="11"/>
  <c r="C23" i="12" s="1"/>
  <c r="B23" i="12"/>
  <c r="AG137" i="11"/>
  <c r="AC137" i="11"/>
  <c r="AC138" i="11"/>
  <c r="R23" i="12"/>
  <c r="Y137" i="11"/>
  <c r="Y138" i="11"/>
  <c r="N23" i="12" s="1"/>
  <c r="U137" i="11"/>
  <c r="AF135" i="11"/>
  <c r="U22" i="12" s="1"/>
  <c r="AE135" i="11"/>
  <c r="T22" i="12"/>
  <c r="AD135" i="11"/>
  <c r="S22" i="12"/>
  <c r="AB135" i="11"/>
  <c r="Q22" i="12" s="1"/>
  <c r="AA135" i="11"/>
  <c r="P22" i="12"/>
  <c r="Z135" i="11"/>
  <c r="O22" i="12"/>
  <c r="X135" i="11"/>
  <c r="M22" i="12"/>
  <c r="W135" i="11"/>
  <c r="L22" i="12" s="1"/>
  <c r="V135" i="11"/>
  <c r="K22" i="12"/>
  <c r="T135" i="11"/>
  <c r="I22" i="12"/>
  <c r="S135" i="11"/>
  <c r="H22" i="12"/>
  <c r="R135" i="11"/>
  <c r="G22" i="12" s="1"/>
  <c r="O135" i="11"/>
  <c r="F22" i="12"/>
  <c r="N135" i="11"/>
  <c r="E22" i="12"/>
  <c r="M135" i="11"/>
  <c r="D22" i="12"/>
  <c r="K135" i="11"/>
  <c r="C22" i="12" s="1"/>
  <c r="J135" i="11"/>
  <c r="B22" i="12"/>
  <c r="AG134" i="11"/>
  <c r="AC134" i="11"/>
  <c r="Y134" i="11"/>
  <c r="U134" i="11"/>
  <c r="U135" i="11" s="1"/>
  <c r="J22" i="12" s="1"/>
  <c r="AF132" i="11"/>
  <c r="U21" i="12"/>
  <c r="AE132" i="11"/>
  <c r="T21" i="12"/>
  <c r="AD132" i="11"/>
  <c r="S21" i="12"/>
  <c r="AB132" i="11"/>
  <c r="Q21" i="12" s="1"/>
  <c r="AA132" i="11"/>
  <c r="P21" i="12"/>
  <c r="Z132" i="11"/>
  <c r="O21" i="12"/>
  <c r="X132" i="11"/>
  <c r="M21" i="12"/>
  <c r="W132" i="11"/>
  <c r="L21" i="12" s="1"/>
  <c r="V132" i="11"/>
  <c r="K21" i="12" s="1"/>
  <c r="T132" i="11"/>
  <c r="I21" i="12"/>
  <c r="S132" i="11"/>
  <c r="H21" i="12"/>
  <c r="R132" i="11"/>
  <c r="G21" i="12" s="1"/>
  <c r="O132" i="11"/>
  <c r="F21" i="12" s="1"/>
  <c r="N132" i="11"/>
  <c r="E21" i="12"/>
  <c r="M132" i="11"/>
  <c r="D21" i="12"/>
  <c r="K132" i="11"/>
  <c r="C21" i="12" s="1"/>
  <c r="J132" i="11"/>
  <c r="B21" i="12" s="1"/>
  <c r="AG131" i="11"/>
  <c r="AC131" i="11"/>
  <c r="Y131" i="11"/>
  <c r="U131" i="11"/>
  <c r="AG130" i="11"/>
  <c r="AC130" i="11"/>
  <c r="Y130" i="11"/>
  <c r="U130" i="11"/>
  <c r="AG129" i="11"/>
  <c r="AC129" i="11"/>
  <c r="Y129" i="11"/>
  <c r="U129" i="11"/>
  <c r="U132" i="11" s="1"/>
  <c r="AG128" i="11"/>
  <c r="AC128" i="11"/>
  <c r="Y128" i="11"/>
  <c r="U128" i="11"/>
  <c r="AG127" i="11"/>
  <c r="AC127" i="11"/>
  <c r="Y127" i="11"/>
  <c r="Y132" i="11" s="1"/>
  <c r="N21" i="12" s="1"/>
  <c r="U127" i="11"/>
  <c r="AF125" i="11"/>
  <c r="U20" i="12"/>
  <c r="AE125" i="11"/>
  <c r="T20" i="12" s="1"/>
  <c r="AD125" i="11"/>
  <c r="S20" i="12" s="1"/>
  <c r="AB125" i="11"/>
  <c r="Q20" i="12"/>
  <c r="AA125" i="11"/>
  <c r="P20" i="12"/>
  <c r="Z125" i="11"/>
  <c r="O20" i="12" s="1"/>
  <c r="X125" i="11"/>
  <c r="M20" i="12" s="1"/>
  <c r="W125" i="11"/>
  <c r="L20" i="12"/>
  <c r="V125" i="11"/>
  <c r="K20" i="12"/>
  <c r="T125" i="11"/>
  <c r="I20" i="12" s="1"/>
  <c r="S125" i="11"/>
  <c r="H20" i="12" s="1"/>
  <c r="R125" i="11"/>
  <c r="G20" i="12" s="1"/>
  <c r="O125" i="11"/>
  <c r="F20" i="12"/>
  <c r="N125" i="11"/>
  <c r="E20" i="12" s="1"/>
  <c r="M125" i="11"/>
  <c r="D20" i="12" s="1"/>
  <c r="K125" i="11"/>
  <c r="C20" i="12" s="1"/>
  <c r="J125" i="11"/>
  <c r="B20" i="12"/>
  <c r="AG124" i="11"/>
  <c r="AC124" i="11"/>
  <c r="Y124" i="11"/>
  <c r="U124" i="11"/>
  <c r="AG123" i="11"/>
  <c r="AG125" i="11" s="1"/>
  <c r="AC123" i="11"/>
  <c r="Y123" i="11"/>
  <c r="U123" i="11"/>
  <c r="AF121" i="11"/>
  <c r="U19" i="12"/>
  <c r="AE121" i="11"/>
  <c r="T19" i="12" s="1"/>
  <c r="AD121" i="11"/>
  <c r="S19" i="12" s="1"/>
  <c r="AB121" i="11"/>
  <c r="Q19" i="12"/>
  <c r="AA121" i="11"/>
  <c r="P19" i="12"/>
  <c r="Z121" i="11"/>
  <c r="O19" i="12" s="1"/>
  <c r="X121" i="11"/>
  <c r="M19" i="12" s="1"/>
  <c r="W121" i="11"/>
  <c r="L19" i="12"/>
  <c r="V121" i="11"/>
  <c r="K19" i="12"/>
  <c r="T121" i="11"/>
  <c r="I19" i="12" s="1"/>
  <c r="S121" i="11"/>
  <c r="H19" i="12" s="1"/>
  <c r="R121" i="11"/>
  <c r="G19" i="12"/>
  <c r="O121" i="11"/>
  <c r="F19" i="12"/>
  <c r="N121" i="11"/>
  <c r="E19" i="12" s="1"/>
  <c r="M121" i="11"/>
  <c r="D19" i="12" s="1"/>
  <c r="K121" i="11"/>
  <c r="C19" i="12"/>
  <c r="J121" i="11"/>
  <c r="B19" i="12"/>
  <c r="AG120" i="11"/>
  <c r="AC120" i="11"/>
  <c r="Y120" i="11"/>
  <c r="U120" i="11"/>
  <c r="AG119" i="11"/>
  <c r="AC119" i="11"/>
  <c r="Y119" i="11"/>
  <c r="U119" i="11"/>
  <c r="AG118" i="11"/>
  <c r="AC118" i="11"/>
  <c r="Y118" i="11"/>
  <c r="U118" i="11"/>
  <c r="AH118" i="11"/>
  <c r="AI118" i="11"/>
  <c r="AG117" i="11"/>
  <c r="AC117" i="11"/>
  <c r="Y117" i="11"/>
  <c r="AH117" i="11" s="1"/>
  <c r="AI117" i="11" s="1"/>
  <c r="U117" i="11"/>
  <c r="AG116" i="11"/>
  <c r="AC116" i="11"/>
  <c r="Y116" i="11"/>
  <c r="U116" i="11"/>
  <c r="AG115" i="11"/>
  <c r="AC115" i="11"/>
  <c r="Y115" i="11"/>
  <c r="U115" i="11"/>
  <c r="AG114" i="11"/>
  <c r="AG121" i="11"/>
  <c r="V19" i="12" s="1"/>
  <c r="AC114" i="11"/>
  <c r="Y114" i="11"/>
  <c r="U114" i="11"/>
  <c r="AG113" i="11"/>
  <c r="AC113" i="11"/>
  <c r="Y113" i="11"/>
  <c r="U113" i="11"/>
  <c r="AG112" i="11"/>
  <c r="AC112" i="11"/>
  <c r="Y112" i="11"/>
  <c r="AH112" i="11" s="1"/>
  <c r="U112" i="11"/>
  <c r="AG111" i="11"/>
  <c r="AC111" i="11"/>
  <c r="Y111" i="11"/>
  <c r="AH111" i="11" s="1"/>
  <c r="AI111" i="11" s="1"/>
  <c r="U111" i="11"/>
  <c r="AF109" i="11"/>
  <c r="U18" i="12"/>
  <c r="AE109" i="11"/>
  <c r="T18" i="12"/>
  <c r="AD109" i="11"/>
  <c r="S18" i="12" s="1"/>
  <c r="AB109" i="11"/>
  <c r="Q18" i="12" s="1"/>
  <c r="AA109" i="11"/>
  <c r="P18" i="12"/>
  <c r="Z109" i="11"/>
  <c r="O18" i="12"/>
  <c r="X109" i="11"/>
  <c r="M18" i="12" s="1"/>
  <c r="W109" i="11"/>
  <c r="L18" i="12" s="1"/>
  <c r="V109" i="11"/>
  <c r="K18" i="12"/>
  <c r="T109" i="11"/>
  <c r="I18" i="12"/>
  <c r="S109" i="11"/>
  <c r="H18" i="12" s="1"/>
  <c r="R109" i="11"/>
  <c r="G18" i="12" s="1"/>
  <c r="O109" i="11"/>
  <c r="F18" i="12"/>
  <c r="N109" i="11"/>
  <c r="E18" i="12"/>
  <c r="M109" i="11"/>
  <c r="D18" i="12" s="1"/>
  <c r="AG108" i="11"/>
  <c r="AC108" i="11"/>
  <c r="Y108" i="11"/>
  <c r="U108" i="11"/>
  <c r="U109" i="11" s="1"/>
  <c r="J18" i="12" s="1"/>
  <c r="AF106" i="11"/>
  <c r="U17" i="12" s="1"/>
  <c r="AE106" i="11"/>
  <c r="T17" i="12" s="1"/>
  <c r="AD106" i="11"/>
  <c r="S17" i="12"/>
  <c r="AB106" i="11"/>
  <c r="Q17" i="12"/>
  <c r="AA106" i="11"/>
  <c r="P17" i="12" s="1"/>
  <c r="Z106" i="11"/>
  <c r="O17" i="12" s="1"/>
  <c r="X106" i="11"/>
  <c r="M17" i="12"/>
  <c r="W106" i="11"/>
  <c r="L17" i="12"/>
  <c r="V106" i="11"/>
  <c r="K17" i="12" s="1"/>
  <c r="T106" i="11"/>
  <c r="I17" i="12" s="1"/>
  <c r="S106" i="11"/>
  <c r="H17" i="12"/>
  <c r="R106" i="11"/>
  <c r="O106" i="11"/>
  <c r="F17" i="12"/>
  <c r="N106" i="11"/>
  <c r="E17" i="12"/>
  <c r="M106" i="11"/>
  <c r="D17" i="12" s="1"/>
  <c r="K106" i="11"/>
  <c r="C17" i="12" s="1"/>
  <c r="J106" i="11"/>
  <c r="B17" i="12"/>
  <c r="AG105" i="11"/>
  <c r="AC105" i="11"/>
  <c r="Y105" i="11"/>
  <c r="AH105" i="11" s="1"/>
  <c r="U105" i="11"/>
  <c r="AG104" i="11"/>
  <c r="AC104" i="11"/>
  <c r="Y104" i="11"/>
  <c r="U104" i="11"/>
  <c r="AH104" i="11"/>
  <c r="AI104" i="11" s="1"/>
  <c r="AG103" i="11"/>
  <c r="AC103" i="11"/>
  <c r="Y103" i="11"/>
  <c r="U103" i="11"/>
  <c r="AH103" i="11" s="1"/>
  <c r="AG102" i="11"/>
  <c r="AC102" i="11"/>
  <c r="Y102" i="11"/>
  <c r="AH102" i="11" s="1"/>
  <c r="AI102" i="11" s="1"/>
  <c r="U102" i="11"/>
  <c r="AG101" i="11"/>
  <c r="AC101" i="11"/>
  <c r="Y101" i="11"/>
  <c r="U101" i="11"/>
  <c r="AH101" i="11" s="1"/>
  <c r="AI101" i="11" s="1"/>
  <c r="AG100" i="11"/>
  <c r="AC100" i="11"/>
  <c r="Y100" i="11"/>
  <c r="U100" i="11"/>
  <c r="AH100" i="11" s="1"/>
  <c r="AI100" i="11" s="1"/>
  <c r="AG99" i="11"/>
  <c r="AC99" i="11"/>
  <c r="Y99" i="11"/>
  <c r="U99" i="11"/>
  <c r="AH99" i="11" s="1"/>
  <c r="AG98" i="11"/>
  <c r="AC98" i="11"/>
  <c r="Y98" i="11"/>
  <c r="U98" i="11"/>
  <c r="AH98" i="11" s="1"/>
  <c r="AI98" i="11" s="1"/>
  <c r="AG97" i="11"/>
  <c r="AC97" i="11"/>
  <c r="Y97" i="11"/>
  <c r="U97" i="11"/>
  <c r="AH97" i="11" s="1"/>
  <c r="AI97" i="11" s="1"/>
  <c r="AG96" i="11"/>
  <c r="AC96" i="11"/>
  <c r="Y96" i="11"/>
  <c r="AH96" i="11"/>
  <c r="AI96" i="11"/>
  <c r="U96" i="11"/>
  <c r="AF94" i="11"/>
  <c r="U16" i="12" s="1"/>
  <c r="AE94" i="11"/>
  <c r="T16" i="12" s="1"/>
  <c r="AD94" i="11"/>
  <c r="S16" i="12"/>
  <c r="AB94" i="11"/>
  <c r="Q16" i="12" s="1"/>
  <c r="AA94" i="11"/>
  <c r="P16" i="12" s="1"/>
  <c r="Z94" i="11"/>
  <c r="O16" i="12" s="1"/>
  <c r="X94" i="11"/>
  <c r="M16" i="12"/>
  <c r="W94" i="11"/>
  <c r="L16" i="12" s="1"/>
  <c r="V94" i="11"/>
  <c r="K16" i="12" s="1"/>
  <c r="T94" i="11"/>
  <c r="I16" i="12" s="1"/>
  <c r="S94" i="11"/>
  <c r="H16" i="12"/>
  <c r="R94" i="11"/>
  <c r="G16" i="12" s="1"/>
  <c r="O94" i="11"/>
  <c r="F16" i="12" s="1"/>
  <c r="N94" i="11"/>
  <c r="E16" i="12" s="1"/>
  <c r="M94" i="11"/>
  <c r="D16" i="12"/>
  <c r="K94" i="11"/>
  <c r="C16" i="12" s="1"/>
  <c r="J94" i="11"/>
  <c r="B16" i="12" s="1"/>
  <c r="AG93" i="11"/>
  <c r="AC93" i="11"/>
  <c r="Y93" i="11"/>
  <c r="U93" i="11"/>
  <c r="AG92" i="11"/>
  <c r="AC92" i="11"/>
  <c r="Y92" i="11"/>
  <c r="U92" i="11"/>
  <c r="AG91" i="11"/>
  <c r="AC91" i="11"/>
  <c r="Y91" i="11"/>
  <c r="U91" i="11"/>
  <c r="AG90" i="11"/>
  <c r="AC90" i="11"/>
  <c r="Y90" i="11"/>
  <c r="U90" i="11"/>
  <c r="AG89" i="11"/>
  <c r="AC89" i="11"/>
  <c r="Y89" i="11"/>
  <c r="U89" i="11"/>
  <c r="AG88" i="11"/>
  <c r="AC88" i="11"/>
  <c r="Y88" i="11"/>
  <c r="U88" i="11"/>
  <c r="AG87" i="11"/>
  <c r="AC87" i="11"/>
  <c r="Y87" i="11"/>
  <c r="U87" i="11"/>
  <c r="AF85" i="11"/>
  <c r="U15" i="12" s="1"/>
  <c r="AE85" i="11"/>
  <c r="T15" i="12" s="1"/>
  <c r="AD85" i="11"/>
  <c r="S15" i="12" s="1"/>
  <c r="AB85" i="11"/>
  <c r="Q15" i="12"/>
  <c r="AA85" i="11"/>
  <c r="P15" i="12" s="1"/>
  <c r="Z85" i="11"/>
  <c r="O15" i="12" s="1"/>
  <c r="X85" i="11"/>
  <c r="M15" i="12" s="1"/>
  <c r="W85" i="11"/>
  <c r="L15" i="12"/>
  <c r="V85" i="11"/>
  <c r="K15" i="12" s="1"/>
  <c r="T85" i="11"/>
  <c r="I15" i="12" s="1"/>
  <c r="S85" i="11"/>
  <c r="H15" i="12" s="1"/>
  <c r="R85" i="11"/>
  <c r="G15" i="12"/>
  <c r="O85" i="11"/>
  <c r="F15" i="12" s="1"/>
  <c r="N85" i="11"/>
  <c r="E15" i="12" s="1"/>
  <c r="M85" i="11"/>
  <c r="D15" i="12" s="1"/>
  <c r="K85" i="11"/>
  <c r="C15" i="12"/>
  <c r="J85" i="11"/>
  <c r="B15" i="12" s="1"/>
  <c r="AG84" i="11"/>
  <c r="AC84" i="11"/>
  <c r="Y84" i="11"/>
  <c r="U84" i="11"/>
  <c r="AG83" i="11"/>
  <c r="AC83" i="11"/>
  <c r="Y83" i="11"/>
  <c r="U83" i="11"/>
  <c r="AG82" i="11"/>
  <c r="AC82" i="11"/>
  <c r="Y82" i="11"/>
  <c r="U82" i="11"/>
  <c r="AG81" i="11"/>
  <c r="AC81" i="11"/>
  <c r="Y81" i="11"/>
  <c r="U81" i="11"/>
  <c r="AG80" i="11"/>
  <c r="AC80" i="11"/>
  <c r="Y80" i="11"/>
  <c r="U80" i="11"/>
  <c r="AG79" i="11"/>
  <c r="AC79" i="11"/>
  <c r="Y79" i="11"/>
  <c r="U79" i="11"/>
  <c r="AG78" i="11"/>
  <c r="AC78" i="11"/>
  <c r="Y78" i="11"/>
  <c r="U78" i="11"/>
  <c r="AG77" i="11"/>
  <c r="AC77" i="11"/>
  <c r="Y77" i="11"/>
  <c r="U77" i="11"/>
  <c r="AG76" i="11"/>
  <c r="AC76" i="11"/>
  <c r="Y76" i="11"/>
  <c r="U76" i="11"/>
  <c r="AG75" i="11"/>
  <c r="AC75" i="11"/>
  <c r="AC85" i="11" s="1"/>
  <c r="Y75" i="11"/>
  <c r="U75" i="11"/>
  <c r="AF73" i="11"/>
  <c r="U14" i="12" s="1"/>
  <c r="AE73" i="11"/>
  <c r="T14" i="12" s="1"/>
  <c r="AD73" i="11"/>
  <c r="S14" i="12"/>
  <c r="AB73" i="11"/>
  <c r="Q14" i="12"/>
  <c r="AA73" i="11"/>
  <c r="P14" i="12" s="1"/>
  <c r="Z73" i="11"/>
  <c r="O14" i="12" s="1"/>
  <c r="X73" i="11"/>
  <c r="M14" i="12"/>
  <c r="W73" i="11"/>
  <c r="L14" i="12"/>
  <c r="V73" i="11"/>
  <c r="K14" i="12" s="1"/>
  <c r="T73" i="11"/>
  <c r="I14" i="12" s="1"/>
  <c r="S73" i="11"/>
  <c r="H14" i="12"/>
  <c r="R73" i="11"/>
  <c r="G14" i="12"/>
  <c r="O73" i="11"/>
  <c r="F14" i="12" s="1"/>
  <c r="N73" i="11"/>
  <c r="E14" i="12" s="1"/>
  <c r="M73" i="11"/>
  <c r="D14" i="12"/>
  <c r="K73" i="11"/>
  <c r="C14" i="12"/>
  <c r="J73" i="11"/>
  <c r="B14" i="12" s="1"/>
  <c r="AG72" i="11"/>
  <c r="AC72" i="11"/>
  <c r="Y72" i="11"/>
  <c r="U72" i="11"/>
  <c r="AH72" i="11" s="1"/>
  <c r="AI72" i="11" s="1"/>
  <c r="AG71" i="11"/>
  <c r="AC71" i="11"/>
  <c r="Y71" i="11"/>
  <c r="U71" i="11"/>
  <c r="AG70" i="11"/>
  <c r="AC70" i="11"/>
  <c r="Y70" i="11"/>
  <c r="AH70" i="11" s="1"/>
  <c r="AI70" i="11" s="1"/>
  <c r="U70" i="11"/>
  <c r="AG69" i="11"/>
  <c r="AC69" i="11"/>
  <c r="Y69" i="11"/>
  <c r="U69" i="11"/>
  <c r="AG68" i="11"/>
  <c r="AC68" i="11"/>
  <c r="AH68" i="11" s="1"/>
  <c r="Y68" i="11"/>
  <c r="U68" i="11"/>
  <c r="AG67" i="11"/>
  <c r="AC67" i="11"/>
  <c r="Y67" i="11"/>
  <c r="U67" i="11"/>
  <c r="AG60" i="11"/>
  <c r="AC60" i="11"/>
  <c r="Y60" i="11"/>
  <c r="U60" i="11"/>
  <c r="AH60" i="11" s="1"/>
  <c r="AI60" i="11" s="1"/>
  <c r="AG59" i="11"/>
  <c r="AC59" i="11"/>
  <c r="Y59" i="11"/>
  <c r="U59" i="11"/>
  <c r="AG58" i="11"/>
  <c r="AC58" i="11"/>
  <c r="AC73" i="11" s="1"/>
  <c r="R14" i="12" s="1"/>
  <c r="Y58" i="11"/>
  <c r="U58" i="11"/>
  <c r="AF56" i="11"/>
  <c r="U13" i="12" s="1"/>
  <c r="AE56" i="11"/>
  <c r="T13" i="12" s="1"/>
  <c r="AD56" i="11"/>
  <c r="S13" i="12"/>
  <c r="AB56" i="11"/>
  <c r="Q13" i="12" s="1"/>
  <c r="AA56" i="11"/>
  <c r="P13" i="12" s="1"/>
  <c r="Z56" i="11"/>
  <c r="O13" i="12" s="1"/>
  <c r="X56" i="11"/>
  <c r="M13" i="12"/>
  <c r="W56" i="11"/>
  <c r="V56" i="11"/>
  <c r="K13" i="12"/>
  <c r="T56" i="11"/>
  <c r="I13" i="12" s="1"/>
  <c r="S56" i="11"/>
  <c r="H13" i="12" s="1"/>
  <c r="R56" i="11"/>
  <c r="G13" i="12"/>
  <c r="O56" i="11"/>
  <c r="F13" i="12"/>
  <c r="N56" i="11"/>
  <c r="E13" i="12" s="1"/>
  <c r="M56" i="11"/>
  <c r="D13" i="12" s="1"/>
  <c r="K56" i="11"/>
  <c r="C13" i="12"/>
  <c r="J56" i="11"/>
  <c r="B13" i="12"/>
  <c r="AG55" i="11"/>
  <c r="AC55" i="11"/>
  <c r="Y55" i="11"/>
  <c r="U55" i="11"/>
  <c r="AG54" i="11"/>
  <c r="AC54" i="11"/>
  <c r="Y54" i="11"/>
  <c r="U54" i="11"/>
  <c r="AG53" i="11"/>
  <c r="AC53" i="11"/>
  <c r="Y53" i="11"/>
  <c r="U53" i="11"/>
  <c r="AH53" i="11" s="1"/>
  <c r="AG52" i="11"/>
  <c r="AC52" i="11"/>
  <c r="Y52" i="11"/>
  <c r="U52" i="11"/>
  <c r="AG51" i="11"/>
  <c r="AC51" i="11"/>
  <c r="Y51" i="11"/>
  <c r="AH51" i="11"/>
  <c r="AI51" i="11"/>
  <c r="U51" i="11"/>
  <c r="AG50" i="11"/>
  <c r="AC50" i="11"/>
  <c r="Y50" i="11"/>
  <c r="U50" i="11"/>
  <c r="AG49" i="11"/>
  <c r="AC49" i="11"/>
  <c r="Y49" i="11"/>
  <c r="U49" i="11"/>
  <c r="AH49" i="11" s="1"/>
  <c r="AG48" i="11"/>
  <c r="AC48" i="11"/>
  <c r="Y48" i="11"/>
  <c r="U48" i="11"/>
  <c r="AG45" i="11"/>
  <c r="AC45" i="11"/>
  <c r="Y45" i="11"/>
  <c r="U45" i="11"/>
  <c r="AG44" i="11"/>
  <c r="AC44" i="11"/>
  <c r="Y44" i="11"/>
  <c r="U44" i="11"/>
  <c r="AF42" i="11"/>
  <c r="U12" i="12"/>
  <c r="AE42" i="11"/>
  <c r="T12" i="12"/>
  <c r="AD42" i="11"/>
  <c r="S12" i="12" s="1"/>
  <c r="AB42" i="11"/>
  <c r="Q12" i="12" s="1"/>
  <c r="AA42" i="11"/>
  <c r="P12" i="12"/>
  <c r="Z42" i="11"/>
  <c r="X42" i="11"/>
  <c r="M12" i="12" s="1"/>
  <c r="W42" i="11"/>
  <c r="L12" i="12" s="1"/>
  <c r="V42" i="11"/>
  <c r="K12" i="12"/>
  <c r="T42" i="11"/>
  <c r="I12" i="12" s="1"/>
  <c r="S42" i="11"/>
  <c r="H12" i="12" s="1"/>
  <c r="R42" i="11"/>
  <c r="G12" i="12" s="1"/>
  <c r="O42" i="11"/>
  <c r="F12" i="12"/>
  <c r="N42" i="11"/>
  <c r="E12" i="12" s="1"/>
  <c r="M42" i="11"/>
  <c r="D12" i="12" s="1"/>
  <c r="K42" i="11"/>
  <c r="C12" i="12" s="1"/>
  <c r="J42" i="11"/>
  <c r="B12" i="12"/>
  <c r="AG41" i="11"/>
  <c r="AC41" i="11"/>
  <c r="Y41" i="11"/>
  <c r="AH41" i="11" s="1"/>
  <c r="AI41" i="11" s="1"/>
  <c r="U41" i="11"/>
  <c r="AG40" i="11"/>
  <c r="AC40" i="11"/>
  <c r="Y40" i="11"/>
  <c r="U40" i="11"/>
  <c r="AG39" i="11"/>
  <c r="AC39" i="11"/>
  <c r="Y39" i="11"/>
  <c r="U39" i="11"/>
  <c r="AG38" i="11"/>
  <c r="AC38" i="11"/>
  <c r="Y38" i="11"/>
  <c r="U38" i="11"/>
  <c r="AG37" i="11"/>
  <c r="AC37" i="11"/>
  <c r="Y37" i="11"/>
  <c r="U37" i="11"/>
  <c r="AG36" i="11"/>
  <c r="AC36" i="11"/>
  <c r="Y36" i="11"/>
  <c r="U36" i="11"/>
  <c r="AG35" i="11"/>
  <c r="AC35" i="11"/>
  <c r="Y35" i="11"/>
  <c r="AH35" i="11" s="1"/>
  <c r="AI35" i="11" s="1"/>
  <c r="U35" i="11"/>
  <c r="AG34" i="11"/>
  <c r="AC34" i="11"/>
  <c r="Y34" i="11"/>
  <c r="Y42" i="11" s="1"/>
  <c r="N12" i="12" s="1"/>
  <c r="U34" i="11"/>
  <c r="AF32" i="11"/>
  <c r="U11" i="12"/>
  <c r="AE32" i="11"/>
  <c r="T11" i="12" s="1"/>
  <c r="AD32" i="11"/>
  <c r="S11" i="12" s="1"/>
  <c r="AB32" i="11"/>
  <c r="Q11" i="12" s="1"/>
  <c r="AA32" i="11"/>
  <c r="P11" i="12"/>
  <c r="Z32" i="11"/>
  <c r="O11" i="12" s="1"/>
  <c r="X32" i="11"/>
  <c r="M11" i="12" s="1"/>
  <c r="W32" i="11"/>
  <c r="L11" i="12" s="1"/>
  <c r="V32" i="11"/>
  <c r="K11" i="12"/>
  <c r="T32" i="11"/>
  <c r="I11" i="12" s="1"/>
  <c r="S32" i="11"/>
  <c r="H11" i="12" s="1"/>
  <c r="R32" i="11"/>
  <c r="G11" i="12" s="1"/>
  <c r="O32" i="11"/>
  <c r="F11" i="12"/>
  <c r="N32" i="11"/>
  <c r="E11" i="12" s="1"/>
  <c r="M32" i="11"/>
  <c r="D11" i="12" s="1"/>
  <c r="K32" i="11"/>
  <c r="C11" i="12" s="1"/>
  <c r="J32" i="11"/>
  <c r="B11" i="12"/>
  <c r="AG31" i="11"/>
  <c r="AC31" i="11"/>
  <c r="Y31" i="11"/>
  <c r="U31" i="11"/>
  <c r="AG30" i="11"/>
  <c r="AC30" i="11"/>
  <c r="Y30" i="11"/>
  <c r="U30" i="11"/>
  <c r="AG29" i="11"/>
  <c r="AC29" i="11"/>
  <c r="Y29" i="11"/>
  <c r="U29" i="11"/>
  <c r="AF27" i="11"/>
  <c r="U10" i="12" s="1"/>
  <c r="AE27" i="11"/>
  <c r="T10" i="12"/>
  <c r="AD27" i="11"/>
  <c r="S10" i="12" s="1"/>
  <c r="AB27" i="11"/>
  <c r="Q10" i="12" s="1"/>
  <c r="AA27" i="11"/>
  <c r="P10" i="12" s="1"/>
  <c r="Z27" i="11"/>
  <c r="O10" i="12"/>
  <c r="X27" i="11"/>
  <c r="M10" i="12" s="1"/>
  <c r="W27" i="11"/>
  <c r="L10" i="12" s="1"/>
  <c r="V27" i="11"/>
  <c r="K10" i="12" s="1"/>
  <c r="T27" i="11"/>
  <c r="I10" i="12"/>
  <c r="S27" i="11"/>
  <c r="H10" i="12" s="1"/>
  <c r="R27" i="11"/>
  <c r="G10" i="12" s="1"/>
  <c r="O27" i="11"/>
  <c r="F10" i="12"/>
  <c r="N27" i="11"/>
  <c r="E10" i="12"/>
  <c r="M27" i="11"/>
  <c r="D10" i="12"/>
  <c r="K27" i="11"/>
  <c r="C10" i="12" s="1"/>
  <c r="J27" i="11"/>
  <c r="B10" i="12"/>
  <c r="AG26" i="11"/>
  <c r="AC26" i="11"/>
  <c r="Y26" i="11"/>
  <c r="U26" i="11"/>
  <c r="AH26" i="11" s="1"/>
  <c r="AI26" i="11" s="1"/>
  <c r="AG25" i="11"/>
  <c r="AC25" i="11"/>
  <c r="Y25" i="11"/>
  <c r="U25" i="11"/>
  <c r="AG24" i="11"/>
  <c r="AC24" i="11"/>
  <c r="AH24" i="11" s="1"/>
  <c r="AI24" i="11" s="1"/>
  <c r="Y24" i="11"/>
  <c r="U24" i="11"/>
  <c r="AF22" i="11"/>
  <c r="U9" i="12"/>
  <c r="AE22" i="11"/>
  <c r="AD22" i="11"/>
  <c r="S9" i="12" s="1"/>
  <c r="AB22" i="11"/>
  <c r="Q9" i="12" s="1"/>
  <c r="AA22" i="11"/>
  <c r="P9" i="12"/>
  <c r="Z22" i="11"/>
  <c r="O9" i="12"/>
  <c r="X22" i="11"/>
  <c r="M9" i="12" s="1"/>
  <c r="W22" i="11"/>
  <c r="L9" i="12"/>
  <c r="V22" i="11"/>
  <c r="K9" i="12" s="1"/>
  <c r="T22" i="11"/>
  <c r="I9" i="12" s="1"/>
  <c r="S22" i="11"/>
  <c r="H9" i="12" s="1"/>
  <c r="R22" i="11"/>
  <c r="G9" i="12"/>
  <c r="O22" i="11"/>
  <c r="F9" i="12" s="1"/>
  <c r="N22" i="11"/>
  <c r="E9" i="12" s="1"/>
  <c r="M22" i="11"/>
  <c r="D9" i="12"/>
  <c r="K22" i="11"/>
  <c r="J22" i="11"/>
  <c r="B9" i="12" s="1"/>
  <c r="AG21" i="11"/>
  <c r="AC21" i="11"/>
  <c r="Y21" i="11"/>
  <c r="AH21" i="11" s="1"/>
  <c r="AI21" i="11" s="1"/>
  <c r="U21" i="11"/>
  <c r="AG20" i="11"/>
  <c r="AC20" i="11"/>
  <c r="Y20" i="11"/>
  <c r="AH20" i="11" s="1"/>
  <c r="U20" i="11"/>
  <c r="AG19" i="11"/>
  <c r="AC19" i="11"/>
  <c r="Y19" i="11"/>
  <c r="AH19" i="11"/>
  <c r="U19" i="11"/>
  <c r="AG18" i="11"/>
  <c r="AC18" i="11"/>
  <c r="Y18" i="11"/>
  <c r="AH18" i="11" s="1"/>
  <c r="U18" i="11"/>
  <c r="AG17" i="11"/>
  <c r="AC17" i="11"/>
  <c r="AH17" i="11" s="1"/>
  <c r="Y17" i="11"/>
  <c r="U17" i="11"/>
  <c r="AG16" i="11"/>
  <c r="AC16" i="11"/>
  <c r="Y16" i="11"/>
  <c r="U16" i="11"/>
  <c r="AG15" i="11"/>
  <c r="AC15" i="11"/>
  <c r="Y15" i="11"/>
  <c r="U15" i="11"/>
  <c r="AH15" i="11" s="1"/>
  <c r="AI15" i="11" s="1"/>
  <c r="AG14" i="11"/>
  <c r="AC14" i="11"/>
  <c r="Y14" i="11"/>
  <c r="U14" i="11"/>
  <c r="AG13" i="11"/>
  <c r="AC13" i="11"/>
  <c r="Y13" i="11"/>
  <c r="AH13" i="11" s="1"/>
  <c r="U13" i="11"/>
  <c r="AG12" i="11"/>
  <c r="AC12" i="11"/>
  <c r="Y12" i="11"/>
  <c r="U12" i="11"/>
  <c r="AF10" i="11"/>
  <c r="AE10" i="11"/>
  <c r="T8" i="12" s="1"/>
  <c r="AD10" i="11"/>
  <c r="AB10" i="11"/>
  <c r="AA10" i="11"/>
  <c r="P8" i="12"/>
  <c r="Z10" i="11"/>
  <c r="X10" i="11"/>
  <c r="W10" i="11"/>
  <c r="L8" i="12"/>
  <c r="V10" i="11"/>
  <c r="T10" i="11"/>
  <c r="S10" i="11"/>
  <c r="H8" i="12"/>
  <c r="R10" i="11"/>
  <c r="O10" i="11"/>
  <c r="N10" i="11"/>
  <c r="M10" i="11"/>
  <c r="D8" i="12" s="1"/>
  <c r="K10" i="11"/>
  <c r="B8" i="12"/>
  <c r="AG9" i="11"/>
  <c r="AC9" i="11"/>
  <c r="Y9" i="11"/>
  <c r="U9" i="11"/>
  <c r="C18" i="8"/>
  <c r="B18" i="8"/>
  <c r="Y17" i="8"/>
  <c r="A3" i="8"/>
  <c r="C23" i="8"/>
  <c r="B23" i="8"/>
  <c r="AF187" i="7"/>
  <c r="AE187" i="7"/>
  <c r="AD187" i="7"/>
  <c r="AB187" i="7"/>
  <c r="AA187" i="7"/>
  <c r="Z187" i="7"/>
  <c r="X187" i="7"/>
  <c r="W187" i="7"/>
  <c r="V187" i="7"/>
  <c r="T187" i="7"/>
  <c r="S187" i="7"/>
  <c r="R187" i="7"/>
  <c r="O187" i="7"/>
  <c r="N187" i="7"/>
  <c r="M187" i="7"/>
  <c r="K187" i="7"/>
  <c r="J187" i="7"/>
  <c r="AG186" i="7"/>
  <c r="AC186" i="7"/>
  <c r="Y186" i="7"/>
  <c r="U186" i="7"/>
  <c r="AG185" i="7"/>
  <c r="AC185" i="7"/>
  <c r="Y185" i="7"/>
  <c r="U185" i="7"/>
  <c r="AG184" i="7"/>
  <c r="AC184" i="7"/>
  <c r="Y184" i="7"/>
  <c r="U184" i="7"/>
  <c r="AG183" i="7"/>
  <c r="AC183" i="7"/>
  <c r="Y183" i="7"/>
  <c r="U183" i="7"/>
  <c r="AG182" i="7"/>
  <c r="AC182" i="7"/>
  <c r="Y182" i="7"/>
  <c r="U182" i="7"/>
  <c r="AG181" i="7"/>
  <c r="AC181" i="7"/>
  <c r="Y181" i="7"/>
  <c r="U181" i="7"/>
  <c r="AG180" i="7"/>
  <c r="AC180" i="7"/>
  <c r="Y180" i="7"/>
  <c r="U180" i="7"/>
  <c r="AG179" i="7"/>
  <c r="AC179" i="7"/>
  <c r="Y179" i="7"/>
  <c r="U179" i="7"/>
  <c r="AG178" i="7"/>
  <c r="AC178" i="7"/>
  <c r="Y178" i="7"/>
  <c r="U178" i="7"/>
  <c r="AG177" i="7"/>
  <c r="AC177" i="7"/>
  <c r="AC187" i="7" s="1"/>
  <c r="Y177" i="7"/>
  <c r="U177" i="7"/>
  <c r="AF175" i="7"/>
  <c r="AE175" i="7"/>
  <c r="AD175" i="7"/>
  <c r="AB175" i="7"/>
  <c r="AA175" i="7"/>
  <c r="Z175" i="7"/>
  <c r="X175" i="7"/>
  <c r="W175" i="7"/>
  <c r="V175" i="7"/>
  <c r="T175" i="7"/>
  <c r="S175" i="7"/>
  <c r="R175" i="7"/>
  <c r="O175" i="7"/>
  <c r="N175" i="7"/>
  <c r="M175" i="7"/>
  <c r="K175" i="7"/>
  <c r="J175" i="7"/>
  <c r="AG174" i="7"/>
  <c r="AC174" i="7"/>
  <c r="Y174" i="7"/>
  <c r="U174" i="7"/>
  <c r="AG173" i="7"/>
  <c r="AC173" i="7"/>
  <c r="Y173" i="7"/>
  <c r="U173" i="7"/>
  <c r="AG172" i="7"/>
  <c r="AC172" i="7"/>
  <c r="Y172" i="7"/>
  <c r="U172" i="7"/>
  <c r="AG171" i="7"/>
  <c r="AC171" i="7"/>
  <c r="Y171" i="7"/>
  <c r="U171" i="7"/>
  <c r="AG170" i="7"/>
  <c r="AC170" i="7"/>
  <c r="Y170" i="7"/>
  <c r="U170" i="7"/>
  <c r="AG169" i="7"/>
  <c r="AC169" i="7"/>
  <c r="Y169" i="7"/>
  <c r="U169" i="7"/>
  <c r="AG168" i="7"/>
  <c r="AC168" i="7"/>
  <c r="Y168" i="7"/>
  <c r="U168" i="7"/>
  <c r="AG167" i="7"/>
  <c r="AC167" i="7"/>
  <c r="Y167" i="7"/>
  <c r="U167" i="7"/>
  <c r="AG166" i="7"/>
  <c r="AC166" i="7"/>
  <c r="Y166" i="7"/>
  <c r="U166" i="7"/>
  <c r="AG165" i="7"/>
  <c r="AC165" i="7"/>
  <c r="Y165" i="7"/>
  <c r="U165" i="7"/>
  <c r="AF163" i="7"/>
  <c r="AE163" i="7"/>
  <c r="AD163" i="7"/>
  <c r="AB163" i="7"/>
  <c r="AA163" i="7"/>
  <c r="Z163" i="7"/>
  <c r="X163" i="7"/>
  <c r="W163" i="7"/>
  <c r="V163" i="7"/>
  <c r="T163" i="7"/>
  <c r="S163" i="7"/>
  <c r="R163" i="7"/>
  <c r="O163" i="7"/>
  <c r="N163" i="7"/>
  <c r="M163" i="7"/>
  <c r="K163" i="7"/>
  <c r="J163" i="7"/>
  <c r="AG162" i="7"/>
  <c r="AC162" i="7"/>
  <c r="Y162" i="7"/>
  <c r="U162" i="7"/>
  <c r="AG161" i="7"/>
  <c r="AC161" i="7"/>
  <c r="Y161" i="7"/>
  <c r="U161" i="7"/>
  <c r="AG160" i="7"/>
  <c r="AC160" i="7"/>
  <c r="Y160" i="7"/>
  <c r="U160" i="7"/>
  <c r="AG159" i="7"/>
  <c r="AC159" i="7"/>
  <c r="Y159" i="7"/>
  <c r="U159" i="7"/>
  <c r="AG158" i="7"/>
  <c r="AC158" i="7"/>
  <c r="Y158" i="7"/>
  <c r="U158" i="7"/>
  <c r="AG157" i="7"/>
  <c r="AC157" i="7"/>
  <c r="Y157" i="7"/>
  <c r="U157" i="7"/>
  <c r="AG156" i="7"/>
  <c r="AC156" i="7"/>
  <c r="Y156" i="7"/>
  <c r="U156" i="7"/>
  <c r="AG155" i="7"/>
  <c r="AC155" i="7"/>
  <c r="Y155" i="7"/>
  <c r="U155" i="7"/>
  <c r="AG154" i="7"/>
  <c r="AC154" i="7"/>
  <c r="Y154" i="7"/>
  <c r="U154" i="7"/>
  <c r="AG153" i="7"/>
  <c r="AC153" i="7"/>
  <c r="Y153" i="7"/>
  <c r="U153" i="7"/>
  <c r="AF151" i="7"/>
  <c r="AE151" i="7"/>
  <c r="AD151" i="7"/>
  <c r="AB151" i="7"/>
  <c r="AA151" i="7"/>
  <c r="Z151" i="7"/>
  <c r="X151" i="7"/>
  <c r="W151" i="7"/>
  <c r="V151" i="7"/>
  <c r="T151" i="7"/>
  <c r="S151" i="7"/>
  <c r="R151" i="7"/>
  <c r="O151" i="7"/>
  <c r="N151" i="7"/>
  <c r="M151" i="7"/>
  <c r="K151" i="7"/>
  <c r="J151" i="7"/>
  <c r="AG150" i="7"/>
  <c r="AC150" i="7"/>
  <c r="Y150" i="7"/>
  <c r="U150" i="7"/>
  <c r="AG149" i="7"/>
  <c r="AC149" i="7"/>
  <c r="Y149" i="7"/>
  <c r="U149" i="7"/>
  <c r="AG148" i="7"/>
  <c r="AC148" i="7"/>
  <c r="Y148" i="7"/>
  <c r="U148" i="7"/>
  <c r="AG147" i="7"/>
  <c r="AC147" i="7"/>
  <c r="Y147" i="7"/>
  <c r="U147" i="7"/>
  <c r="AG146" i="7"/>
  <c r="AC146" i="7"/>
  <c r="Y146" i="7"/>
  <c r="U146" i="7"/>
  <c r="AG145" i="7"/>
  <c r="AC145" i="7"/>
  <c r="Y145" i="7"/>
  <c r="U145" i="7"/>
  <c r="AG144" i="7"/>
  <c r="AC144" i="7"/>
  <c r="Y144" i="7"/>
  <c r="U144" i="7"/>
  <c r="AG143" i="7"/>
  <c r="AC143" i="7"/>
  <c r="Y143" i="7"/>
  <c r="U143" i="7"/>
  <c r="AG142" i="7"/>
  <c r="AC142" i="7"/>
  <c r="Y142" i="7"/>
  <c r="U142" i="7"/>
  <c r="AG141" i="7"/>
  <c r="AC141" i="7"/>
  <c r="Y141" i="7"/>
  <c r="U141" i="7"/>
  <c r="AF139" i="7"/>
  <c r="AE139" i="7"/>
  <c r="AD139" i="7"/>
  <c r="AB139" i="7"/>
  <c r="AA139" i="7"/>
  <c r="Z139" i="7"/>
  <c r="X139" i="7"/>
  <c r="W139" i="7"/>
  <c r="V139" i="7"/>
  <c r="T139" i="7"/>
  <c r="S139" i="7"/>
  <c r="R139" i="7"/>
  <c r="O139" i="7"/>
  <c r="N139" i="7"/>
  <c r="M139" i="7"/>
  <c r="AG138" i="7"/>
  <c r="AC138" i="7"/>
  <c r="Y138" i="7"/>
  <c r="U138" i="7"/>
  <c r="AG137" i="7"/>
  <c r="AC137" i="7"/>
  <c r="Y137" i="7"/>
  <c r="U137" i="7"/>
  <c r="AG136" i="7"/>
  <c r="AC136" i="7"/>
  <c r="Y136" i="7"/>
  <c r="U136" i="7"/>
  <c r="AG135" i="7"/>
  <c r="AC135" i="7"/>
  <c r="Y135" i="7"/>
  <c r="U135" i="7"/>
  <c r="AG134" i="7"/>
  <c r="AC134" i="7"/>
  <c r="Y134" i="7"/>
  <c r="U134" i="7"/>
  <c r="AG133" i="7"/>
  <c r="AC133" i="7"/>
  <c r="Y133" i="7"/>
  <c r="U133" i="7"/>
  <c r="AG132" i="7"/>
  <c r="AC132" i="7"/>
  <c r="Y132" i="7"/>
  <c r="U132" i="7"/>
  <c r="AG131" i="7"/>
  <c r="AC131" i="7"/>
  <c r="Y131" i="7"/>
  <c r="U131" i="7"/>
  <c r="AG130" i="7"/>
  <c r="AC130" i="7"/>
  <c r="Y130" i="7"/>
  <c r="U130" i="7"/>
  <c r="AG129" i="7"/>
  <c r="AC129" i="7"/>
  <c r="Y129" i="7"/>
  <c r="U129" i="7"/>
  <c r="AF127" i="7"/>
  <c r="AE127" i="7"/>
  <c r="AD127" i="7"/>
  <c r="AB127" i="7"/>
  <c r="AA127" i="7"/>
  <c r="Z127" i="7"/>
  <c r="X127" i="7"/>
  <c r="W127" i="7"/>
  <c r="V127" i="7"/>
  <c r="T127" i="7"/>
  <c r="S127" i="7"/>
  <c r="R127" i="7"/>
  <c r="O127" i="7"/>
  <c r="N127" i="7"/>
  <c r="M127" i="7"/>
  <c r="K127" i="7"/>
  <c r="J127" i="7"/>
  <c r="AG126" i="7"/>
  <c r="AC126" i="7"/>
  <c r="Y126" i="7"/>
  <c r="U126" i="7"/>
  <c r="AG125" i="7"/>
  <c r="AC125" i="7"/>
  <c r="Y125" i="7"/>
  <c r="U125" i="7"/>
  <c r="AG124" i="7"/>
  <c r="AC124" i="7"/>
  <c r="Y124" i="7"/>
  <c r="U124" i="7"/>
  <c r="AG123" i="7"/>
  <c r="AC123" i="7"/>
  <c r="Y123" i="7"/>
  <c r="U123" i="7"/>
  <c r="AG122" i="7"/>
  <c r="AC122" i="7"/>
  <c r="Y122" i="7"/>
  <c r="U122" i="7"/>
  <c r="AG121" i="7"/>
  <c r="AC121" i="7"/>
  <c r="Y121" i="7"/>
  <c r="U121" i="7"/>
  <c r="AG120" i="7"/>
  <c r="AC120" i="7"/>
  <c r="Y120" i="7"/>
  <c r="U120" i="7"/>
  <c r="AG119" i="7"/>
  <c r="AC119" i="7"/>
  <c r="Y119" i="7"/>
  <c r="U119" i="7"/>
  <c r="AG118" i="7"/>
  <c r="AC118" i="7"/>
  <c r="Y118" i="7"/>
  <c r="U118" i="7"/>
  <c r="AG117" i="7"/>
  <c r="AC117" i="7"/>
  <c r="Y117" i="7"/>
  <c r="U117" i="7"/>
  <c r="AF115" i="7"/>
  <c r="AE115" i="7"/>
  <c r="AD115" i="7"/>
  <c r="AB115" i="7"/>
  <c r="AA115" i="7"/>
  <c r="Z115" i="7"/>
  <c r="X115" i="7"/>
  <c r="W115" i="7"/>
  <c r="V115" i="7"/>
  <c r="T115" i="7"/>
  <c r="S115" i="7"/>
  <c r="R115" i="7"/>
  <c r="O115" i="7"/>
  <c r="N115" i="7"/>
  <c r="M115" i="7"/>
  <c r="K115" i="7"/>
  <c r="J115" i="7"/>
  <c r="AG114" i="7"/>
  <c r="AC114" i="7"/>
  <c r="Y114" i="7"/>
  <c r="U114" i="7"/>
  <c r="AG113" i="7"/>
  <c r="AC113" i="7"/>
  <c r="Y113" i="7"/>
  <c r="U113" i="7"/>
  <c r="AG112" i="7"/>
  <c r="AC112" i="7"/>
  <c r="Y112" i="7"/>
  <c r="U112" i="7"/>
  <c r="AG111" i="7"/>
  <c r="AC111" i="7"/>
  <c r="Y111" i="7"/>
  <c r="U111" i="7"/>
  <c r="AG110" i="7"/>
  <c r="AC110" i="7"/>
  <c r="Y110" i="7"/>
  <c r="U110" i="7"/>
  <c r="AG109" i="7"/>
  <c r="AC109" i="7"/>
  <c r="Y109" i="7"/>
  <c r="U109" i="7"/>
  <c r="AG108" i="7"/>
  <c r="AC108" i="7"/>
  <c r="Y108" i="7"/>
  <c r="U108" i="7"/>
  <c r="AG107" i="7"/>
  <c r="AC107" i="7"/>
  <c r="Y107" i="7"/>
  <c r="U107" i="7"/>
  <c r="AG106" i="7"/>
  <c r="AC106" i="7"/>
  <c r="Y106" i="7"/>
  <c r="U106" i="7"/>
  <c r="AG105" i="7"/>
  <c r="AC105" i="7"/>
  <c r="AC115" i="7" s="1"/>
  <c r="Y105" i="7"/>
  <c r="U105" i="7"/>
  <c r="AF103" i="7"/>
  <c r="U15" i="97"/>
  <c r="AE103" i="7"/>
  <c r="AD103" i="7"/>
  <c r="AB103" i="7"/>
  <c r="AA103" i="7"/>
  <c r="Z103" i="7"/>
  <c r="X103" i="7"/>
  <c r="W103" i="7"/>
  <c r="V103" i="7"/>
  <c r="K15" i="97" s="1"/>
  <c r="T103" i="7"/>
  <c r="S103" i="7"/>
  <c r="R103" i="7"/>
  <c r="O103" i="7"/>
  <c r="N103" i="7"/>
  <c r="M103" i="7"/>
  <c r="K103" i="7"/>
  <c r="J103" i="7"/>
  <c r="B15" i="97"/>
  <c r="AG102" i="7"/>
  <c r="AC102" i="7"/>
  <c r="Y102" i="7"/>
  <c r="U102" i="7"/>
  <c r="AG101" i="7"/>
  <c r="AC101" i="7"/>
  <c r="Y101" i="7"/>
  <c r="U101" i="7"/>
  <c r="AH101" i="7" s="1"/>
  <c r="AI101" i="7" s="1"/>
  <c r="AG100" i="7"/>
  <c r="AC100" i="7"/>
  <c r="Y100" i="7"/>
  <c r="U100" i="7"/>
  <c r="AG99" i="7"/>
  <c r="AC99" i="7"/>
  <c r="Y99" i="7"/>
  <c r="U99" i="7"/>
  <c r="AH99" i="7" s="1"/>
  <c r="AI99" i="7" s="1"/>
  <c r="AG98" i="7"/>
  <c r="AC98" i="7"/>
  <c r="Y98" i="7"/>
  <c r="U98" i="7"/>
  <c r="AG97" i="7"/>
  <c r="AC97" i="7"/>
  <c r="Y97" i="7"/>
  <c r="U97" i="7"/>
  <c r="AH97" i="7" s="1"/>
  <c r="AG96" i="7"/>
  <c r="AC96" i="7"/>
  <c r="Y96" i="7"/>
  <c r="U96" i="7"/>
  <c r="AG95" i="7"/>
  <c r="AC95" i="7"/>
  <c r="Y95" i="7"/>
  <c r="U95" i="7"/>
  <c r="AG94" i="7"/>
  <c r="AC94" i="7"/>
  <c r="Y94" i="7"/>
  <c r="U94" i="7"/>
  <c r="AG93" i="7"/>
  <c r="AG103" i="7" s="1"/>
  <c r="AC93" i="7"/>
  <c r="Y93" i="7"/>
  <c r="AH93" i="7" s="1"/>
  <c r="U93" i="7"/>
  <c r="AF91" i="7"/>
  <c r="AE91" i="7"/>
  <c r="AD91" i="7"/>
  <c r="AB91" i="7"/>
  <c r="AA91" i="7"/>
  <c r="Z91" i="7"/>
  <c r="X91" i="7"/>
  <c r="W91" i="7"/>
  <c r="V91" i="7"/>
  <c r="T91" i="7"/>
  <c r="S91" i="7"/>
  <c r="R91" i="7"/>
  <c r="O91" i="7"/>
  <c r="N91" i="7"/>
  <c r="M91" i="7"/>
  <c r="K91" i="7"/>
  <c r="J91" i="7"/>
  <c r="AG90" i="7"/>
  <c r="AC90" i="7"/>
  <c r="Y90" i="7"/>
  <c r="U90" i="7"/>
  <c r="AG89" i="7"/>
  <c r="AC89" i="7"/>
  <c r="Y89" i="7"/>
  <c r="U89" i="7"/>
  <c r="AG88" i="7"/>
  <c r="AC88" i="7"/>
  <c r="Y88" i="7"/>
  <c r="U88" i="7"/>
  <c r="AG87" i="7"/>
  <c r="AC87" i="7"/>
  <c r="Y87" i="7"/>
  <c r="U87" i="7"/>
  <c r="AH87" i="7" s="1"/>
  <c r="AG86" i="7"/>
  <c r="AC86" i="7"/>
  <c r="Y86" i="7"/>
  <c r="U86" i="7"/>
  <c r="AG85" i="7"/>
  <c r="AC85" i="7"/>
  <c r="Y85" i="7"/>
  <c r="AH85" i="7" s="1"/>
  <c r="AI85" i="7" s="1"/>
  <c r="U85" i="7"/>
  <c r="AG84" i="7"/>
  <c r="AC84" i="7"/>
  <c r="Y84" i="7"/>
  <c r="U84" i="7"/>
  <c r="AG83" i="7"/>
  <c r="AC83" i="7"/>
  <c r="AC91" i="7"/>
  <c r="R14" i="8" s="1"/>
  <c r="Y83" i="7"/>
  <c r="U83" i="7"/>
  <c r="AG82" i="7"/>
  <c r="AC82" i="7"/>
  <c r="Y82" i="7"/>
  <c r="U82" i="7"/>
  <c r="AG81" i="7"/>
  <c r="AC81" i="7"/>
  <c r="Y81" i="7"/>
  <c r="U81" i="7"/>
  <c r="AF79" i="7"/>
  <c r="AE79" i="7"/>
  <c r="AD79" i="7"/>
  <c r="AB79" i="7"/>
  <c r="AA79" i="7"/>
  <c r="Z79" i="7"/>
  <c r="X79" i="7"/>
  <c r="W79" i="7"/>
  <c r="V79" i="7"/>
  <c r="T79" i="7"/>
  <c r="S79" i="7"/>
  <c r="R79" i="7"/>
  <c r="O79" i="7"/>
  <c r="N79" i="7"/>
  <c r="M79" i="7"/>
  <c r="K79" i="7"/>
  <c r="J79" i="7"/>
  <c r="AG78" i="7"/>
  <c r="AC78" i="7"/>
  <c r="Y78" i="7"/>
  <c r="U78" i="7"/>
  <c r="AG77" i="7"/>
  <c r="AC77" i="7"/>
  <c r="Y77" i="7"/>
  <c r="U77" i="7"/>
  <c r="AG76" i="7"/>
  <c r="AC76" i="7"/>
  <c r="Y76" i="7"/>
  <c r="U76" i="7"/>
  <c r="AG75" i="7"/>
  <c r="AC75" i="7"/>
  <c r="Y75" i="7"/>
  <c r="U75" i="7"/>
  <c r="AG74" i="7"/>
  <c r="AC74" i="7"/>
  <c r="Y74" i="7"/>
  <c r="U74" i="7"/>
  <c r="AG73" i="7"/>
  <c r="AC73" i="7"/>
  <c r="Y73" i="7"/>
  <c r="U73" i="7"/>
  <c r="AG72" i="7"/>
  <c r="AC72" i="7"/>
  <c r="Y72" i="7"/>
  <c r="U72" i="7"/>
  <c r="AG71" i="7"/>
  <c r="AC71" i="7"/>
  <c r="Y71" i="7"/>
  <c r="U71" i="7"/>
  <c r="AG70" i="7"/>
  <c r="AC70" i="7"/>
  <c r="Y70" i="7"/>
  <c r="U70" i="7"/>
  <c r="AG69" i="7"/>
  <c r="AC69" i="7"/>
  <c r="Y69" i="7"/>
  <c r="U69" i="7"/>
  <c r="AF67" i="7"/>
  <c r="AE67" i="7"/>
  <c r="AD67" i="7"/>
  <c r="AB67" i="7"/>
  <c r="AA67" i="7"/>
  <c r="Z67" i="7"/>
  <c r="X67" i="7"/>
  <c r="W67" i="7"/>
  <c r="V67" i="7"/>
  <c r="T67" i="7"/>
  <c r="S67" i="7"/>
  <c r="R67" i="7"/>
  <c r="O67" i="7"/>
  <c r="N67" i="7"/>
  <c r="M67" i="7"/>
  <c r="K67" i="7"/>
  <c r="J67" i="7"/>
  <c r="AG66" i="7"/>
  <c r="AC66" i="7"/>
  <c r="Y66" i="7"/>
  <c r="U66" i="7"/>
  <c r="AG65" i="7"/>
  <c r="AC65" i="7"/>
  <c r="Y65" i="7"/>
  <c r="U65" i="7"/>
  <c r="AG64" i="7"/>
  <c r="AC64" i="7"/>
  <c r="Y64" i="7"/>
  <c r="U64" i="7"/>
  <c r="AG63" i="7"/>
  <c r="AC63" i="7"/>
  <c r="Y63" i="7"/>
  <c r="U63" i="7"/>
  <c r="AG62" i="7"/>
  <c r="AC62" i="7"/>
  <c r="Y62" i="7"/>
  <c r="U62" i="7"/>
  <c r="AG61" i="7"/>
  <c r="AC61" i="7"/>
  <c r="Y61" i="7"/>
  <c r="U61" i="7"/>
  <c r="AG60" i="7"/>
  <c r="AC60" i="7"/>
  <c r="Y60" i="7"/>
  <c r="AH60" i="7" s="1"/>
  <c r="AI60" i="7" s="1"/>
  <c r="U60" i="7"/>
  <c r="AG59" i="7"/>
  <c r="AC59" i="7"/>
  <c r="Y59" i="7"/>
  <c r="U59" i="7"/>
  <c r="AG58" i="7"/>
  <c r="AG67" i="7" s="1"/>
  <c r="AC58" i="7"/>
  <c r="Y58" i="7"/>
  <c r="U58" i="7"/>
  <c r="AG57" i="7"/>
  <c r="AC57" i="7"/>
  <c r="Y57" i="7"/>
  <c r="U57" i="7"/>
  <c r="AF55" i="7"/>
  <c r="AE55" i="7"/>
  <c r="AD55" i="7"/>
  <c r="AB55" i="7"/>
  <c r="AA55" i="7"/>
  <c r="Z55" i="7"/>
  <c r="X55" i="7"/>
  <c r="W55" i="7"/>
  <c r="V55" i="7"/>
  <c r="T55" i="7"/>
  <c r="S55" i="7"/>
  <c r="R55" i="7"/>
  <c r="O55" i="7"/>
  <c r="N55" i="7"/>
  <c r="M55" i="7"/>
  <c r="K55" i="7"/>
  <c r="J55" i="7"/>
  <c r="AG54" i="7"/>
  <c r="AH54" i="7" s="1"/>
  <c r="AI54" i="7" s="1"/>
  <c r="AC54" i="7"/>
  <c r="Y54" i="7"/>
  <c r="U54" i="7"/>
  <c r="AG53" i="7"/>
  <c r="AC53" i="7"/>
  <c r="Y53" i="7"/>
  <c r="AH53" i="7" s="1"/>
  <c r="AI53" i="7" s="1"/>
  <c r="U53" i="7"/>
  <c r="AG52" i="7"/>
  <c r="AC52" i="7"/>
  <c r="AH52" i="7"/>
  <c r="Y52" i="7"/>
  <c r="U52" i="7"/>
  <c r="AG51" i="7"/>
  <c r="AC51" i="7"/>
  <c r="AH51" i="7" s="1"/>
  <c r="Y51" i="7"/>
  <c r="U51" i="7"/>
  <c r="AG50" i="7"/>
  <c r="AH50" i="7" s="1"/>
  <c r="AI50" i="7" s="1"/>
  <c r="AC50" i="7"/>
  <c r="Y50" i="7"/>
  <c r="U50" i="7"/>
  <c r="AG49" i="7"/>
  <c r="AC49" i="7"/>
  <c r="Y49" i="7"/>
  <c r="U49" i="7"/>
  <c r="AH49" i="7"/>
  <c r="AI49" i="7" s="1"/>
  <c r="AG48" i="7"/>
  <c r="AC48" i="7"/>
  <c r="Y48" i="7"/>
  <c r="U48" i="7"/>
  <c r="AH48" i="7" s="1"/>
  <c r="AI48" i="7" s="1"/>
  <c r="AG47" i="7"/>
  <c r="AC47" i="7"/>
  <c r="Y47" i="7"/>
  <c r="U47" i="7"/>
  <c r="AG46" i="7"/>
  <c r="AC46" i="7"/>
  <c r="AC55" i="7"/>
  <c r="R11" i="8" s="1"/>
  <c r="Y46" i="7"/>
  <c r="U46" i="7"/>
  <c r="AG45" i="7"/>
  <c r="AC45" i="7"/>
  <c r="Y45" i="7"/>
  <c r="U45" i="7"/>
  <c r="AF43" i="7"/>
  <c r="AE43" i="7"/>
  <c r="AD43" i="7"/>
  <c r="AB43" i="7"/>
  <c r="AA43" i="7"/>
  <c r="Z43" i="7"/>
  <c r="X43" i="7"/>
  <c r="W43" i="7"/>
  <c r="V43" i="7"/>
  <c r="T43" i="7"/>
  <c r="S43" i="7"/>
  <c r="R43" i="7"/>
  <c r="O43" i="7"/>
  <c r="N43" i="7"/>
  <c r="M43" i="7"/>
  <c r="K43" i="7"/>
  <c r="J43" i="7"/>
  <c r="AG42" i="7"/>
  <c r="AH42" i="7"/>
  <c r="AI42" i="7" s="1"/>
  <c r="AC42" i="7"/>
  <c r="Y42" i="7"/>
  <c r="U42" i="7"/>
  <c r="AG41" i="7"/>
  <c r="AC41" i="7"/>
  <c r="Y41" i="7"/>
  <c r="AH41" i="7"/>
  <c r="AI41" i="7" s="1"/>
  <c r="U41" i="7"/>
  <c r="AG40" i="7"/>
  <c r="AC40" i="7"/>
  <c r="Y40" i="7"/>
  <c r="U40" i="7"/>
  <c r="AH40" i="7" s="1"/>
  <c r="AI40" i="7" s="1"/>
  <c r="AG39" i="7"/>
  <c r="AC39" i="7"/>
  <c r="Y39" i="7"/>
  <c r="U39" i="7"/>
  <c r="AH39" i="7" s="1"/>
  <c r="AI39" i="7" s="1"/>
  <c r="AG38" i="7"/>
  <c r="AH38" i="7"/>
  <c r="AC38" i="7"/>
  <c r="Y38" i="7"/>
  <c r="U38" i="7"/>
  <c r="AG37" i="7"/>
  <c r="AC37" i="7"/>
  <c r="Y37" i="7"/>
  <c r="U37" i="7"/>
  <c r="AH37" i="7" s="1"/>
  <c r="AG36" i="7"/>
  <c r="AC36" i="7"/>
  <c r="Y36" i="7"/>
  <c r="U36" i="7"/>
  <c r="AH36" i="7" s="1"/>
  <c r="AI36" i="7" s="1"/>
  <c r="AG35" i="7"/>
  <c r="AC35" i="7"/>
  <c r="AH35" i="7" s="1"/>
  <c r="Y35" i="7"/>
  <c r="U35" i="7"/>
  <c r="AG34" i="7"/>
  <c r="AC34" i="7"/>
  <c r="Y34" i="7"/>
  <c r="AH34" i="7" s="1"/>
  <c r="AI34" i="7" s="1"/>
  <c r="U34" i="7"/>
  <c r="AG33" i="7"/>
  <c r="AC33" i="7"/>
  <c r="Y33" i="7"/>
  <c r="U33" i="7"/>
  <c r="AF31" i="7"/>
  <c r="AE31" i="7"/>
  <c r="AD31" i="7"/>
  <c r="S9" i="97" s="1"/>
  <c r="AB31" i="7"/>
  <c r="AA31" i="7"/>
  <c r="Z31" i="7"/>
  <c r="X31" i="7"/>
  <c r="W31" i="7"/>
  <c r="V31" i="7"/>
  <c r="T31" i="7"/>
  <c r="S31" i="7"/>
  <c r="R31" i="7"/>
  <c r="G9" i="97" s="1"/>
  <c r="O31" i="7"/>
  <c r="F9" i="8"/>
  <c r="N31" i="7"/>
  <c r="M31" i="7"/>
  <c r="K31" i="7"/>
  <c r="C9" i="97" s="1"/>
  <c r="J31" i="7"/>
  <c r="AG30" i="7"/>
  <c r="AC30" i="7"/>
  <c r="Y30" i="7"/>
  <c r="U30" i="7"/>
  <c r="AH30" i="7" s="1"/>
  <c r="AI30" i="7" s="1"/>
  <c r="AG29" i="7"/>
  <c r="AC29" i="7"/>
  <c r="Y29" i="7"/>
  <c r="U29" i="7"/>
  <c r="AG28" i="7"/>
  <c r="AC28" i="7"/>
  <c r="AH28" i="7" s="1"/>
  <c r="AI28" i="7" s="1"/>
  <c r="Y28" i="7"/>
  <c r="U28" i="7"/>
  <c r="AG27" i="7"/>
  <c r="AC27" i="7"/>
  <c r="Y27" i="7"/>
  <c r="U27" i="7"/>
  <c r="AG26" i="7"/>
  <c r="AC26" i="7"/>
  <c r="Y26" i="7"/>
  <c r="U26" i="7"/>
  <c r="AG25" i="7"/>
  <c r="AC25" i="7"/>
  <c r="Y25" i="7"/>
  <c r="U25" i="7"/>
  <c r="AG24" i="7"/>
  <c r="AH24" i="7"/>
  <c r="AI24" i="7" s="1"/>
  <c r="AC24" i="7"/>
  <c r="Y24" i="7"/>
  <c r="U24" i="7"/>
  <c r="AG23" i="7"/>
  <c r="AC23" i="7"/>
  <c r="Y23" i="7"/>
  <c r="U23" i="7"/>
  <c r="AG22" i="7"/>
  <c r="AC22" i="7"/>
  <c r="Y22" i="7"/>
  <c r="U22" i="7"/>
  <c r="AG21" i="7"/>
  <c r="AG31" i="7" s="1"/>
  <c r="AC21" i="7"/>
  <c r="Y21" i="7"/>
  <c r="U21" i="7"/>
  <c r="AF19" i="7"/>
  <c r="AE19" i="7"/>
  <c r="AD19" i="7"/>
  <c r="S8" i="97" s="1"/>
  <c r="AB19" i="7"/>
  <c r="Q8" i="97" s="1"/>
  <c r="AA19" i="7"/>
  <c r="Z19" i="7"/>
  <c r="O8" i="8"/>
  <c r="X19" i="7"/>
  <c r="M8" i="97" s="1"/>
  <c r="W19" i="7"/>
  <c r="L8" i="97"/>
  <c r="V19" i="7"/>
  <c r="T19" i="7"/>
  <c r="S19" i="7"/>
  <c r="H8" i="97"/>
  <c r="R19" i="7"/>
  <c r="O19" i="7"/>
  <c r="N19" i="7"/>
  <c r="M19" i="7"/>
  <c r="D8" i="97" s="1"/>
  <c r="K19" i="7"/>
  <c r="J19" i="7"/>
  <c r="AG18" i="7"/>
  <c r="AC18" i="7"/>
  <c r="Y18" i="7"/>
  <c r="U18" i="7"/>
  <c r="AH18" i="7"/>
  <c r="AI18" i="7" s="1"/>
  <c r="AG17" i="7"/>
  <c r="AC17" i="7"/>
  <c r="Y17" i="7"/>
  <c r="AH17" i="7" s="1"/>
  <c r="U17" i="7"/>
  <c r="AG16" i="7"/>
  <c r="AC16" i="7"/>
  <c r="Y16" i="7"/>
  <c r="U16" i="7"/>
  <c r="AG15" i="7"/>
  <c r="AC15" i="7"/>
  <c r="Y15" i="7"/>
  <c r="AH15" i="7" s="1"/>
  <c r="U15" i="7"/>
  <c r="AG14" i="7"/>
  <c r="AC14" i="7"/>
  <c r="Y14" i="7"/>
  <c r="AH14" i="7" s="1"/>
  <c r="U14" i="7"/>
  <c r="AG13" i="7"/>
  <c r="AC13" i="7"/>
  <c r="Y13" i="7"/>
  <c r="U13" i="7"/>
  <c r="AH13" i="7" s="1"/>
  <c r="AI13" i="7" s="1"/>
  <c r="AG12" i="7"/>
  <c r="AC12" i="7"/>
  <c r="Y12" i="7"/>
  <c r="U12" i="7"/>
  <c r="AH12" i="7" s="1"/>
  <c r="AI12" i="7" s="1"/>
  <c r="AG11" i="7"/>
  <c r="AC11" i="7"/>
  <c r="AH11" i="7" s="1"/>
  <c r="AI11" i="7" s="1"/>
  <c r="Y11" i="7"/>
  <c r="U11" i="7"/>
  <c r="AG10" i="7"/>
  <c r="AC10" i="7"/>
  <c r="Y10" i="7"/>
  <c r="U10" i="7"/>
  <c r="AG9" i="7"/>
  <c r="AC9" i="7"/>
  <c r="Y9" i="7"/>
  <c r="U9" i="7"/>
  <c r="U19" i="7" s="1"/>
  <c r="C18" i="6"/>
  <c r="B18" i="6"/>
  <c r="Y17" i="6"/>
  <c r="A5" i="6"/>
  <c r="AF60" i="5"/>
  <c r="U24" i="6"/>
  <c r="AE60" i="5"/>
  <c r="T24" i="6" s="1"/>
  <c r="AD60" i="5"/>
  <c r="S24" i="6" s="1"/>
  <c r="M24" i="6"/>
  <c r="L24" i="6"/>
  <c r="K24" i="6"/>
  <c r="T60" i="5"/>
  <c r="I24" i="6" s="1"/>
  <c r="S60" i="5"/>
  <c r="H24" i="6"/>
  <c r="R60" i="5"/>
  <c r="G24" i="6"/>
  <c r="O60" i="5"/>
  <c r="F24" i="6" s="1"/>
  <c r="N60" i="5"/>
  <c r="E24" i="6" s="1"/>
  <c r="M60" i="5"/>
  <c r="D24" i="6"/>
  <c r="C24" i="6"/>
  <c r="B24" i="6"/>
  <c r="AG58" i="5"/>
  <c r="U58" i="5"/>
  <c r="U23" i="6"/>
  <c r="T23" i="6"/>
  <c r="AD56" i="5"/>
  <c r="S23" i="6"/>
  <c r="AB56" i="5"/>
  <c r="Q23" i="6"/>
  <c r="AA56" i="5"/>
  <c r="P23" i="6" s="1"/>
  <c r="Z56" i="5"/>
  <c r="O23" i="6"/>
  <c r="X56" i="5"/>
  <c r="M23" i="6"/>
  <c r="W56" i="5"/>
  <c r="L23" i="6"/>
  <c r="V56" i="5"/>
  <c r="K23" i="6" s="1"/>
  <c r="T56" i="5"/>
  <c r="I23" i="6"/>
  <c r="S56" i="5"/>
  <c r="H23" i="6"/>
  <c r="R56" i="5"/>
  <c r="G23" i="6"/>
  <c r="O56" i="5"/>
  <c r="F23" i="6" s="1"/>
  <c r="N56" i="5"/>
  <c r="E23" i="6"/>
  <c r="M56" i="5"/>
  <c r="D23" i="6"/>
  <c r="B23" i="6"/>
  <c r="AG55" i="5"/>
  <c r="AC55" i="5"/>
  <c r="AC56" i="5" s="1"/>
  <c r="R23" i="6" s="1"/>
  <c r="Y55" i="5"/>
  <c r="U55" i="5"/>
  <c r="U21" i="6"/>
  <c r="T21" i="6"/>
  <c r="S21" i="6"/>
  <c r="AB50" i="5"/>
  <c r="Q21" i="6" s="1"/>
  <c r="AA50" i="5"/>
  <c r="P21" i="6" s="1"/>
  <c r="Z50" i="5"/>
  <c r="O21" i="6"/>
  <c r="X50" i="5"/>
  <c r="M21" i="6"/>
  <c r="W50" i="5"/>
  <c r="L21" i="6" s="1"/>
  <c r="V50" i="5"/>
  <c r="K21" i="6" s="1"/>
  <c r="T50" i="5"/>
  <c r="I21" i="6"/>
  <c r="S50" i="5"/>
  <c r="H21" i="6"/>
  <c r="R50" i="5"/>
  <c r="G21" i="6" s="1"/>
  <c r="O50" i="5"/>
  <c r="F21" i="6"/>
  <c r="N50" i="5"/>
  <c r="E21" i="6"/>
  <c r="M50" i="5"/>
  <c r="D21" i="6"/>
  <c r="C21" i="6"/>
  <c r="B21" i="6"/>
  <c r="AG49" i="5"/>
  <c r="AG50" i="5"/>
  <c r="AC49" i="5"/>
  <c r="Y49" i="5"/>
  <c r="U49" i="5"/>
  <c r="U20" i="6"/>
  <c r="T20" i="6"/>
  <c r="S20" i="6"/>
  <c r="AB47" i="5"/>
  <c r="Q20" i="6"/>
  <c r="AA47" i="5"/>
  <c r="P20" i="6"/>
  <c r="Z47" i="5"/>
  <c r="O20" i="6"/>
  <c r="X47" i="5"/>
  <c r="M20" i="6" s="1"/>
  <c r="W47" i="5"/>
  <c r="L20" i="6"/>
  <c r="V47" i="5"/>
  <c r="K20" i="6"/>
  <c r="T47" i="5"/>
  <c r="I20" i="6"/>
  <c r="S47" i="5"/>
  <c r="H20" i="6" s="1"/>
  <c r="R47" i="5"/>
  <c r="G20" i="6"/>
  <c r="O47" i="5"/>
  <c r="F20" i="6"/>
  <c r="N47" i="5"/>
  <c r="E20" i="6"/>
  <c r="M47" i="5"/>
  <c r="D20" i="6" s="1"/>
  <c r="C20" i="6"/>
  <c r="B20" i="6"/>
  <c r="AG46" i="5"/>
  <c r="AG47" i="5"/>
  <c r="AC46" i="5"/>
  <c r="AC47" i="5"/>
  <c r="R20" i="6" s="1"/>
  <c r="Y46" i="5"/>
  <c r="U46" i="5"/>
  <c r="AF44" i="5"/>
  <c r="U19" i="6" s="1"/>
  <c r="AE44" i="5"/>
  <c r="T19" i="6" s="1"/>
  <c r="AD44" i="5"/>
  <c r="S19" i="6" s="1"/>
  <c r="AB44" i="5"/>
  <c r="Q19" i="6"/>
  <c r="AA44" i="5"/>
  <c r="P19" i="6"/>
  <c r="Z44" i="5"/>
  <c r="O19" i="6" s="1"/>
  <c r="X44" i="5"/>
  <c r="M19" i="6" s="1"/>
  <c r="W44" i="5"/>
  <c r="L19" i="6"/>
  <c r="V44" i="5"/>
  <c r="K19" i="6"/>
  <c r="T44" i="5"/>
  <c r="I19" i="6" s="1"/>
  <c r="S44" i="5"/>
  <c r="H19" i="6" s="1"/>
  <c r="R44" i="5"/>
  <c r="G19" i="6"/>
  <c r="O44" i="5"/>
  <c r="F19" i="6"/>
  <c r="N44" i="5"/>
  <c r="E19" i="6" s="1"/>
  <c r="M44" i="5"/>
  <c r="D19" i="6" s="1"/>
  <c r="K44" i="5"/>
  <c r="C19" i="6"/>
  <c r="B19" i="6"/>
  <c r="AG43" i="5"/>
  <c r="U43" i="5"/>
  <c r="Y43" i="5"/>
  <c r="AH43" i="5"/>
  <c r="AC43" i="5"/>
  <c r="AF41" i="5"/>
  <c r="AE41" i="5"/>
  <c r="T18" i="6"/>
  <c r="AD41" i="5"/>
  <c r="S18" i="6"/>
  <c r="AB41" i="5"/>
  <c r="Q18" i="6"/>
  <c r="AA41" i="5"/>
  <c r="P18" i="6" s="1"/>
  <c r="Z41" i="5"/>
  <c r="O18" i="6"/>
  <c r="X41" i="5"/>
  <c r="M18" i="6"/>
  <c r="W41" i="5"/>
  <c r="V41" i="5"/>
  <c r="K18" i="6" s="1"/>
  <c r="T41" i="5"/>
  <c r="S41" i="5"/>
  <c r="H18" i="6"/>
  <c r="R41" i="5"/>
  <c r="G18" i="6"/>
  <c r="O41" i="5"/>
  <c r="F18" i="6"/>
  <c r="N41" i="5"/>
  <c r="E18" i="6" s="1"/>
  <c r="M41" i="5"/>
  <c r="D18" i="6"/>
  <c r="AG40" i="5"/>
  <c r="AH40" i="5"/>
  <c r="AC40" i="5"/>
  <c r="AC41" i="5"/>
  <c r="R18" i="6" s="1"/>
  <c r="Y40" i="5"/>
  <c r="U40" i="5"/>
  <c r="U17" i="6"/>
  <c r="T17" i="6"/>
  <c r="AD38" i="5"/>
  <c r="S17" i="6" s="1"/>
  <c r="AB38" i="5"/>
  <c r="Q17" i="6" s="1"/>
  <c r="AA38" i="5"/>
  <c r="P17" i="6" s="1"/>
  <c r="Z38" i="5"/>
  <c r="O17" i="6" s="1"/>
  <c r="X38" i="5"/>
  <c r="M17" i="6" s="1"/>
  <c r="W38" i="5"/>
  <c r="L17" i="6" s="1"/>
  <c r="V38" i="5"/>
  <c r="K17" i="6" s="1"/>
  <c r="T38" i="5"/>
  <c r="I17" i="6" s="1"/>
  <c r="S38" i="5"/>
  <c r="H17" i="6" s="1"/>
  <c r="R38" i="5"/>
  <c r="O38" i="5"/>
  <c r="F17" i="6" s="1"/>
  <c r="N38" i="5"/>
  <c r="E17" i="6" s="1"/>
  <c r="M38" i="5"/>
  <c r="D17" i="6"/>
  <c r="C17" i="6"/>
  <c r="B17" i="6"/>
  <c r="AG37" i="5"/>
  <c r="AG38" i="5" s="1"/>
  <c r="V17" i="6" s="1"/>
  <c r="AC37" i="5"/>
  <c r="Y37" i="5"/>
  <c r="Y38" i="5"/>
  <c r="N17" i="6" s="1"/>
  <c r="U37" i="5"/>
  <c r="U16" i="6"/>
  <c r="T16" i="6"/>
  <c r="AD35" i="5"/>
  <c r="S16" i="6" s="1"/>
  <c r="AB35" i="5"/>
  <c r="Q16" i="6"/>
  <c r="AA35" i="5"/>
  <c r="P16" i="6"/>
  <c r="Z35" i="5"/>
  <c r="O16" i="6" s="1"/>
  <c r="X35" i="5"/>
  <c r="M16" i="6" s="1"/>
  <c r="W35" i="5"/>
  <c r="L16" i="6"/>
  <c r="V35" i="5"/>
  <c r="K16" i="6"/>
  <c r="T35" i="5"/>
  <c r="I16" i="6" s="1"/>
  <c r="S35" i="5"/>
  <c r="H16" i="6" s="1"/>
  <c r="R35" i="5"/>
  <c r="G16" i="6"/>
  <c r="O35" i="5"/>
  <c r="F16" i="6"/>
  <c r="N35" i="5"/>
  <c r="E16" i="6" s="1"/>
  <c r="M35" i="5"/>
  <c r="D16" i="6" s="1"/>
  <c r="C16" i="6"/>
  <c r="B16" i="6"/>
  <c r="AG34" i="5"/>
  <c r="AC34" i="5"/>
  <c r="AC35" i="5" s="1"/>
  <c r="R16" i="6" s="1"/>
  <c r="Y34" i="5"/>
  <c r="Y35" i="5" s="1"/>
  <c r="N16" i="6" s="1"/>
  <c r="U34" i="5"/>
  <c r="U15" i="6"/>
  <c r="T15" i="6"/>
  <c r="AD32" i="5"/>
  <c r="S15" i="6" s="1"/>
  <c r="AB32" i="5"/>
  <c r="Q15" i="6" s="1"/>
  <c r="AA32" i="5"/>
  <c r="P15" i="6"/>
  <c r="Z32" i="5"/>
  <c r="O15" i="6"/>
  <c r="X32" i="5"/>
  <c r="M15" i="6" s="1"/>
  <c r="W32" i="5"/>
  <c r="L15" i="6" s="1"/>
  <c r="V32" i="5"/>
  <c r="K15" i="6"/>
  <c r="T32" i="5"/>
  <c r="H15" i="6"/>
  <c r="R32" i="5"/>
  <c r="G15" i="6" s="1"/>
  <c r="O32" i="5"/>
  <c r="F15" i="6" s="1"/>
  <c r="N32" i="5"/>
  <c r="E15" i="6"/>
  <c r="M32" i="5"/>
  <c r="D15" i="6"/>
  <c r="C15" i="6"/>
  <c r="B15" i="6"/>
  <c r="AG31" i="5"/>
  <c r="AG32" i="5" s="1"/>
  <c r="AC31" i="5"/>
  <c r="Y31" i="5"/>
  <c r="U31" i="5"/>
  <c r="U14" i="6"/>
  <c r="T14" i="6"/>
  <c r="AD29" i="5"/>
  <c r="S14" i="6"/>
  <c r="AB29" i="5"/>
  <c r="Q14" i="6"/>
  <c r="AA29" i="5"/>
  <c r="P14" i="6" s="1"/>
  <c r="Z29" i="5"/>
  <c r="O14" i="6" s="1"/>
  <c r="X29" i="5"/>
  <c r="M14" i="6"/>
  <c r="W29" i="5"/>
  <c r="L14" i="6"/>
  <c r="V29" i="5"/>
  <c r="K14" i="6" s="1"/>
  <c r="T29" i="5"/>
  <c r="I14" i="6" s="1"/>
  <c r="S29" i="5"/>
  <c r="H14" i="6"/>
  <c r="R29" i="5"/>
  <c r="G14" i="6"/>
  <c r="O29" i="5"/>
  <c r="F14" i="6" s="1"/>
  <c r="N29" i="5"/>
  <c r="E14" i="6" s="1"/>
  <c r="M29" i="5"/>
  <c r="D14" i="6"/>
  <c r="C14" i="6"/>
  <c r="B14" i="6"/>
  <c r="AG28" i="5"/>
  <c r="AG29" i="5" s="1"/>
  <c r="V14" i="6"/>
  <c r="AC28" i="5"/>
  <c r="Y28" i="5"/>
  <c r="Y29" i="5"/>
  <c r="N14" i="6" s="1"/>
  <c r="U28" i="5"/>
  <c r="U13" i="6"/>
  <c r="T13" i="6"/>
  <c r="AD26" i="5"/>
  <c r="S13" i="6" s="1"/>
  <c r="AB26" i="5"/>
  <c r="Q13" i="6"/>
  <c r="AA26" i="5"/>
  <c r="P13" i="6"/>
  <c r="Z26" i="5"/>
  <c r="O13" i="6" s="1"/>
  <c r="X26" i="5"/>
  <c r="M13" i="6" s="1"/>
  <c r="W26" i="5"/>
  <c r="L13" i="6"/>
  <c r="V26" i="5"/>
  <c r="K13" i="6" s="1"/>
  <c r="K25" i="6" s="1"/>
  <c r="T26" i="5"/>
  <c r="I13" i="6"/>
  <c r="S26" i="5"/>
  <c r="H13" i="6" s="1"/>
  <c r="H25" i="6" s="1"/>
  <c r="R26" i="5"/>
  <c r="G13" i="6"/>
  <c r="O26" i="5"/>
  <c r="F13" i="6" s="1"/>
  <c r="N26" i="5"/>
  <c r="E13" i="6"/>
  <c r="M26" i="5"/>
  <c r="D13" i="6" s="1"/>
  <c r="C13" i="6"/>
  <c r="J26" i="5"/>
  <c r="V13" i="6"/>
  <c r="U12" i="6"/>
  <c r="T12" i="6"/>
  <c r="S12" i="6"/>
  <c r="AB23" i="5"/>
  <c r="Q12" i="6" s="1"/>
  <c r="AA23" i="5"/>
  <c r="Z23" i="5"/>
  <c r="O12" i="6"/>
  <c r="X23" i="5"/>
  <c r="M12" i="6"/>
  <c r="X17" i="5"/>
  <c r="M10" i="6"/>
  <c r="X20" i="5"/>
  <c r="M11" i="6"/>
  <c r="W23" i="5"/>
  <c r="L12" i="6"/>
  <c r="V23" i="5"/>
  <c r="K12" i="6"/>
  <c r="T23" i="5"/>
  <c r="I12" i="6"/>
  <c r="S23" i="5"/>
  <c r="H12" i="6"/>
  <c r="R23" i="5"/>
  <c r="G12" i="6"/>
  <c r="O23" i="5"/>
  <c r="F12" i="6"/>
  <c r="N23" i="5"/>
  <c r="E12" i="6"/>
  <c r="M23" i="5"/>
  <c r="D12" i="6"/>
  <c r="M17" i="5"/>
  <c r="D10" i="6"/>
  <c r="M20" i="5"/>
  <c r="D11" i="6"/>
  <c r="C12" i="6"/>
  <c r="J23" i="5"/>
  <c r="B12" i="6" s="1"/>
  <c r="B25" i="6" s="1"/>
  <c r="U11" i="6"/>
  <c r="AE20" i="5"/>
  <c r="T11" i="6"/>
  <c r="AD20" i="5"/>
  <c r="AB20" i="5"/>
  <c r="Q11" i="6"/>
  <c r="AA20" i="5"/>
  <c r="P11" i="6" s="1"/>
  <c r="Z20" i="5"/>
  <c r="O11" i="6"/>
  <c r="W20" i="5"/>
  <c r="L11" i="6" s="1"/>
  <c r="V20" i="5"/>
  <c r="T20" i="5"/>
  <c r="I11" i="6"/>
  <c r="S20" i="5"/>
  <c r="H11" i="6"/>
  <c r="R20" i="5"/>
  <c r="G11" i="6"/>
  <c r="O20" i="5"/>
  <c r="F11" i="6"/>
  <c r="N20" i="5"/>
  <c r="E11" i="6"/>
  <c r="C11" i="6"/>
  <c r="J20" i="5"/>
  <c r="B11" i="6"/>
  <c r="AC20" i="5"/>
  <c r="R11" i="6" s="1"/>
  <c r="U10" i="6"/>
  <c r="T10" i="6"/>
  <c r="AD17" i="5"/>
  <c r="S10" i="6" s="1"/>
  <c r="AB17" i="5"/>
  <c r="Q10" i="6"/>
  <c r="AB60" i="5"/>
  <c r="Q24" i="6" s="1"/>
  <c r="AA17" i="5"/>
  <c r="P10" i="6"/>
  <c r="Z17" i="5"/>
  <c r="O10" i="6" s="1"/>
  <c r="Z60" i="5"/>
  <c r="O24" i="6"/>
  <c r="W17" i="5"/>
  <c r="L10" i="6" s="1"/>
  <c r="L25" i="6" s="1"/>
  <c r="V17" i="5"/>
  <c r="K10" i="6"/>
  <c r="T17" i="5"/>
  <c r="I10" i="6" s="1"/>
  <c r="I25" i="6" s="1"/>
  <c r="S17" i="5"/>
  <c r="H10" i="6"/>
  <c r="R17" i="5"/>
  <c r="G10" i="6" s="1"/>
  <c r="G25" i="6" s="1"/>
  <c r="O17" i="5"/>
  <c r="F10" i="6"/>
  <c r="N17" i="5"/>
  <c r="E10" i="6" s="1"/>
  <c r="E25" i="6" s="1"/>
  <c r="C10" i="6"/>
  <c r="J17" i="5"/>
  <c r="B10" i="6"/>
  <c r="AG16" i="5"/>
  <c r="AC16" i="5"/>
  <c r="AC17" i="5"/>
  <c r="R10" i="6"/>
  <c r="Y16" i="5"/>
  <c r="U16" i="5"/>
  <c r="U17" i="5"/>
  <c r="U9" i="6"/>
  <c r="T9" i="6"/>
  <c r="S9" i="6"/>
  <c r="Q9" i="6"/>
  <c r="P9" i="6"/>
  <c r="O9" i="6"/>
  <c r="M9" i="6"/>
  <c r="L9" i="6"/>
  <c r="K9" i="6"/>
  <c r="I9" i="6"/>
  <c r="H9" i="6"/>
  <c r="G9" i="6"/>
  <c r="F9" i="6"/>
  <c r="E9" i="6"/>
  <c r="D9" i="6"/>
  <c r="C9" i="6"/>
  <c r="B9" i="6"/>
  <c r="AB10" i="5"/>
  <c r="AA10" i="5"/>
  <c r="Z10" i="5"/>
  <c r="O8" i="6"/>
  <c r="O25" i="6" s="1"/>
  <c r="X10" i="5"/>
  <c r="W10" i="5"/>
  <c r="V10" i="5"/>
  <c r="T10" i="5"/>
  <c r="S10" i="5"/>
  <c r="R10" i="5"/>
  <c r="O10" i="5"/>
  <c r="N10" i="5"/>
  <c r="M10" i="5"/>
  <c r="D8" i="6"/>
  <c r="D25" i="6" s="1"/>
  <c r="B8" i="6"/>
  <c r="AG9" i="5"/>
  <c r="AG10" i="5"/>
  <c r="AC9" i="5"/>
  <c r="AC10" i="5"/>
  <c r="Y9" i="5"/>
  <c r="U9" i="5"/>
  <c r="A3" i="6"/>
  <c r="A3" i="4"/>
  <c r="A5" i="4"/>
  <c r="U24" i="4"/>
  <c r="T24" i="4"/>
  <c r="S24" i="4"/>
  <c r="Q24" i="4"/>
  <c r="P24" i="4"/>
  <c r="O24" i="4"/>
  <c r="H24" i="4"/>
  <c r="G24" i="4"/>
  <c r="F24" i="4"/>
  <c r="E24" i="4"/>
  <c r="D24" i="4"/>
  <c r="B24" i="4"/>
  <c r="R24" i="4"/>
  <c r="F23" i="4"/>
  <c r="E23" i="4"/>
  <c r="D23" i="4"/>
  <c r="I21" i="4"/>
  <c r="F21" i="4"/>
  <c r="E21" i="4"/>
  <c r="D21" i="4"/>
  <c r="B21" i="4"/>
  <c r="B25" i="4" s="1"/>
  <c r="U20" i="4"/>
  <c r="T20" i="4"/>
  <c r="S20" i="4"/>
  <c r="Q20" i="4"/>
  <c r="Q25" i="4" s="1"/>
  <c r="P20" i="4"/>
  <c r="O20" i="4"/>
  <c r="I20" i="4"/>
  <c r="H20" i="4"/>
  <c r="G20" i="4"/>
  <c r="F20" i="4"/>
  <c r="E20" i="4"/>
  <c r="D20" i="4"/>
  <c r="C20" i="4"/>
  <c r="B20" i="4"/>
  <c r="U16" i="4"/>
  <c r="U25" i="4" s="1"/>
  <c r="U21" i="4"/>
  <c r="T16" i="4"/>
  <c r="S16" i="4"/>
  <c r="Q16" i="4"/>
  <c r="P16" i="4"/>
  <c r="O16" i="4"/>
  <c r="F16" i="4"/>
  <c r="Y151" i="13"/>
  <c r="N19" i="14"/>
  <c r="Y139" i="7"/>
  <c r="U175" i="7"/>
  <c r="Y85" i="11"/>
  <c r="N15" i="12"/>
  <c r="Y55" i="13"/>
  <c r="N11" i="14" s="1"/>
  <c r="AG127" i="13"/>
  <c r="V17" i="14"/>
  <c r="B8" i="8"/>
  <c r="B8" i="97"/>
  <c r="F8" i="8"/>
  <c r="F8" i="97"/>
  <c r="K8" i="8"/>
  <c r="K8" i="97"/>
  <c r="P8" i="8"/>
  <c r="P8" i="97"/>
  <c r="S8" i="8"/>
  <c r="E9" i="8"/>
  <c r="E9" i="97"/>
  <c r="L9" i="8"/>
  <c r="L9" i="97"/>
  <c r="Q9" i="8"/>
  <c r="Q9" i="97"/>
  <c r="T9" i="8"/>
  <c r="T9" i="97"/>
  <c r="D10" i="8"/>
  <c r="D10" i="97"/>
  <c r="H10" i="8"/>
  <c r="H10" i="97"/>
  <c r="M10" i="8"/>
  <c r="M10" i="97"/>
  <c r="S10" i="8"/>
  <c r="S10" i="97"/>
  <c r="C11" i="8"/>
  <c r="C11" i="97"/>
  <c r="G11" i="8"/>
  <c r="G11" i="97"/>
  <c r="L11" i="8"/>
  <c r="L11" i="97"/>
  <c r="Q11" i="8"/>
  <c r="Q11" i="97"/>
  <c r="B12" i="8"/>
  <c r="B12" i="97"/>
  <c r="F12" i="8"/>
  <c r="F12" i="97"/>
  <c r="K12" i="8"/>
  <c r="K12" i="97"/>
  <c r="P12" i="8"/>
  <c r="P12" i="97"/>
  <c r="U12" i="8"/>
  <c r="U12" i="97"/>
  <c r="E13" i="8"/>
  <c r="E13" i="97"/>
  <c r="I13" i="8"/>
  <c r="I13" i="97"/>
  <c r="O13" i="8"/>
  <c r="O13" i="97"/>
  <c r="T13" i="8"/>
  <c r="T13" i="97"/>
  <c r="D14" i="97"/>
  <c r="H14" i="8"/>
  <c r="H14" i="97"/>
  <c r="S14" i="8"/>
  <c r="S14" i="97"/>
  <c r="C15" i="8"/>
  <c r="C15" i="97"/>
  <c r="G15" i="8"/>
  <c r="G15" i="97"/>
  <c r="L15" i="8"/>
  <c r="L15" i="97"/>
  <c r="Q15" i="8"/>
  <c r="Q15" i="97"/>
  <c r="B16" i="8"/>
  <c r="B16" i="97"/>
  <c r="F16" i="8"/>
  <c r="F16" i="97"/>
  <c r="K16" i="8"/>
  <c r="K16" i="97"/>
  <c r="P16" i="8"/>
  <c r="P16" i="97"/>
  <c r="U16" i="8"/>
  <c r="U16" i="97"/>
  <c r="E17" i="8"/>
  <c r="E17" i="97"/>
  <c r="I17" i="8"/>
  <c r="I17" i="97"/>
  <c r="O17" i="8"/>
  <c r="O17" i="97"/>
  <c r="T17" i="8"/>
  <c r="T17" i="97"/>
  <c r="F18" i="8"/>
  <c r="F18" i="97"/>
  <c r="K18" i="8"/>
  <c r="K18" i="97"/>
  <c r="P18" i="8"/>
  <c r="P18" i="97"/>
  <c r="U18" i="8"/>
  <c r="U18" i="97"/>
  <c r="E19" i="8"/>
  <c r="E19" i="97"/>
  <c r="I19" i="8"/>
  <c r="I19" i="97"/>
  <c r="O19" i="8"/>
  <c r="O19" i="97"/>
  <c r="T19" i="8"/>
  <c r="T19" i="97"/>
  <c r="D20" i="8"/>
  <c r="D20" i="97"/>
  <c r="H20" i="8"/>
  <c r="H20" i="97"/>
  <c r="M20" i="8"/>
  <c r="M20" i="97"/>
  <c r="S20" i="8"/>
  <c r="S20" i="97"/>
  <c r="C21" i="8"/>
  <c r="C21" i="97"/>
  <c r="G21" i="8"/>
  <c r="G21" i="97"/>
  <c r="L21" i="8"/>
  <c r="L21" i="97"/>
  <c r="Q21" i="8"/>
  <c r="Q21" i="97"/>
  <c r="B22" i="8"/>
  <c r="B22" i="97"/>
  <c r="F22" i="8"/>
  <c r="F22" i="97"/>
  <c r="K22" i="8"/>
  <c r="K22" i="97"/>
  <c r="P22" i="8"/>
  <c r="P22" i="97"/>
  <c r="U22" i="8"/>
  <c r="U22" i="97"/>
  <c r="N23" i="97"/>
  <c r="E23" i="97"/>
  <c r="G23" i="97"/>
  <c r="I23" i="97"/>
  <c r="L23" i="97"/>
  <c r="O23" i="97"/>
  <c r="Q23" i="97"/>
  <c r="T23" i="8"/>
  <c r="T23" i="97"/>
  <c r="C8" i="8"/>
  <c r="C8" i="97"/>
  <c r="E8" i="8"/>
  <c r="E8" i="97"/>
  <c r="G8" i="8"/>
  <c r="G8" i="97"/>
  <c r="I8" i="8"/>
  <c r="I8" i="97"/>
  <c r="T8" i="8"/>
  <c r="T8" i="97"/>
  <c r="B9" i="8"/>
  <c r="B9" i="97"/>
  <c r="D9" i="8"/>
  <c r="D9" i="97"/>
  <c r="H9" i="8"/>
  <c r="H9" i="97"/>
  <c r="K9" i="8"/>
  <c r="K9" i="97"/>
  <c r="M9" i="8"/>
  <c r="M9" i="97"/>
  <c r="P9" i="8"/>
  <c r="P9" i="97"/>
  <c r="E10" i="8"/>
  <c r="E10" i="97"/>
  <c r="G10" i="8"/>
  <c r="G10" i="97"/>
  <c r="O10" i="8"/>
  <c r="O10" i="97"/>
  <c r="Q10" i="8"/>
  <c r="Q10" i="97"/>
  <c r="D11" i="8"/>
  <c r="D11" i="97"/>
  <c r="F11" i="8"/>
  <c r="F11" i="97"/>
  <c r="M11" i="8"/>
  <c r="M11" i="97"/>
  <c r="P11" i="8"/>
  <c r="P11" i="97"/>
  <c r="C12" i="8"/>
  <c r="C12" i="97"/>
  <c r="E12" i="8"/>
  <c r="E12" i="97"/>
  <c r="G12" i="8"/>
  <c r="G12" i="97"/>
  <c r="I12" i="8"/>
  <c r="I12" i="97"/>
  <c r="L12" i="8"/>
  <c r="L12" i="97"/>
  <c r="O12" i="8"/>
  <c r="O12" i="97"/>
  <c r="Q12" i="8"/>
  <c r="Q12" i="97"/>
  <c r="T12" i="8"/>
  <c r="T12" i="97"/>
  <c r="B13" i="8"/>
  <c r="B13" i="97"/>
  <c r="D13" i="8"/>
  <c r="D13" i="97"/>
  <c r="F13" i="8"/>
  <c r="F13" i="97"/>
  <c r="H13" i="8"/>
  <c r="H13" i="97"/>
  <c r="K13" i="8"/>
  <c r="K13" i="97"/>
  <c r="M13" i="8"/>
  <c r="M13" i="97"/>
  <c r="P13" i="8"/>
  <c r="P13" i="97"/>
  <c r="S13" i="8"/>
  <c r="S13" i="97"/>
  <c r="U13" i="8"/>
  <c r="U13" i="97"/>
  <c r="C14" i="8"/>
  <c r="C14" i="97"/>
  <c r="E14" i="8"/>
  <c r="E14" i="97"/>
  <c r="G14" i="8"/>
  <c r="G14" i="97"/>
  <c r="I14" i="8"/>
  <c r="I14" i="97"/>
  <c r="L14" i="8"/>
  <c r="L14" i="97"/>
  <c r="O14" i="8"/>
  <c r="O14" i="97"/>
  <c r="Q14" i="8"/>
  <c r="Q14" i="97"/>
  <c r="T14" i="8"/>
  <c r="T14" i="97"/>
  <c r="D15" i="8"/>
  <c r="D15" i="97"/>
  <c r="F15" i="8"/>
  <c r="F15" i="97"/>
  <c r="H15" i="8"/>
  <c r="H15" i="97"/>
  <c r="M15" i="8"/>
  <c r="M15" i="97"/>
  <c r="P15" i="8"/>
  <c r="P15" i="97"/>
  <c r="S15" i="8"/>
  <c r="S15" i="97"/>
  <c r="C16" i="8"/>
  <c r="C16" i="97"/>
  <c r="E16" i="8"/>
  <c r="E16" i="97"/>
  <c r="G16" i="8"/>
  <c r="G16" i="97"/>
  <c r="I16" i="8"/>
  <c r="I16" i="97"/>
  <c r="L16" i="8"/>
  <c r="L16" i="97"/>
  <c r="O16" i="8"/>
  <c r="O16" i="97"/>
  <c r="Q16" i="8"/>
  <c r="Q16" i="97"/>
  <c r="T16" i="8"/>
  <c r="T16" i="97"/>
  <c r="B17" i="8"/>
  <c r="B17" i="97"/>
  <c r="D17" i="8"/>
  <c r="D17" i="97"/>
  <c r="F17" i="8"/>
  <c r="F17" i="97"/>
  <c r="H17" i="8"/>
  <c r="H17" i="97"/>
  <c r="K17" i="8"/>
  <c r="K17" i="97"/>
  <c r="M17" i="8"/>
  <c r="M17" i="97"/>
  <c r="P17" i="8"/>
  <c r="P17" i="97"/>
  <c r="S17" i="8"/>
  <c r="S17" i="97"/>
  <c r="U17" i="8"/>
  <c r="U17" i="97"/>
  <c r="E18" i="8"/>
  <c r="E18" i="97"/>
  <c r="G18" i="8"/>
  <c r="G18" i="97"/>
  <c r="I18" i="8"/>
  <c r="I18" i="97"/>
  <c r="L18" i="8"/>
  <c r="L18" i="97"/>
  <c r="O18" i="8"/>
  <c r="O18" i="97"/>
  <c r="Q18" i="8"/>
  <c r="Q18" i="97"/>
  <c r="T18" i="8"/>
  <c r="T18" i="97"/>
  <c r="B19" i="8"/>
  <c r="B19" i="97"/>
  <c r="D19" i="8"/>
  <c r="D19" i="97"/>
  <c r="F19" i="8"/>
  <c r="F19" i="97"/>
  <c r="H19" i="8"/>
  <c r="H19" i="97"/>
  <c r="K19" i="8"/>
  <c r="K19" i="97"/>
  <c r="M19" i="8"/>
  <c r="M19" i="97"/>
  <c r="P19" i="8"/>
  <c r="P19" i="97"/>
  <c r="S19" i="8"/>
  <c r="S19" i="97"/>
  <c r="U19" i="8"/>
  <c r="U19" i="97"/>
  <c r="C20" i="8"/>
  <c r="C20" i="97"/>
  <c r="E20" i="8"/>
  <c r="E20" i="97"/>
  <c r="G20" i="8"/>
  <c r="G20" i="97"/>
  <c r="I20" i="8"/>
  <c r="I20" i="97"/>
  <c r="L20" i="8"/>
  <c r="L20" i="97"/>
  <c r="O20" i="8"/>
  <c r="O20" i="97"/>
  <c r="Q20" i="8"/>
  <c r="Q20" i="97"/>
  <c r="T20" i="8"/>
  <c r="T20" i="97"/>
  <c r="J21" i="8"/>
  <c r="J21" i="97"/>
  <c r="B21" i="8"/>
  <c r="B21" i="97"/>
  <c r="D21" i="8"/>
  <c r="D21" i="97"/>
  <c r="F21" i="8"/>
  <c r="F21" i="97"/>
  <c r="H21" i="8"/>
  <c r="H21" i="97"/>
  <c r="K21" i="8"/>
  <c r="K21" i="97"/>
  <c r="M21" i="8"/>
  <c r="M21" i="97"/>
  <c r="P21" i="8"/>
  <c r="P21" i="97"/>
  <c r="S21" i="8"/>
  <c r="S21" i="97"/>
  <c r="U21" i="8"/>
  <c r="U21" i="97"/>
  <c r="C22" i="8"/>
  <c r="C22" i="97"/>
  <c r="E22" i="8"/>
  <c r="E22" i="97"/>
  <c r="G22" i="8"/>
  <c r="G22" i="97"/>
  <c r="I22" i="8"/>
  <c r="I22" i="97"/>
  <c r="L22" i="8"/>
  <c r="L22" i="97"/>
  <c r="O22" i="8"/>
  <c r="O22" i="97"/>
  <c r="Q22" i="8"/>
  <c r="Q22" i="97"/>
  <c r="T22" i="8"/>
  <c r="T22" i="97"/>
  <c r="D23" i="97"/>
  <c r="F23" i="97"/>
  <c r="H23" i="97"/>
  <c r="K23" i="97"/>
  <c r="M23" i="97"/>
  <c r="P23" i="97"/>
  <c r="S23" i="8"/>
  <c r="S23" i="97"/>
  <c r="U23" i="8"/>
  <c r="U23" i="97"/>
  <c r="AC94" i="11"/>
  <c r="R16" i="12"/>
  <c r="V20" i="12"/>
  <c r="AC132" i="11"/>
  <c r="R21" i="12" s="1"/>
  <c r="U187" i="7"/>
  <c r="AC43" i="7"/>
  <c r="R10" i="8"/>
  <c r="AG127" i="7"/>
  <c r="V17" i="97"/>
  <c r="Y187" i="7"/>
  <c r="U31" i="13"/>
  <c r="J9" i="14" s="1"/>
  <c r="Y115" i="13"/>
  <c r="N16" i="14" s="1"/>
  <c r="AC79" i="13"/>
  <c r="R13" i="14"/>
  <c r="AG31" i="13"/>
  <c r="V9" i="14" s="1"/>
  <c r="Y175" i="13"/>
  <c r="N21" i="14" s="1"/>
  <c r="AG19" i="13"/>
  <c r="V8" i="14" s="1"/>
  <c r="AC55" i="13"/>
  <c r="R11" i="14" s="1"/>
  <c r="AG55" i="13"/>
  <c r="V11" i="14" s="1"/>
  <c r="U91" i="13"/>
  <c r="J14" i="14" s="1"/>
  <c r="AG187" i="13"/>
  <c r="V22" i="14" s="1"/>
  <c r="AG79" i="13"/>
  <c r="V13" i="14" s="1"/>
  <c r="AC106" i="11"/>
  <c r="R17" i="12" s="1"/>
  <c r="U56" i="11"/>
  <c r="J13" i="12" s="1"/>
  <c r="U79" i="7"/>
  <c r="J13" i="97" s="1"/>
  <c r="AC163" i="7"/>
  <c r="U67" i="7"/>
  <c r="AC79" i="7"/>
  <c r="Y91" i="7"/>
  <c r="U115" i="7"/>
  <c r="AC103" i="7"/>
  <c r="R15" i="8"/>
  <c r="U31" i="7"/>
  <c r="J9" i="97"/>
  <c r="Y19" i="7"/>
  <c r="Y73" i="11"/>
  <c r="N14" i="12" s="1"/>
  <c r="AG56" i="5"/>
  <c r="V23" i="6" s="1"/>
  <c r="AI99" i="11"/>
  <c r="P8" i="6"/>
  <c r="AH40" i="11"/>
  <c r="AI40" i="11" s="1"/>
  <c r="L8" i="6"/>
  <c r="Y79" i="13"/>
  <c r="N13" i="14"/>
  <c r="AC19" i="13"/>
  <c r="R8" i="14"/>
  <c r="I8" i="6"/>
  <c r="T8" i="6"/>
  <c r="T25" i="6" s="1"/>
  <c r="AE61" i="5"/>
  <c r="AI17" i="7"/>
  <c r="AH59" i="7"/>
  <c r="AI59" i="7" s="1"/>
  <c r="O21" i="4"/>
  <c r="O25" i="4" s="1"/>
  <c r="T21" i="4"/>
  <c r="H21" i="4"/>
  <c r="S21" i="4"/>
  <c r="P21" i="4"/>
  <c r="G21" i="4"/>
  <c r="Q21" i="4"/>
  <c r="I24" i="4"/>
  <c r="C24" i="4"/>
  <c r="AH107" i="7"/>
  <c r="AI107" i="7" s="1"/>
  <c r="AH108" i="7"/>
  <c r="AI108" i="7" s="1"/>
  <c r="AH111" i="7"/>
  <c r="AI111" i="7" s="1"/>
  <c r="AH112" i="7"/>
  <c r="AI112" i="7" s="1"/>
  <c r="AH113" i="7"/>
  <c r="AI113" i="7" s="1"/>
  <c r="AH178" i="7"/>
  <c r="AI178" i="7" s="1"/>
  <c r="AH181" i="7"/>
  <c r="AI181" i="7" s="1"/>
  <c r="AH182" i="7"/>
  <c r="AI182" i="7" s="1"/>
  <c r="AH183" i="7"/>
  <c r="AI183" i="7" s="1"/>
  <c r="AH185" i="7"/>
  <c r="AH186" i="7"/>
  <c r="AI186" i="7"/>
  <c r="AC31" i="13"/>
  <c r="R9" i="14"/>
  <c r="U55" i="13"/>
  <c r="J11" i="14"/>
  <c r="AH75" i="11"/>
  <c r="AI75" i="11"/>
  <c r="AH78" i="11"/>
  <c r="AI78" i="11"/>
  <c r="AH79" i="11"/>
  <c r="AI79" i="11"/>
  <c r="AH80" i="11"/>
  <c r="AI80" i="11"/>
  <c r="AH81" i="11"/>
  <c r="AI81" i="11"/>
  <c r="AH83" i="11"/>
  <c r="AI83" i="11"/>
  <c r="AH11" i="13"/>
  <c r="AI11" i="13"/>
  <c r="AH13" i="13"/>
  <c r="AH15" i="13"/>
  <c r="AI15" i="13" s="1"/>
  <c r="AH17" i="13"/>
  <c r="AI17" i="13" s="1"/>
  <c r="AH58" i="13"/>
  <c r="AI58" i="13" s="1"/>
  <c r="AH60" i="13"/>
  <c r="AI60" i="13" s="1"/>
  <c r="AH61" i="13"/>
  <c r="AI61" i="13" s="1"/>
  <c r="AH62" i="13"/>
  <c r="AI62" i="13" s="1"/>
  <c r="AH64" i="13"/>
  <c r="AI64" i="13" s="1"/>
  <c r="AH65" i="13"/>
  <c r="AI65" i="13" s="1"/>
  <c r="AH66" i="13"/>
  <c r="AI66" i="13" s="1"/>
  <c r="AH106" i="13"/>
  <c r="AI106" i="13" s="1"/>
  <c r="AH107" i="13"/>
  <c r="AI107" i="13" s="1"/>
  <c r="AH108" i="13"/>
  <c r="AI108" i="13" s="1"/>
  <c r="AH110" i="13"/>
  <c r="AH111" i="13"/>
  <c r="AI111" i="13"/>
  <c r="AH112" i="13"/>
  <c r="AI112" i="13"/>
  <c r="AH114" i="13"/>
  <c r="AI114" i="13"/>
  <c r="AH179" i="13"/>
  <c r="AI179" i="13"/>
  <c r="AI180" i="13"/>
  <c r="AH183" i="13"/>
  <c r="AI183" i="13" s="1"/>
  <c r="AH184" i="13"/>
  <c r="AI184" i="13" s="1"/>
  <c r="AI186" i="13"/>
  <c r="AH62" i="7"/>
  <c r="AI62" i="7"/>
  <c r="AH63" i="7"/>
  <c r="AI63" i="7"/>
  <c r="AH64" i="7"/>
  <c r="AI64" i="7"/>
  <c r="U32" i="5"/>
  <c r="J15" i="6"/>
  <c r="AH47" i="13"/>
  <c r="AI47" i="13"/>
  <c r="AH49" i="13"/>
  <c r="AI49" i="13"/>
  <c r="AH52" i="13"/>
  <c r="AI52" i="13"/>
  <c r="AH54" i="13"/>
  <c r="AI54" i="13"/>
  <c r="AH95" i="13"/>
  <c r="AI95" i="13"/>
  <c r="AH98" i="13"/>
  <c r="AI98" i="13"/>
  <c r="AI102" i="13"/>
  <c r="AH166" i="13"/>
  <c r="AH168" i="13"/>
  <c r="AI168" i="13"/>
  <c r="AH171" i="13"/>
  <c r="AI171" i="13"/>
  <c r="AH174" i="13"/>
  <c r="AI174" i="13"/>
  <c r="AH34" i="13"/>
  <c r="AI34" i="13"/>
  <c r="AH36" i="13"/>
  <c r="AI36" i="13"/>
  <c r="AH37" i="13"/>
  <c r="AI37" i="13"/>
  <c r="AI38" i="13"/>
  <c r="AH40" i="13"/>
  <c r="AI40" i="13" s="1"/>
  <c r="AH41" i="13"/>
  <c r="AI41" i="13" s="1"/>
  <c r="AH82" i="13"/>
  <c r="AI82" i="13" s="1"/>
  <c r="AH84" i="13"/>
  <c r="AI84" i="13" s="1"/>
  <c r="AH86" i="13"/>
  <c r="AH87" i="13"/>
  <c r="AI87" i="13"/>
  <c r="AH88" i="13"/>
  <c r="AI88" i="13"/>
  <c r="AH90" i="13"/>
  <c r="AI90" i="13"/>
  <c r="AI158" i="13"/>
  <c r="AH159" i="13"/>
  <c r="AI159" i="13" s="1"/>
  <c r="AH160" i="13"/>
  <c r="AI160" i="13" s="1"/>
  <c r="N191" i="13"/>
  <c r="AH48" i="13"/>
  <c r="AI48" i="13"/>
  <c r="AH50" i="13"/>
  <c r="AI50" i="13"/>
  <c r="AH51" i="13"/>
  <c r="AI51" i="13"/>
  <c r="AH99" i="13"/>
  <c r="AI99" i="13"/>
  <c r="AH167" i="13"/>
  <c r="AI167" i="13"/>
  <c r="AH170" i="13"/>
  <c r="AI170" i="13"/>
  <c r="AH172" i="13"/>
  <c r="AI172" i="13"/>
  <c r="AH22" i="13"/>
  <c r="AI22" i="13"/>
  <c r="AI23" i="13"/>
  <c r="AH24" i="13"/>
  <c r="AI24" i="13" s="1"/>
  <c r="AH26" i="13"/>
  <c r="AI26" i="13" s="1"/>
  <c r="AI27" i="13"/>
  <c r="AH28" i="13"/>
  <c r="AI28" i="13"/>
  <c r="AH30" i="13"/>
  <c r="AI30" i="13"/>
  <c r="U79" i="13"/>
  <c r="J13" i="14"/>
  <c r="AH71" i="13"/>
  <c r="AI71" i="13"/>
  <c r="AH73" i="13"/>
  <c r="AI73" i="13"/>
  <c r="AH74" i="13"/>
  <c r="AI74" i="13"/>
  <c r="AH75" i="13"/>
  <c r="AI75" i="13"/>
  <c r="AH119" i="13"/>
  <c r="AI119" i="13"/>
  <c r="X20" i="14" s="1"/>
  <c r="AB191" i="13"/>
  <c r="AG10" i="11"/>
  <c r="V8" i="12"/>
  <c r="U73" i="11"/>
  <c r="J14" i="12"/>
  <c r="J21" i="12"/>
  <c r="Y27" i="11"/>
  <c r="N10" i="12" s="1"/>
  <c r="AH30" i="11"/>
  <c r="AI30" i="11" s="1"/>
  <c r="AH31" i="11"/>
  <c r="AI31" i="11" s="1"/>
  <c r="AH45" i="11"/>
  <c r="AI45" i="11" s="1"/>
  <c r="AH50" i="11"/>
  <c r="AI50" i="11" s="1"/>
  <c r="AI53" i="11"/>
  <c r="AH54" i="11"/>
  <c r="AI54" i="11"/>
  <c r="AH55" i="11"/>
  <c r="AI55" i="11"/>
  <c r="AG73" i="11"/>
  <c r="V14" i="12"/>
  <c r="AH88" i="11"/>
  <c r="AI88" i="11"/>
  <c r="X18" i="12" s="1"/>
  <c r="U94" i="11"/>
  <c r="J16" i="12" s="1"/>
  <c r="AH90" i="11"/>
  <c r="AI90" i="11" s="1"/>
  <c r="X20" i="12" s="1"/>
  <c r="AH93" i="11"/>
  <c r="AI93" i="11"/>
  <c r="AC121" i="11"/>
  <c r="R19" i="12"/>
  <c r="AG132" i="11"/>
  <c r="AG27" i="11"/>
  <c r="V10" i="12" s="1"/>
  <c r="AH59" i="11"/>
  <c r="AI59" i="11" s="1"/>
  <c r="AH67" i="11"/>
  <c r="AI67" i="11" s="1"/>
  <c r="AH69" i="11"/>
  <c r="AI69" i="11" s="1"/>
  <c r="Y94" i="11"/>
  <c r="N16" i="12" s="1"/>
  <c r="AH130" i="11"/>
  <c r="AI130" i="11" s="1"/>
  <c r="AG32" i="11"/>
  <c r="V11" i="12" s="1"/>
  <c r="AH84" i="11"/>
  <c r="AI84" i="11" s="1"/>
  <c r="AG94" i="11"/>
  <c r="V16" i="12" s="1"/>
  <c r="Y121" i="11"/>
  <c r="N19" i="12" s="1"/>
  <c r="AH124" i="11"/>
  <c r="AI124" i="11" s="1"/>
  <c r="AG138" i="11"/>
  <c r="V23" i="12" s="1"/>
  <c r="U138" i="11"/>
  <c r="J23" i="12" s="1"/>
  <c r="AG41" i="5"/>
  <c r="V18" i="6" s="1"/>
  <c r="AC44" i="5"/>
  <c r="R19" i="6" s="1"/>
  <c r="U23" i="5"/>
  <c r="J12" i="6" s="1"/>
  <c r="V12" i="6"/>
  <c r="U29" i="5"/>
  <c r="J14" i="6"/>
  <c r="AC50" i="5"/>
  <c r="R21" i="6"/>
  <c r="U35" i="5"/>
  <c r="J16" i="6"/>
  <c r="Y44" i="5"/>
  <c r="N19" i="6"/>
  <c r="Y50" i="5"/>
  <c r="N21" i="6"/>
  <c r="AG60" i="5"/>
  <c r="V24" i="6"/>
  <c r="AC23" i="5"/>
  <c r="R12" i="6"/>
  <c r="Y23" i="5"/>
  <c r="N12" i="6"/>
  <c r="AC29" i="5"/>
  <c r="R14" i="6"/>
  <c r="AH49" i="5"/>
  <c r="AI49" i="5"/>
  <c r="U50" i="5"/>
  <c r="J21" i="6"/>
  <c r="J10" i="6"/>
  <c r="Y17" i="5"/>
  <c r="N10" i="6" s="1"/>
  <c r="U44" i="5"/>
  <c r="J19" i="6" s="1"/>
  <c r="V21" i="6"/>
  <c r="Y10" i="5"/>
  <c r="N8" i="6"/>
  <c r="U8" i="6"/>
  <c r="M8" i="6"/>
  <c r="M25" i="6" s="1"/>
  <c r="R8" i="6"/>
  <c r="R16" i="4"/>
  <c r="V24" i="4"/>
  <c r="AI35" i="7"/>
  <c r="U43" i="7"/>
  <c r="J10" i="8" s="1"/>
  <c r="AC67" i="7"/>
  <c r="Y79" i="7"/>
  <c r="AG151" i="7"/>
  <c r="AH23" i="7"/>
  <c r="AI23" i="7"/>
  <c r="AH26" i="7"/>
  <c r="AI26" i="7"/>
  <c r="AH27" i="7"/>
  <c r="AI27" i="7"/>
  <c r="AH70" i="7"/>
  <c r="AI70" i="7"/>
  <c r="AH73" i="7"/>
  <c r="AI73" i="7"/>
  <c r="AH74" i="7"/>
  <c r="AI74" i="7"/>
  <c r="AH75" i="7"/>
  <c r="AI75" i="7"/>
  <c r="AH77" i="7"/>
  <c r="AI77" i="7"/>
  <c r="AH96" i="7"/>
  <c r="AI96" i="7"/>
  <c r="AH98" i="7"/>
  <c r="AI98" i="7"/>
  <c r="AH102" i="7"/>
  <c r="AI102" i="7"/>
  <c r="AG115" i="7"/>
  <c r="AC151" i="7"/>
  <c r="Y163" i="7"/>
  <c r="N20" i="97"/>
  <c r="AH167" i="7"/>
  <c r="AI167" i="7"/>
  <c r="AH169" i="7"/>
  <c r="AH170" i="7"/>
  <c r="AI170" i="7" s="1"/>
  <c r="AH172" i="7"/>
  <c r="AI172" i="7" s="1"/>
  <c r="AG187" i="7"/>
  <c r="V22" i="8" s="1"/>
  <c r="AG79" i="7"/>
  <c r="V13" i="8" s="1"/>
  <c r="AH84" i="7"/>
  <c r="AI84" i="7" s="1"/>
  <c r="AH89" i="7"/>
  <c r="AI89" i="7" s="1"/>
  <c r="AH90" i="7"/>
  <c r="AI90" i="7" s="1"/>
  <c r="AH129" i="7"/>
  <c r="AI129" i="7" s="1"/>
  <c r="AH130" i="7"/>
  <c r="AI130" i="7" s="1"/>
  <c r="U139" i="7"/>
  <c r="AH132" i="7"/>
  <c r="AI132" i="7"/>
  <c r="AH135" i="7"/>
  <c r="AI135" i="7"/>
  <c r="AH136" i="7"/>
  <c r="AI136" i="7"/>
  <c r="Y151" i="7"/>
  <c r="N19" i="8"/>
  <c r="AH154" i="7"/>
  <c r="AI154" i="7"/>
  <c r="AH157" i="7"/>
  <c r="AI157" i="7"/>
  <c r="AH158" i="7"/>
  <c r="AH159" i="7"/>
  <c r="AI159" i="7" s="1"/>
  <c r="AH161" i="7"/>
  <c r="AI161" i="7" s="1"/>
  <c r="AG175" i="7"/>
  <c r="AH47" i="7"/>
  <c r="AH118" i="7"/>
  <c r="AI118" i="7" s="1"/>
  <c r="AH119" i="7"/>
  <c r="AI119" i="7" s="1"/>
  <c r="AH121" i="7"/>
  <c r="AI121" i="7" s="1"/>
  <c r="AH123" i="7"/>
  <c r="AI123" i="7" s="1"/>
  <c r="AH124" i="7"/>
  <c r="AI124" i="7" s="1"/>
  <c r="AH125" i="7"/>
  <c r="AI125" i="7" s="1"/>
  <c r="AH126" i="7"/>
  <c r="AI126" i="7" s="1"/>
  <c r="AG139" i="7"/>
  <c r="AH141" i="7"/>
  <c r="AI141" i="7"/>
  <c r="AH142" i="7"/>
  <c r="AI142" i="7"/>
  <c r="U151" i="7"/>
  <c r="AH147" i="7"/>
  <c r="AI147" i="7" s="1"/>
  <c r="AH148" i="7"/>
  <c r="AI148" i="7" s="1"/>
  <c r="AH149" i="7"/>
  <c r="AI149" i="7" s="1"/>
  <c r="D8" i="14"/>
  <c r="M191" i="13"/>
  <c r="H8" i="14"/>
  <c r="H24" i="14" s="1"/>
  <c r="L8" i="14"/>
  <c r="P8" i="14"/>
  <c r="P24" i="14" s="1"/>
  <c r="AA191" i="13"/>
  <c r="T8" i="14"/>
  <c r="AE191" i="13"/>
  <c r="AH33" i="13"/>
  <c r="AI33" i="13"/>
  <c r="AH57" i="13"/>
  <c r="AH81" i="13"/>
  <c r="E8" i="14"/>
  <c r="E24" i="14"/>
  <c r="U8" i="14"/>
  <c r="U24" i="14"/>
  <c r="AG43" i="13"/>
  <c r="V10" i="14"/>
  <c r="AH45" i="13"/>
  <c r="AG67" i="13"/>
  <c r="V12" i="14" s="1"/>
  <c r="AH69" i="13"/>
  <c r="AG91" i="13"/>
  <c r="V14" i="14"/>
  <c r="AH89" i="13"/>
  <c r="AI89" i="13"/>
  <c r="AC103" i="13"/>
  <c r="R15" i="14"/>
  <c r="AH97" i="13"/>
  <c r="AH105" i="13"/>
  <c r="AH113" i="13"/>
  <c r="AC127" i="13"/>
  <c r="R17" i="14" s="1"/>
  <c r="U139" i="13"/>
  <c r="J18" i="14" s="1"/>
  <c r="AC163" i="13"/>
  <c r="R20" i="14" s="1"/>
  <c r="AH157" i="13"/>
  <c r="AH165" i="13"/>
  <c r="AH173" i="13"/>
  <c r="AI173" i="13" s="1"/>
  <c r="AC187" i="13"/>
  <c r="R22" i="14" s="1"/>
  <c r="AH181" i="13"/>
  <c r="Q8" i="14"/>
  <c r="Q24" i="14"/>
  <c r="K191" i="13"/>
  <c r="C8" i="14"/>
  <c r="C24" i="14" s="1"/>
  <c r="G8" i="14"/>
  <c r="G24" i="14" s="1"/>
  <c r="K8" i="14"/>
  <c r="Z191" i="13"/>
  <c r="O8" i="14"/>
  <c r="O24" i="14"/>
  <c r="S8" i="14"/>
  <c r="S24" i="14" s="1"/>
  <c r="AC43" i="13"/>
  <c r="R10" i="14" s="1"/>
  <c r="AH39" i="13"/>
  <c r="AC67" i="13"/>
  <c r="R12" i="14"/>
  <c r="AH63" i="13"/>
  <c r="AC91" i="13"/>
  <c r="R14" i="14" s="1"/>
  <c r="Y103" i="13"/>
  <c r="N15" i="14" s="1"/>
  <c r="AG115" i="13"/>
  <c r="V16" i="14" s="1"/>
  <c r="Y127" i="13"/>
  <c r="N17" i="14" s="1"/>
  <c r="U163" i="13"/>
  <c r="J20" i="14" s="1"/>
  <c r="AG175" i="13"/>
  <c r="V21" i="14" s="1"/>
  <c r="U187" i="13"/>
  <c r="J22" i="14" s="1"/>
  <c r="AH178" i="13"/>
  <c r="AI178" i="13" s="1"/>
  <c r="AG190" i="13"/>
  <c r="V23" i="14" s="1"/>
  <c r="M8" i="14"/>
  <c r="Y43" i="13"/>
  <c r="N10" i="14"/>
  <c r="AH35" i="13"/>
  <c r="AH46" i="13"/>
  <c r="AH53" i="13"/>
  <c r="AI53" i="13"/>
  <c r="Y67" i="13"/>
  <c r="N12" i="14"/>
  <c r="AH59" i="13"/>
  <c r="AH70" i="13"/>
  <c r="AI70" i="13" s="1"/>
  <c r="AH77" i="13"/>
  <c r="AI77" i="13" s="1"/>
  <c r="Y91" i="13"/>
  <c r="N14" i="14" s="1"/>
  <c r="AH83" i="13"/>
  <c r="AI83" i="13" s="1"/>
  <c r="AH85" i="13"/>
  <c r="AI85" i="13"/>
  <c r="AH93" i="13"/>
  <c r="AH101" i="13"/>
  <c r="AI101" i="13" s="1"/>
  <c r="AC115" i="13"/>
  <c r="R16" i="14" s="1"/>
  <c r="AH109" i="13"/>
  <c r="AI109" i="13" s="1"/>
  <c r="AC151" i="13"/>
  <c r="R19" i="14" s="1"/>
  <c r="AH145" i="13"/>
  <c r="AI145" i="13" s="1"/>
  <c r="AC175" i="13"/>
  <c r="R21" i="14" s="1"/>
  <c r="AH169" i="13"/>
  <c r="AH177" i="13"/>
  <c r="AH185" i="13"/>
  <c r="AI185" i="13" s="1"/>
  <c r="AC190" i="13"/>
  <c r="R23" i="14" s="1"/>
  <c r="I8" i="14"/>
  <c r="U115" i="13"/>
  <c r="J16" i="14"/>
  <c r="U175" i="13"/>
  <c r="J21" i="14"/>
  <c r="U190" i="13"/>
  <c r="J23" i="14"/>
  <c r="AH129" i="13"/>
  <c r="L13" i="12"/>
  <c r="X139" i="11"/>
  <c r="M8" i="12"/>
  <c r="M24" i="12" s="1"/>
  <c r="Q8" i="12"/>
  <c r="Q24" i="12" s="1"/>
  <c r="AC10" i="11"/>
  <c r="R8" i="12" s="1"/>
  <c r="U27" i="11"/>
  <c r="J10" i="12" s="1"/>
  <c r="U42" i="11"/>
  <c r="J12" i="12" s="1"/>
  <c r="AH37" i="11"/>
  <c r="AI37" i="11" s="1"/>
  <c r="AH44" i="11"/>
  <c r="Y10" i="11"/>
  <c r="AG22" i="11"/>
  <c r="V9" i="12" s="1"/>
  <c r="V24" i="12" s="1"/>
  <c r="AH16" i="11"/>
  <c r="AI16" i="11" s="1"/>
  <c r="AG42" i="11"/>
  <c r="V12" i="12" s="1"/>
  <c r="E8" i="12"/>
  <c r="E24" i="12" s="1"/>
  <c r="I8" i="12"/>
  <c r="I24" i="12"/>
  <c r="T139" i="11"/>
  <c r="T9" i="12"/>
  <c r="AF139" i="11"/>
  <c r="U8" i="12"/>
  <c r="U24" i="12" s="1"/>
  <c r="U10" i="11"/>
  <c r="J8" i="12" s="1"/>
  <c r="AC27" i="11"/>
  <c r="R10" i="12" s="1"/>
  <c r="C8" i="12"/>
  <c r="G8" i="12"/>
  <c r="K8" i="12"/>
  <c r="V139" i="11"/>
  <c r="O8" i="12"/>
  <c r="S8" i="12"/>
  <c r="S24" i="12"/>
  <c r="AH34" i="11"/>
  <c r="AG56" i="11"/>
  <c r="V13" i="12" s="1"/>
  <c r="Y106" i="11"/>
  <c r="N17" i="12" s="1"/>
  <c r="U121" i="11"/>
  <c r="J19" i="12" s="1"/>
  <c r="AC125" i="11"/>
  <c r="R20" i="12" s="1"/>
  <c r="Y22" i="11"/>
  <c r="N9" i="12" s="1"/>
  <c r="N24" i="12" s="1"/>
  <c r="AH25" i="11"/>
  <c r="Y32" i="11"/>
  <c r="N11" i="12"/>
  <c r="AH36" i="11"/>
  <c r="AC56" i="11"/>
  <c r="R13" i="12" s="1"/>
  <c r="AH58" i="11"/>
  <c r="AI58" i="11" s="1"/>
  <c r="AH71" i="11"/>
  <c r="AG85" i="11"/>
  <c r="V15" i="12"/>
  <c r="AH77" i="11"/>
  <c r="AH82" i="11"/>
  <c r="AI82" i="11" s="1"/>
  <c r="U106" i="11"/>
  <c r="J17" i="12" s="1"/>
  <c r="AC109" i="11"/>
  <c r="R18" i="12" s="1"/>
  <c r="AH115" i="11"/>
  <c r="AI115" i="11" s="1"/>
  <c r="AH120" i="11"/>
  <c r="AI120" i="11"/>
  <c r="Y125" i="11"/>
  <c r="N20" i="12"/>
  <c r="AH129" i="11"/>
  <c r="AC135" i="11"/>
  <c r="R22" i="12" s="1"/>
  <c r="AH89" i="11"/>
  <c r="AI89" i="11" s="1"/>
  <c r="X19" i="12" s="1"/>
  <c r="AH134" i="11"/>
  <c r="AI134" i="11"/>
  <c r="AH9" i="11"/>
  <c r="AC32" i="11"/>
  <c r="R11" i="12" s="1"/>
  <c r="AH48" i="11"/>
  <c r="U85" i="11"/>
  <c r="J15" i="12"/>
  <c r="AH91" i="11"/>
  <c r="AI91" i="11"/>
  <c r="AG109" i="11"/>
  <c r="V18" i="12"/>
  <c r="AH127" i="11"/>
  <c r="AG135" i="11"/>
  <c r="V22" i="12" s="1"/>
  <c r="O139" i="11"/>
  <c r="U22" i="11"/>
  <c r="J9" i="12"/>
  <c r="U32" i="11"/>
  <c r="J11" i="12"/>
  <c r="AH29" i="11"/>
  <c r="AH38" i="11"/>
  <c r="Y56" i="11"/>
  <c r="N13" i="12"/>
  <c r="AI49" i="11"/>
  <c r="AH52" i="11"/>
  <c r="AI52" i="11" s="1"/>
  <c r="R15" i="12"/>
  <c r="AH87" i="11"/>
  <c r="AH92" i="11"/>
  <c r="AI92" i="11"/>
  <c r="Y109" i="11"/>
  <c r="N18" i="12"/>
  <c r="U125" i="11"/>
  <c r="J20" i="12"/>
  <c r="AH123" i="11"/>
  <c r="AH128" i="11"/>
  <c r="AI128" i="11" s="1"/>
  <c r="AH131" i="11"/>
  <c r="AI131" i="11" s="1"/>
  <c r="Y135" i="11"/>
  <c r="N22" i="12" s="1"/>
  <c r="F8" i="12"/>
  <c r="F24" i="12" s="1"/>
  <c r="AH108" i="11"/>
  <c r="AI185" i="7"/>
  <c r="H8" i="8"/>
  <c r="X191" i="7"/>
  <c r="M8" i="8"/>
  <c r="C9" i="8"/>
  <c r="G9" i="8"/>
  <c r="R191" i="7"/>
  <c r="AI169" i="7"/>
  <c r="L8" i="8"/>
  <c r="AB191" i="7"/>
  <c r="Q8" i="8"/>
  <c r="Z191" i="7"/>
  <c r="S9" i="8"/>
  <c r="AD191" i="7"/>
  <c r="U91" i="7"/>
  <c r="J14" i="8"/>
  <c r="AH81" i="7"/>
  <c r="AH21" i="7"/>
  <c r="AI21" i="7" s="1"/>
  <c r="AH57" i="7"/>
  <c r="N191" i="7"/>
  <c r="D8" i="8"/>
  <c r="AG19" i="7"/>
  <c r="V8" i="97" s="1"/>
  <c r="AH71" i="7"/>
  <c r="AI71" i="7" s="1"/>
  <c r="AH78" i="7"/>
  <c r="AI78" i="7" s="1"/>
  <c r="U127" i="7"/>
  <c r="AH117" i="7"/>
  <c r="AI117" i="7"/>
  <c r="AH137" i="7"/>
  <c r="AH155" i="7"/>
  <c r="AH162" i="7"/>
  <c r="Y175" i="7"/>
  <c r="N21" i="97" s="1"/>
  <c r="AH168" i="7"/>
  <c r="U190" i="7"/>
  <c r="J8" i="97"/>
  <c r="AH16" i="7"/>
  <c r="AC31" i="7"/>
  <c r="R9" i="8" s="1"/>
  <c r="R24" i="8" s="1"/>
  <c r="Y31" i="7"/>
  <c r="N9" i="8" s="1"/>
  <c r="AH109" i="7"/>
  <c r="AH122" i="7"/>
  <c r="AI122" i="7"/>
  <c r="AH145" i="7"/>
  <c r="AI145" i="7"/>
  <c r="U163" i="7"/>
  <c r="AH173" i="7"/>
  <c r="AH179" i="7"/>
  <c r="AA191" i="7"/>
  <c r="AH25" i="7"/>
  <c r="AI25" i="7" s="1"/>
  <c r="AH29" i="7"/>
  <c r="AG55" i="7"/>
  <c r="V11" i="97" s="1"/>
  <c r="Y55" i="7"/>
  <c r="N11" i="8" s="1"/>
  <c r="AH61" i="7"/>
  <c r="AH65" i="7"/>
  <c r="AI65" i="7"/>
  <c r="AH69" i="7"/>
  <c r="AG91" i="7"/>
  <c r="V14" i="97" s="1"/>
  <c r="AH88" i="7"/>
  <c r="AI88" i="7" s="1"/>
  <c r="Y115" i="7"/>
  <c r="N16" i="97" s="1"/>
  <c r="AC127" i="7"/>
  <c r="Y127" i="7"/>
  <c r="AC139" i="7"/>
  <c r="AH133" i="7"/>
  <c r="AH143" i="7"/>
  <c r="AI143" i="7" s="1"/>
  <c r="AH144" i="7"/>
  <c r="AI144" i="7" s="1"/>
  <c r="AG163" i="7"/>
  <c r="V20" i="97" s="1"/>
  <c r="AH165" i="7"/>
  <c r="AC175" i="7"/>
  <c r="R21" i="97"/>
  <c r="AH171" i="7"/>
  <c r="AH177" i="7"/>
  <c r="AH187" i="7" s="1"/>
  <c r="V191" i="7"/>
  <c r="AH86" i="7"/>
  <c r="AI86" i="7" s="1"/>
  <c r="AH94" i="7"/>
  <c r="AH114" i="7"/>
  <c r="AI114" i="7"/>
  <c r="AH120" i="7"/>
  <c r="AH153" i="7"/>
  <c r="AI153" i="7" s="1"/>
  <c r="AH160" i="7"/>
  <c r="AH166" i="7"/>
  <c r="AH9" i="7"/>
  <c r="AI9" i="7" s="1"/>
  <c r="AI14" i="7"/>
  <c r="AH76" i="7"/>
  <c r="AH82" i="7"/>
  <c r="AI82" i="7" s="1"/>
  <c r="AH105" i="7"/>
  <c r="AH110" i="7"/>
  <c r="AH131" i="7"/>
  <c r="AI131" i="7" s="1"/>
  <c r="AH138" i="7"/>
  <c r="AI138" i="7" s="1"/>
  <c r="AH150" i="7"/>
  <c r="AH156" i="7"/>
  <c r="AH184" i="7"/>
  <c r="AH10" i="7"/>
  <c r="AI10" i="7" s="1"/>
  <c r="O191" i="7"/>
  <c r="AH66" i="7"/>
  <c r="AH72" i="7"/>
  <c r="AH100" i="7"/>
  <c r="AI100" i="7"/>
  <c r="AH106" i="7"/>
  <c r="AI106" i="7"/>
  <c r="AH134" i="7"/>
  <c r="AI134" i="7"/>
  <c r="AH146" i="7"/>
  <c r="AH174" i="7"/>
  <c r="AI174" i="7" s="1"/>
  <c r="AH180" i="7"/>
  <c r="C8" i="6"/>
  <c r="C23" i="6"/>
  <c r="C25" i="6"/>
  <c r="AH31" i="5"/>
  <c r="AH32" i="5"/>
  <c r="O61" i="5"/>
  <c r="AC26" i="5"/>
  <c r="R13" i="6" s="1"/>
  <c r="AH28" i="5"/>
  <c r="AI28" i="5" s="1"/>
  <c r="AH29" i="5"/>
  <c r="AI29" i="5" s="1"/>
  <c r="X14" i="6" s="1"/>
  <c r="U38" i="5"/>
  <c r="J17" i="6"/>
  <c r="Y47" i="5"/>
  <c r="N20" i="6"/>
  <c r="V9" i="6"/>
  <c r="U20" i="5"/>
  <c r="J11" i="6" s="1"/>
  <c r="Y26" i="5"/>
  <c r="N13" i="6" s="1"/>
  <c r="AC32" i="5"/>
  <c r="R15" i="6" s="1"/>
  <c r="Y41" i="5"/>
  <c r="N18" i="6" s="1"/>
  <c r="U47" i="5"/>
  <c r="J20" i="6" s="1"/>
  <c r="Y56" i="5"/>
  <c r="N23" i="6" s="1"/>
  <c r="G8" i="6"/>
  <c r="K8" i="6"/>
  <c r="S8" i="6"/>
  <c r="S25" i="6" s="1"/>
  <c r="J9" i="6"/>
  <c r="Y20" i="5"/>
  <c r="N11" i="6"/>
  <c r="V15" i="6"/>
  <c r="AH37" i="5"/>
  <c r="AI37" i="5" s="1"/>
  <c r="X18" i="6" s="1"/>
  <c r="R9" i="6"/>
  <c r="V11" i="6"/>
  <c r="U26" i="5"/>
  <c r="J13" i="6"/>
  <c r="Y32" i="5"/>
  <c r="N15" i="6"/>
  <c r="AC38" i="5"/>
  <c r="R17" i="6"/>
  <c r="U41" i="5"/>
  <c r="J18" i="6"/>
  <c r="V20" i="6"/>
  <c r="U56" i="5"/>
  <c r="J23" i="6" s="1"/>
  <c r="F8" i="6"/>
  <c r="F25" i="6" s="1"/>
  <c r="V16" i="4"/>
  <c r="D25" i="4"/>
  <c r="V20" i="4"/>
  <c r="R20" i="4"/>
  <c r="V23" i="8"/>
  <c r="V23" i="97"/>
  <c r="J19" i="8"/>
  <c r="J19" i="97"/>
  <c r="V21" i="8"/>
  <c r="V21" i="97"/>
  <c r="V22" i="97"/>
  <c r="J9" i="8"/>
  <c r="J16" i="8"/>
  <c r="J16" i="97"/>
  <c r="N14" i="8"/>
  <c r="N14" i="97"/>
  <c r="R16" i="8"/>
  <c r="R16" i="97"/>
  <c r="J12" i="8"/>
  <c r="J12" i="97"/>
  <c r="J13" i="8"/>
  <c r="R10" i="97"/>
  <c r="R21" i="8"/>
  <c r="R18" i="8"/>
  <c r="R18" i="97"/>
  <c r="V14" i="8"/>
  <c r="V11" i="8"/>
  <c r="J20" i="8"/>
  <c r="J20" i="97"/>
  <c r="R23" i="8"/>
  <c r="R23" i="97"/>
  <c r="V18" i="8"/>
  <c r="V18" i="97"/>
  <c r="V13" i="97"/>
  <c r="N20" i="8"/>
  <c r="V16" i="8"/>
  <c r="V16" i="97"/>
  <c r="V19" i="8"/>
  <c r="V19" i="97"/>
  <c r="R14" i="97"/>
  <c r="J10" i="97"/>
  <c r="N8" i="8"/>
  <c r="N8" i="97"/>
  <c r="R22" i="8"/>
  <c r="R22" i="97"/>
  <c r="V15" i="8"/>
  <c r="V15" i="97"/>
  <c r="R20" i="8"/>
  <c r="R20" i="97"/>
  <c r="V17" i="8"/>
  <c r="J22" i="8"/>
  <c r="J22" i="97"/>
  <c r="H25" i="4"/>
  <c r="AH50" i="5"/>
  <c r="V8" i="6"/>
  <c r="R21" i="4"/>
  <c r="V21" i="4"/>
  <c r="AI23" i="5"/>
  <c r="X12" i="6"/>
  <c r="AI35" i="13"/>
  <c r="AI21" i="13"/>
  <c r="AI63" i="13"/>
  <c r="AI97" i="13"/>
  <c r="AI69" i="13"/>
  <c r="AI57" i="13"/>
  <c r="AI169" i="13"/>
  <c r="AI105" i="13"/>
  <c r="AI161" i="13"/>
  <c r="AI165" i="13"/>
  <c r="AI177" i="13"/>
  <c r="AI39" i="13"/>
  <c r="AI181" i="13"/>
  <c r="AI113" i="13"/>
  <c r="AI45" i="13"/>
  <c r="AI123" i="11"/>
  <c r="AH125" i="11"/>
  <c r="AI125" i="11" s="1"/>
  <c r="AI48" i="11"/>
  <c r="AI112" i="11"/>
  <c r="AI77" i="11"/>
  <c r="AI25" i="11"/>
  <c r="AI108" i="11"/>
  <c r="AH109" i="11"/>
  <c r="AH10" i="11"/>
  <c r="W8" i="12" s="1"/>
  <c r="AI9" i="11"/>
  <c r="AI68" i="11"/>
  <c r="AI34" i="11"/>
  <c r="AI29" i="11"/>
  <c r="AH32" i="11"/>
  <c r="AI32" i="11"/>
  <c r="X11" i="12" s="1"/>
  <c r="W11" i="12"/>
  <c r="AI129" i="11"/>
  <c r="AI71" i="11"/>
  <c r="AI36" i="11"/>
  <c r="N8" i="12"/>
  <c r="AI87" i="11"/>
  <c r="X17" i="12" s="1"/>
  <c r="AI127" i="11"/>
  <c r="AI146" i="7"/>
  <c r="AI72" i="7"/>
  <c r="AI184" i="7"/>
  <c r="AI76" i="7"/>
  <c r="AI120" i="7"/>
  <c r="AI165" i="7"/>
  <c r="AI133" i="7"/>
  <c r="AI93" i="7"/>
  <c r="AI109" i="7"/>
  <c r="AI137" i="7"/>
  <c r="AI173" i="7"/>
  <c r="AI168" i="7"/>
  <c r="AI180" i="7"/>
  <c r="AI38" i="7"/>
  <c r="AI150" i="7"/>
  <c r="AI94" i="7"/>
  <c r="AI171" i="7"/>
  <c r="AI87" i="7"/>
  <c r="AI61" i="7"/>
  <c r="AI179" i="7"/>
  <c r="AI155" i="7"/>
  <c r="AI66" i="7"/>
  <c r="AI156" i="7"/>
  <c r="AI110" i="7"/>
  <c r="AI166" i="7"/>
  <c r="AI177" i="7"/>
  <c r="J8" i="8"/>
  <c r="AI162" i="7"/>
  <c r="AH139" i="7"/>
  <c r="AI31" i="5"/>
  <c r="AI40" i="5"/>
  <c r="AH41" i="5"/>
  <c r="AA60" i="5"/>
  <c r="P24" i="6" s="1"/>
  <c r="W12" i="6"/>
  <c r="AI10" i="11"/>
  <c r="X8" i="12" s="1"/>
  <c r="W20" i="12"/>
  <c r="W18" i="12"/>
  <c r="AI109" i="11"/>
  <c r="W13" i="6"/>
  <c r="W11" i="6"/>
  <c r="AI20" i="5"/>
  <c r="X11" i="6" s="1"/>
  <c r="AC58" i="5"/>
  <c r="AH58" i="5" s="1"/>
  <c r="AC60" i="5"/>
  <c r="R24" i="6" s="1"/>
  <c r="C21" i="4"/>
  <c r="K61" i="5"/>
  <c r="G17" i="6"/>
  <c r="U18" i="6"/>
  <c r="U25" i="6"/>
  <c r="AI43" i="5"/>
  <c r="AH44" i="5"/>
  <c r="AI13" i="11"/>
  <c r="AI17" i="11"/>
  <c r="AI18" i="11"/>
  <c r="AI20" i="11"/>
  <c r="AH106" i="11"/>
  <c r="AI103" i="11"/>
  <c r="AI118" i="13"/>
  <c r="X19" i="14"/>
  <c r="AI120" i="13"/>
  <c r="AI122" i="13"/>
  <c r="AI124" i="13"/>
  <c r="AI130" i="13"/>
  <c r="AI131" i="13"/>
  <c r="AI133" i="13"/>
  <c r="AI134" i="13"/>
  <c r="AI135" i="13"/>
  <c r="AI136" i="13"/>
  <c r="AI138" i="13"/>
  <c r="AI142" i="13"/>
  <c r="AI143" i="13"/>
  <c r="AI147" i="13"/>
  <c r="AI149" i="13"/>
  <c r="AI150" i="13"/>
  <c r="S11" i="6"/>
  <c r="K11" i="6"/>
  <c r="V61" i="5"/>
  <c r="U60" i="5"/>
  <c r="J24" i="6" s="1"/>
  <c r="AI150" i="96"/>
  <c r="AI75" i="96"/>
  <c r="AI81" i="13"/>
  <c r="AI94" i="13"/>
  <c r="R9" i="97"/>
  <c r="AG106" i="11"/>
  <c r="J139" i="11"/>
  <c r="AE139" i="11"/>
  <c r="N139" i="11"/>
  <c r="AB139" i="11"/>
  <c r="W139" i="11"/>
  <c r="AH117" i="13"/>
  <c r="AG44" i="5"/>
  <c r="N18" i="8"/>
  <c r="N18" i="97"/>
  <c r="S61" i="5"/>
  <c r="H8" i="6"/>
  <c r="X61" i="5"/>
  <c r="I9" i="8"/>
  <c r="I9" i="97"/>
  <c r="B10" i="8"/>
  <c r="B10" i="97"/>
  <c r="F10" i="8"/>
  <c r="F24" i="8" s="1"/>
  <c r="F10" i="97"/>
  <c r="K10" i="8"/>
  <c r="K10" i="97"/>
  <c r="P10" i="8"/>
  <c r="P24" i="8" s="1"/>
  <c r="P10" i="97"/>
  <c r="P24" i="97" s="1"/>
  <c r="U10" i="8"/>
  <c r="U10" i="97"/>
  <c r="E11" i="8"/>
  <c r="E24" i="8" s="1"/>
  <c r="E11" i="97"/>
  <c r="I11" i="8"/>
  <c r="I11" i="97"/>
  <c r="O11" i="8"/>
  <c r="O11" i="97"/>
  <c r="T11" i="8"/>
  <c r="T11" i="97"/>
  <c r="D12" i="8"/>
  <c r="D12" i="97"/>
  <c r="H12" i="8"/>
  <c r="H12" i="97"/>
  <c r="M12" i="8"/>
  <c r="M12" i="97"/>
  <c r="S12" i="8"/>
  <c r="S12" i="97"/>
  <c r="C13" i="8"/>
  <c r="C13" i="97"/>
  <c r="G13" i="8"/>
  <c r="G13" i="97"/>
  <c r="L13" i="8"/>
  <c r="L13" i="97"/>
  <c r="Q13" i="8"/>
  <c r="Q13" i="97"/>
  <c r="B14" i="8"/>
  <c r="B14" i="97"/>
  <c r="F14" i="8"/>
  <c r="F14" i="97"/>
  <c r="K14" i="8"/>
  <c r="K14" i="97"/>
  <c r="P14" i="8"/>
  <c r="P14" i="97"/>
  <c r="U14" i="8"/>
  <c r="U14" i="97"/>
  <c r="E15" i="8"/>
  <c r="E15" i="97"/>
  <c r="I15" i="8"/>
  <c r="I15" i="97"/>
  <c r="O15" i="8"/>
  <c r="O15" i="97"/>
  <c r="T15" i="8"/>
  <c r="T15" i="97"/>
  <c r="D16" i="8"/>
  <c r="D16" i="97"/>
  <c r="H16" i="8"/>
  <c r="H16" i="97"/>
  <c r="M16" i="8"/>
  <c r="M16" i="97"/>
  <c r="S16" i="8"/>
  <c r="S16" i="97"/>
  <c r="C17" i="8"/>
  <c r="C17" i="97"/>
  <c r="G17" i="8"/>
  <c r="G17" i="97"/>
  <c r="L17" i="8"/>
  <c r="L17" i="97"/>
  <c r="Q17" i="8"/>
  <c r="Q17" i="97"/>
  <c r="D18" i="8"/>
  <c r="D18" i="97"/>
  <c r="H18" i="8"/>
  <c r="H18" i="97"/>
  <c r="M18" i="8"/>
  <c r="M18" i="97"/>
  <c r="S18" i="8"/>
  <c r="S18" i="97"/>
  <c r="C19" i="8"/>
  <c r="C19" i="97"/>
  <c r="G19" i="8"/>
  <c r="G19" i="97"/>
  <c r="L19" i="8"/>
  <c r="L19" i="97"/>
  <c r="Q19" i="8"/>
  <c r="Q19" i="97"/>
  <c r="B20" i="8"/>
  <c r="B20" i="97"/>
  <c r="F20" i="8"/>
  <c r="F20" i="97"/>
  <c r="K20" i="8"/>
  <c r="K20" i="97"/>
  <c r="P20" i="8"/>
  <c r="P20" i="97"/>
  <c r="U20" i="8"/>
  <c r="U20" i="97"/>
  <c r="E21" i="8"/>
  <c r="E21" i="97"/>
  <c r="I21" i="8"/>
  <c r="I21" i="97"/>
  <c r="O21" i="8"/>
  <c r="O21" i="97"/>
  <c r="T21" i="8"/>
  <c r="T21" i="97"/>
  <c r="D22" i="8"/>
  <c r="D22" i="97"/>
  <c r="H22" i="8"/>
  <c r="H22" i="97"/>
  <c r="M22" i="8"/>
  <c r="M22" i="97"/>
  <c r="S22" i="8"/>
  <c r="S22" i="97"/>
  <c r="AI124" i="45"/>
  <c r="I15" i="6"/>
  <c r="AF61" i="5"/>
  <c r="AI112" i="96"/>
  <c r="AI64" i="96"/>
  <c r="AI19" i="11"/>
  <c r="R15" i="97"/>
  <c r="N19" i="97"/>
  <c r="J14" i="97"/>
  <c r="AH55" i="5"/>
  <c r="AA139" i="11"/>
  <c r="AD139" i="11"/>
  <c r="U151" i="13"/>
  <c r="J19" i="14"/>
  <c r="AI105" i="11"/>
  <c r="O8" i="97"/>
  <c r="AH46" i="5"/>
  <c r="S139" i="11"/>
  <c r="F9" i="97"/>
  <c r="AI190" i="66"/>
  <c r="X23" i="67" s="1"/>
  <c r="W23" i="67"/>
  <c r="AI127" i="76"/>
  <c r="W17" i="77"/>
  <c r="J15" i="88"/>
  <c r="J24" i="88"/>
  <c r="U191" i="87"/>
  <c r="AI131" i="82"/>
  <c r="AH139" i="82"/>
  <c r="AI159" i="61"/>
  <c r="AI132" i="61"/>
  <c r="AH139" i="61"/>
  <c r="AI40" i="61"/>
  <c r="AH43" i="61"/>
  <c r="AI135" i="59"/>
  <c r="AH139" i="59"/>
  <c r="AI87" i="59"/>
  <c r="AH91" i="59"/>
  <c r="J13" i="46"/>
  <c r="AI107" i="82"/>
  <c r="AH115" i="82"/>
  <c r="W21" i="88"/>
  <c r="V9" i="39"/>
  <c r="O17" i="39"/>
  <c r="O25" i="39" s="1"/>
  <c r="AI89" i="45"/>
  <c r="AI153" i="89"/>
  <c r="AH163" i="89"/>
  <c r="AI27" i="91"/>
  <c r="AH34" i="91"/>
  <c r="J16" i="90"/>
  <c r="J24" i="90" s="1"/>
  <c r="U193" i="89"/>
  <c r="AH79" i="89"/>
  <c r="AI73" i="89"/>
  <c r="AI21" i="89"/>
  <c r="AH31" i="89"/>
  <c r="AI57" i="89"/>
  <c r="AH67" i="89"/>
  <c r="N8" i="90"/>
  <c r="N24" i="90"/>
  <c r="W9" i="86"/>
  <c r="AI31" i="85"/>
  <c r="X9" i="86" s="1"/>
  <c r="W10" i="88"/>
  <c r="AI105" i="59"/>
  <c r="X17" i="60"/>
  <c r="AH115" i="59"/>
  <c r="V15" i="67"/>
  <c r="J19" i="62"/>
  <c r="AH127" i="61"/>
  <c r="AI121" i="61"/>
  <c r="AH163" i="59"/>
  <c r="AI160" i="59"/>
  <c r="J9" i="65"/>
  <c r="AI167" i="61"/>
  <c r="AH175" i="61"/>
  <c r="AI126" i="61"/>
  <c r="AI183" i="61"/>
  <c r="AH187" i="61"/>
  <c r="AI110" i="61"/>
  <c r="AH115" i="61"/>
  <c r="AI60" i="61"/>
  <c r="AH67" i="61"/>
  <c r="AI27" i="61"/>
  <c r="AH31" i="61"/>
  <c r="V9" i="44"/>
  <c r="N20" i="44"/>
  <c r="Y190" i="43"/>
  <c r="N22" i="44" s="1"/>
  <c r="N25" i="44" s="1"/>
  <c r="AI37" i="89"/>
  <c r="AH43" i="89"/>
  <c r="AH284" i="91"/>
  <c r="AI283" i="91"/>
  <c r="AH115" i="87"/>
  <c r="AI109" i="87"/>
  <c r="AH151" i="85"/>
  <c r="AI146" i="85"/>
  <c r="AH91" i="82"/>
  <c r="AI89" i="82"/>
  <c r="N8" i="86"/>
  <c r="AH151" i="76"/>
  <c r="AI143" i="76"/>
  <c r="R9" i="83"/>
  <c r="R24" i="83" s="1"/>
  <c r="AC191" i="82"/>
  <c r="AI84" i="76"/>
  <c r="AH91" i="76"/>
  <c r="AH19" i="76"/>
  <c r="AI16" i="76"/>
  <c r="R24" i="67"/>
  <c r="AI189" i="61"/>
  <c r="AH190" i="61"/>
  <c r="V11" i="77"/>
  <c r="V24" i="77"/>
  <c r="AG191" i="76"/>
  <c r="N11" i="67"/>
  <c r="AH163" i="64"/>
  <c r="AI153" i="64"/>
  <c r="AI145" i="61"/>
  <c r="AH151" i="61"/>
  <c r="AH103" i="61"/>
  <c r="AH187" i="59"/>
  <c r="AI184" i="59"/>
  <c r="H10" i="41"/>
  <c r="H25" i="41" s="1"/>
  <c r="S111" i="40"/>
  <c r="O13" i="41"/>
  <c r="R15" i="41"/>
  <c r="K24" i="41"/>
  <c r="B9" i="44"/>
  <c r="B25" i="44"/>
  <c r="K9" i="44"/>
  <c r="K25" i="44"/>
  <c r="V198" i="43"/>
  <c r="U9" i="44"/>
  <c r="U25" i="44" s="1"/>
  <c r="AF198" i="43"/>
  <c r="U43" i="43"/>
  <c r="AH34" i="43"/>
  <c r="AH93" i="43"/>
  <c r="AC103" i="43"/>
  <c r="R15" i="44" s="1"/>
  <c r="U115" i="43"/>
  <c r="J16" i="44" s="1"/>
  <c r="AH105" i="43"/>
  <c r="AC127" i="43"/>
  <c r="R17" i="44"/>
  <c r="AH117" i="43"/>
  <c r="AC163" i="43"/>
  <c r="R20" i="44" s="1"/>
  <c r="AH153" i="43"/>
  <c r="U175" i="43"/>
  <c r="J21" i="44"/>
  <c r="AH165" i="43"/>
  <c r="Q8" i="46"/>
  <c r="Q24" i="46" s="1"/>
  <c r="AB191" i="45"/>
  <c r="U8" i="46"/>
  <c r="U24" i="46"/>
  <c r="AF191" i="45"/>
  <c r="AH21" i="45"/>
  <c r="AG31" i="45"/>
  <c r="V9" i="46"/>
  <c r="D9" i="46"/>
  <c r="M191" i="45"/>
  <c r="S10" i="46"/>
  <c r="S24" i="46"/>
  <c r="AD191" i="45"/>
  <c r="B11" i="46"/>
  <c r="B24" i="46" s="1"/>
  <c r="J191" i="45"/>
  <c r="P12" i="46"/>
  <c r="P24" i="46"/>
  <c r="AA191" i="45"/>
  <c r="T12" i="46"/>
  <c r="T24" i="46" s="1"/>
  <c r="AE191" i="45"/>
  <c r="AH69" i="45"/>
  <c r="Y79" i="45"/>
  <c r="I23" i="46"/>
  <c r="I24" i="46"/>
  <c r="T191" i="45"/>
  <c r="B10" i="60"/>
  <c r="B24" i="60" s="1"/>
  <c r="J191" i="59"/>
  <c r="J24" i="83"/>
  <c r="AH127" i="87"/>
  <c r="C24" i="94"/>
  <c r="O24" i="94"/>
  <c r="G24" i="94"/>
  <c r="AH175" i="93"/>
  <c r="AI165" i="93"/>
  <c r="P24" i="94"/>
  <c r="T24" i="94"/>
  <c r="D24" i="94"/>
  <c r="AI177" i="93"/>
  <c r="AH187" i="93"/>
  <c r="R9" i="94"/>
  <c r="R24" i="94" s="1"/>
  <c r="AC191" i="93"/>
  <c r="K24" i="94"/>
  <c r="AH67" i="93"/>
  <c r="AI66" i="93"/>
  <c r="U191" i="93"/>
  <c r="J11" i="94"/>
  <c r="J24" i="94"/>
  <c r="N14" i="94"/>
  <c r="N24" i="94"/>
  <c r="Y191" i="93"/>
  <c r="AI153" i="85"/>
  <c r="AH163" i="85"/>
  <c r="V11" i="88"/>
  <c r="V24" i="88" s="1"/>
  <c r="AG191" i="87"/>
  <c r="AH187" i="66"/>
  <c r="AI177" i="66"/>
  <c r="AI169" i="59"/>
  <c r="AH175" i="59"/>
  <c r="N14" i="60"/>
  <c r="N24" i="60"/>
  <c r="Y191" i="59"/>
  <c r="V8" i="60"/>
  <c r="AI46" i="87"/>
  <c r="AH55" i="87"/>
  <c r="P9" i="44"/>
  <c r="P25" i="44"/>
  <c r="AI138" i="45"/>
  <c r="AI177" i="45"/>
  <c r="V12" i="90"/>
  <c r="V24" i="90"/>
  <c r="AG193" i="89"/>
  <c r="Q24" i="94"/>
  <c r="AH19" i="87"/>
  <c r="W8" i="88"/>
  <c r="AI9" i="87"/>
  <c r="AI11" i="85"/>
  <c r="AH19" i="85"/>
  <c r="AI160" i="87"/>
  <c r="AH163" i="87"/>
  <c r="AH91" i="87"/>
  <c r="AI81" i="87"/>
  <c r="V16" i="86"/>
  <c r="V24" i="86" s="1"/>
  <c r="AG191" i="85"/>
  <c r="AH67" i="66"/>
  <c r="AI67" i="66"/>
  <c r="X12" i="67" s="1"/>
  <c r="AI57" i="66"/>
  <c r="AI122" i="66"/>
  <c r="AH127" i="66"/>
  <c r="AI174" i="76"/>
  <c r="AH175" i="76"/>
  <c r="AI100" i="76"/>
  <c r="AH103" i="76"/>
  <c r="W15" i="77" s="1"/>
  <c r="N10" i="77"/>
  <c r="N24" i="77" s="1"/>
  <c r="Y191" i="76"/>
  <c r="AI107" i="76"/>
  <c r="AH115" i="76"/>
  <c r="AI58" i="76"/>
  <c r="AH67" i="76"/>
  <c r="J9" i="77"/>
  <c r="J24" i="77"/>
  <c r="U191" i="76"/>
  <c r="AI160" i="76"/>
  <c r="AH163" i="76"/>
  <c r="AI14" i="82"/>
  <c r="AH19" i="82"/>
  <c r="AI77" i="82"/>
  <c r="AH79" i="82"/>
  <c r="AI27" i="82"/>
  <c r="AH31" i="82"/>
  <c r="AI101" i="82"/>
  <c r="AH103" i="82"/>
  <c r="AI83" i="85"/>
  <c r="AI133" i="85"/>
  <c r="AH139" i="85"/>
  <c r="AI139" i="85" s="1"/>
  <c r="X18" i="86" s="1"/>
  <c r="R13" i="86"/>
  <c r="AC191" i="85"/>
  <c r="AI141" i="87"/>
  <c r="AH151" i="87"/>
  <c r="AI90" i="89"/>
  <c r="AH91" i="89"/>
  <c r="J21" i="92"/>
  <c r="F24" i="94"/>
  <c r="AI10" i="45"/>
  <c r="AI47" i="82"/>
  <c r="AH55" i="82"/>
  <c r="N198" i="43"/>
  <c r="N24" i="83"/>
  <c r="V13" i="83"/>
  <c r="V24" i="83" s="1"/>
  <c r="AG191" i="82"/>
  <c r="N15" i="92"/>
  <c r="N25" i="92"/>
  <c r="AI126" i="89"/>
  <c r="AA212" i="38"/>
  <c r="E25" i="41"/>
  <c r="S24" i="41"/>
  <c r="S25" i="41" s="1"/>
  <c r="AD111" i="40"/>
  <c r="S198" i="43"/>
  <c r="X198" i="43"/>
  <c r="M8" i="44"/>
  <c r="M25" i="44" s="1"/>
  <c r="M8" i="46"/>
  <c r="M24" i="46" s="1"/>
  <c r="X191" i="45"/>
  <c r="AC151" i="45"/>
  <c r="AH141" i="45"/>
  <c r="AI141" i="45" s="1"/>
  <c r="C17" i="39"/>
  <c r="F25" i="41"/>
  <c r="I13" i="41"/>
  <c r="I25" i="41"/>
  <c r="T111" i="40"/>
  <c r="Z198" i="43"/>
  <c r="F9" i="44"/>
  <c r="F25" i="44"/>
  <c r="O198" i="43"/>
  <c r="AA198" i="43"/>
  <c r="D24" i="46"/>
  <c r="C10" i="46"/>
  <c r="C24" i="46" s="1"/>
  <c r="K191" i="45"/>
  <c r="C9" i="60"/>
  <c r="C24" i="60"/>
  <c r="K191" i="59"/>
  <c r="P12" i="60"/>
  <c r="P24" i="60" s="1"/>
  <c r="AA191" i="59"/>
  <c r="O13" i="60"/>
  <c r="O24" i="60"/>
  <c r="Z191" i="59"/>
  <c r="F15" i="60"/>
  <c r="F24" i="60" s="1"/>
  <c r="O191" i="59"/>
  <c r="U16" i="60"/>
  <c r="U24" i="60"/>
  <c r="AF191" i="59"/>
  <c r="AG127" i="59"/>
  <c r="AH117" i="59"/>
  <c r="AI117" i="59"/>
  <c r="AH141" i="59"/>
  <c r="AG151" i="59"/>
  <c r="V19" i="60" s="1"/>
  <c r="T19" i="60"/>
  <c r="T24" i="60" s="1"/>
  <c r="AE191" i="59"/>
  <c r="I9" i="62"/>
  <c r="I24" i="62"/>
  <c r="T191" i="61"/>
  <c r="C11" i="62"/>
  <c r="C24" i="62" s="1"/>
  <c r="K191" i="61"/>
  <c r="U12" i="62"/>
  <c r="U24" i="62"/>
  <c r="AF191" i="61"/>
  <c r="AG79" i="61"/>
  <c r="AH69" i="61"/>
  <c r="T13" i="62"/>
  <c r="T24" i="62" s="1"/>
  <c r="AE191" i="61"/>
  <c r="S14" i="62"/>
  <c r="S24" i="62"/>
  <c r="AD191" i="61"/>
  <c r="D16" i="62"/>
  <c r="D24" i="62" s="1"/>
  <c r="M191" i="61"/>
  <c r="AH153" i="61"/>
  <c r="AH163" i="61"/>
  <c r="AI163" i="61" s="1"/>
  <c r="X20" i="62" s="1"/>
  <c r="U163" i="61"/>
  <c r="E23" i="65"/>
  <c r="E24" i="65"/>
  <c r="N191" i="64"/>
  <c r="D8" i="67"/>
  <c r="D24" i="67" s="1"/>
  <c r="M191" i="66"/>
  <c r="F9" i="77"/>
  <c r="F24" i="77"/>
  <c r="O191" i="76"/>
  <c r="Q11" i="77"/>
  <c r="Q24" i="77" s="1"/>
  <c r="AB191" i="76"/>
  <c r="O13" i="77"/>
  <c r="O24" i="77"/>
  <c r="Z191" i="76"/>
  <c r="L15" i="77"/>
  <c r="L24" i="77" s="1"/>
  <c r="W191" i="76"/>
  <c r="I17" i="77"/>
  <c r="I24" i="77"/>
  <c r="T191" i="76"/>
  <c r="U12" i="86"/>
  <c r="U24" i="86" s="1"/>
  <c r="AF191" i="85"/>
  <c r="B20" i="86"/>
  <c r="B24" i="86"/>
  <c r="J191" i="85"/>
  <c r="AH177" i="85"/>
  <c r="AC187" i="85"/>
  <c r="R22" i="86"/>
  <c r="J191" i="87"/>
  <c r="B8" i="88"/>
  <c r="B24" i="88" s="1"/>
  <c r="L17" i="88"/>
  <c r="L24" i="88" s="1"/>
  <c r="W191" i="87"/>
  <c r="M11" i="92"/>
  <c r="M25" i="92"/>
  <c r="X359" i="91"/>
  <c r="O212" i="38"/>
  <c r="I17" i="39"/>
  <c r="D25" i="41"/>
  <c r="Q10" i="41"/>
  <c r="E13" i="46"/>
  <c r="E24" i="46" s="1"/>
  <c r="N191" i="45"/>
  <c r="M24" i="60"/>
  <c r="AH21" i="59"/>
  <c r="AC31" i="59"/>
  <c r="K10" i="60"/>
  <c r="K24" i="60" s="1"/>
  <c r="V191" i="59"/>
  <c r="G16" i="4"/>
  <c r="G25" i="4"/>
  <c r="R70" i="3"/>
  <c r="K9" i="90"/>
  <c r="K24" i="90" s="1"/>
  <c r="V193" i="89"/>
  <c r="AC67" i="87"/>
  <c r="AG10" i="3"/>
  <c r="AI24" i="96"/>
  <c r="T28" i="3"/>
  <c r="I13" i="4" s="1"/>
  <c r="I25" i="4" s="1"/>
  <c r="U26" i="3"/>
  <c r="K70" i="3"/>
  <c r="C9" i="4"/>
  <c r="C25" i="4" s="1"/>
  <c r="AI30" i="3"/>
  <c r="AC48" i="40"/>
  <c r="F9" i="4"/>
  <c r="N70" i="3"/>
  <c r="U40" i="3"/>
  <c r="J16" i="4" s="1"/>
  <c r="AH177" i="43"/>
  <c r="AI177" i="43" s="1"/>
  <c r="M70" i="3"/>
  <c r="E11" i="4"/>
  <c r="E25" i="4"/>
  <c r="W22" i="41"/>
  <c r="AI91" i="40"/>
  <c r="X22" i="41" s="1"/>
  <c r="AH55" i="91"/>
  <c r="AH56" i="91"/>
  <c r="AH57" i="91"/>
  <c r="AH59" i="91"/>
  <c r="AH60" i="91"/>
  <c r="AH61" i="91"/>
  <c r="AH63" i="91"/>
  <c r="AH64" i="91"/>
  <c r="AH65" i="91"/>
  <c r="AI65" i="91" s="1"/>
  <c r="AH67" i="91"/>
  <c r="AI67" i="91"/>
  <c r="AH68" i="91"/>
  <c r="AH69" i="91"/>
  <c r="AH71" i="91"/>
  <c r="AI71" i="91"/>
  <c r="AH72" i="91"/>
  <c r="AH73" i="91"/>
  <c r="AH75" i="91"/>
  <c r="AH76" i="91"/>
  <c r="AH77" i="91"/>
  <c r="AI77" i="91"/>
  <c r="AH79" i="91"/>
  <c r="AH80" i="91"/>
  <c r="AH81" i="91"/>
  <c r="AI81" i="91"/>
  <c r="AH83" i="91"/>
  <c r="AH84" i="91"/>
  <c r="AH85" i="91"/>
  <c r="AH87" i="91"/>
  <c r="AH88" i="91"/>
  <c r="AI88" i="91"/>
  <c r="AH62" i="43"/>
  <c r="AH63" i="43"/>
  <c r="AH64" i="43"/>
  <c r="AI64" i="43"/>
  <c r="U44" i="3"/>
  <c r="J17" i="4" s="1"/>
  <c r="AH286" i="91"/>
  <c r="U307" i="91"/>
  <c r="J70" i="3"/>
  <c r="W70" i="3"/>
  <c r="AB70" i="3"/>
  <c r="I10" i="4"/>
  <c r="T70" i="3"/>
  <c r="U60" i="3"/>
  <c r="J22" i="4"/>
  <c r="AD70" i="3"/>
  <c r="AH129" i="91"/>
  <c r="AH132" i="91"/>
  <c r="AH134" i="91"/>
  <c r="AH135" i="91"/>
  <c r="AH136" i="91"/>
  <c r="AH138" i="91"/>
  <c r="AH140" i="91"/>
  <c r="AI140" i="91" s="1"/>
  <c r="AH142" i="91"/>
  <c r="AI142" i="91" s="1"/>
  <c r="AH145" i="91"/>
  <c r="AH147" i="91"/>
  <c r="AH149" i="91"/>
  <c r="AH151" i="91"/>
  <c r="AH153" i="91"/>
  <c r="AH94" i="91"/>
  <c r="AH96" i="91"/>
  <c r="AH98" i="91"/>
  <c r="AI98" i="91" s="1"/>
  <c r="AH99" i="91"/>
  <c r="AH101" i="91"/>
  <c r="AH103" i="91"/>
  <c r="AH105" i="91"/>
  <c r="AH107" i="91"/>
  <c r="AH108" i="91"/>
  <c r="AH110" i="91"/>
  <c r="AH112" i="91"/>
  <c r="AI112" i="91" s="1"/>
  <c r="AH114" i="91"/>
  <c r="AI114" i="91"/>
  <c r="AH117" i="91"/>
  <c r="AH120" i="91"/>
  <c r="AI120" i="91" s="1"/>
  <c r="AH156" i="43"/>
  <c r="AH86" i="43"/>
  <c r="AI62" i="96"/>
  <c r="AI41" i="96"/>
  <c r="AH12" i="5"/>
  <c r="AI89" i="40"/>
  <c r="AF70" i="3"/>
  <c r="AH154" i="43"/>
  <c r="AH155" i="43"/>
  <c r="AH157" i="43"/>
  <c r="AH158" i="43"/>
  <c r="AI158" i="43" s="1"/>
  <c r="AH159" i="43"/>
  <c r="AH160" i="43"/>
  <c r="AH162" i="43"/>
  <c r="AI162" i="43"/>
  <c r="AH82" i="43"/>
  <c r="AH83" i="43"/>
  <c r="AH84" i="43"/>
  <c r="AH87" i="43"/>
  <c r="AH88" i="43"/>
  <c r="AH89" i="43"/>
  <c r="AH194" i="91"/>
  <c r="AI194" i="91"/>
  <c r="AH196" i="91"/>
  <c r="AH198" i="91"/>
  <c r="AH199" i="91"/>
  <c r="AH203" i="91"/>
  <c r="AH205" i="91"/>
  <c r="AI205" i="91"/>
  <c r="AH207" i="91"/>
  <c r="AH208" i="91"/>
  <c r="AI208" i="91" s="1"/>
  <c r="AH210" i="91"/>
  <c r="AH212" i="91"/>
  <c r="AH214" i="91"/>
  <c r="AH216" i="91"/>
  <c r="AI216" i="91" s="1"/>
  <c r="AH218" i="91"/>
  <c r="AI218" i="91"/>
  <c r="AH221" i="91"/>
  <c r="AI221" i="91"/>
  <c r="AH159" i="91"/>
  <c r="AH161" i="91"/>
  <c r="AH163" i="91"/>
  <c r="AI163" i="91"/>
  <c r="AH165" i="91"/>
  <c r="AH169" i="91"/>
  <c r="AH171" i="91"/>
  <c r="AI171" i="91"/>
  <c r="AH173" i="91"/>
  <c r="AI173" i="91"/>
  <c r="AH175" i="91"/>
  <c r="AI175" i="91"/>
  <c r="AH177" i="91"/>
  <c r="AH179" i="91"/>
  <c r="AH180" i="91"/>
  <c r="AH182" i="91"/>
  <c r="AH184" i="91"/>
  <c r="AI184" i="91"/>
  <c r="AH186" i="91"/>
  <c r="AH225" i="91"/>
  <c r="AI225" i="91" s="1"/>
  <c r="AH227" i="91"/>
  <c r="AI227" i="91" s="1"/>
  <c r="AH229" i="91"/>
  <c r="AI229" i="91" s="1"/>
  <c r="AH230" i="91"/>
  <c r="AH231" i="91"/>
  <c r="AH233" i="91"/>
  <c r="AH235" i="91"/>
  <c r="AH237" i="91"/>
  <c r="AI237" i="91"/>
  <c r="AH239" i="91"/>
  <c r="AH241" i="91"/>
  <c r="AI241" i="91" s="1"/>
  <c r="AH243" i="91"/>
  <c r="AH245" i="91"/>
  <c r="AH247" i="91"/>
  <c r="AI247" i="91" s="1"/>
  <c r="AH249" i="91"/>
  <c r="AH251" i="91"/>
  <c r="AH253" i="91"/>
  <c r="AI253" i="91" s="1"/>
  <c r="AH109" i="43"/>
  <c r="AH113" i="43"/>
  <c r="AI113" i="43"/>
  <c r="AI132" i="96"/>
  <c r="AH106" i="43"/>
  <c r="AI106" i="43" s="1"/>
  <c r="AH108" i="43"/>
  <c r="AH110" i="43"/>
  <c r="AI110" i="43" s="1"/>
  <c r="AH112" i="43"/>
  <c r="AH114" i="43"/>
  <c r="AI114" i="43"/>
  <c r="AH178" i="43"/>
  <c r="AI178" i="43"/>
  <c r="AH180" i="43"/>
  <c r="AI180" i="43"/>
  <c r="AH182" i="43"/>
  <c r="AI182" i="43"/>
  <c r="AH183" i="43"/>
  <c r="AI183" i="43"/>
  <c r="AH185" i="43"/>
  <c r="AI185" i="43"/>
  <c r="AH41" i="43"/>
  <c r="AI41" i="43"/>
  <c r="AH42" i="43"/>
  <c r="AH66" i="43"/>
  <c r="AH65" i="43"/>
  <c r="AH78" i="43"/>
  <c r="AH170" i="43"/>
  <c r="AI170" i="43"/>
  <c r="AI183" i="96"/>
  <c r="AI36" i="96"/>
  <c r="AI50" i="96"/>
  <c r="AI125" i="96"/>
  <c r="AH59" i="5"/>
  <c r="AI59" i="5"/>
  <c r="Y60" i="5"/>
  <c r="N24" i="6"/>
  <c r="AH57" i="96"/>
  <c r="AH190" i="7"/>
  <c r="AC91" i="96"/>
  <c r="Y91" i="96"/>
  <c r="AH82" i="96"/>
  <c r="AI82" i="96"/>
  <c r="AH83" i="96"/>
  <c r="AH85" i="96"/>
  <c r="AI85" i="96" s="1"/>
  <c r="AH87" i="96"/>
  <c r="AH89" i="96"/>
  <c r="AH90" i="96"/>
  <c r="AI90" i="96"/>
  <c r="U103" i="96"/>
  <c r="AH117" i="96"/>
  <c r="AI117" i="96" s="1"/>
  <c r="Y127" i="96"/>
  <c r="U139" i="96"/>
  <c r="AH129" i="96"/>
  <c r="Y151" i="96"/>
  <c r="AH141" i="96"/>
  <c r="U163" i="96"/>
  <c r="AH153" i="96"/>
  <c r="AI153" i="96" s="1"/>
  <c r="AH11" i="96"/>
  <c r="AH13" i="96"/>
  <c r="AH16" i="96"/>
  <c r="AH18" i="96"/>
  <c r="AI18" i="96"/>
  <c r="J191" i="96"/>
  <c r="V191" i="96"/>
  <c r="AF191" i="96"/>
  <c r="N191" i="96"/>
  <c r="AE191" i="96"/>
  <c r="AH35" i="96"/>
  <c r="AH38" i="96"/>
  <c r="AH40" i="96"/>
  <c r="AI40" i="96" s="1"/>
  <c r="S191" i="96"/>
  <c r="AD191" i="96"/>
  <c r="AH46" i="96"/>
  <c r="AH49" i="96"/>
  <c r="AH51" i="96"/>
  <c r="AH53" i="96"/>
  <c r="AH54" i="96"/>
  <c r="AI54" i="96" s="1"/>
  <c r="R191" i="96"/>
  <c r="W191" i="96"/>
  <c r="AH118" i="96"/>
  <c r="AI118" i="96"/>
  <c r="AH120" i="96"/>
  <c r="AI120" i="96"/>
  <c r="AH121" i="96"/>
  <c r="AH123" i="96"/>
  <c r="AI123" i="96" s="1"/>
  <c r="AH126" i="96"/>
  <c r="AH143" i="96"/>
  <c r="AH144" i="96"/>
  <c r="AI144" i="96" s="1"/>
  <c r="AH146" i="96"/>
  <c r="AI146" i="96" s="1"/>
  <c r="AH149" i="96"/>
  <c r="AI149" i="96" s="1"/>
  <c r="AH167" i="96"/>
  <c r="AI167" i="96" s="1"/>
  <c r="AH169" i="96"/>
  <c r="AH171" i="96"/>
  <c r="AI171" i="96" s="1"/>
  <c r="AH172" i="96"/>
  <c r="AH174" i="96"/>
  <c r="J23" i="4"/>
  <c r="AH62" i="3"/>
  <c r="AI62" i="3" s="1"/>
  <c r="AI96" i="91"/>
  <c r="AI186" i="91"/>
  <c r="AI161" i="91"/>
  <c r="AI199" i="91"/>
  <c r="AI110" i="91"/>
  <c r="AI103" i="91"/>
  <c r="AI149" i="91"/>
  <c r="AI58" i="3"/>
  <c r="AI245" i="91"/>
  <c r="AI230" i="91"/>
  <c r="AI179" i="91"/>
  <c r="AI134" i="91"/>
  <c r="AI172" i="96"/>
  <c r="AI126" i="96"/>
  <c r="AI46" i="96"/>
  <c r="AI38" i="96"/>
  <c r="AI16" i="96"/>
  <c r="AI87" i="96"/>
  <c r="J22" i="92"/>
  <c r="AI61" i="91"/>
  <c r="AI39" i="3"/>
  <c r="X18" i="41"/>
  <c r="AI177" i="85"/>
  <c r="AI19" i="87"/>
  <c r="X8" i="88"/>
  <c r="W21" i="94"/>
  <c r="AI175" i="93"/>
  <c r="X21" i="94" s="1"/>
  <c r="AI115" i="87"/>
  <c r="X16" i="88" s="1"/>
  <c r="W16" i="88"/>
  <c r="AI127" i="61"/>
  <c r="W17" i="62"/>
  <c r="AI57" i="96"/>
  <c r="AI78" i="43"/>
  <c r="AI109" i="43"/>
  <c r="AI243" i="91"/>
  <c r="AI169" i="91"/>
  <c r="AI207" i="91"/>
  <c r="AI84" i="43"/>
  <c r="AI117" i="91"/>
  <c r="AI147" i="91"/>
  <c r="W9" i="83"/>
  <c r="AI31" i="82"/>
  <c r="X9" i="83"/>
  <c r="AI115" i="76"/>
  <c r="X16" i="77"/>
  <c r="W16" i="77"/>
  <c r="AI127" i="66"/>
  <c r="W17" i="67"/>
  <c r="W21" i="60"/>
  <c r="AI175" i="59"/>
  <c r="X21" i="60"/>
  <c r="J10" i="44"/>
  <c r="AI187" i="61"/>
  <c r="X22" i="62" s="1"/>
  <c r="W22" i="62"/>
  <c r="W14" i="60"/>
  <c r="AI91" i="59"/>
  <c r="X14" i="60" s="1"/>
  <c r="AI174" i="96"/>
  <c r="AI143" i="96"/>
  <c r="AI49" i="96"/>
  <c r="AI89" i="96"/>
  <c r="W23" i="97"/>
  <c r="W23" i="8"/>
  <c r="AI190" i="7"/>
  <c r="AI108" i="43"/>
  <c r="AI239" i="91"/>
  <c r="AI231" i="91"/>
  <c r="AI180" i="91"/>
  <c r="AI210" i="91"/>
  <c r="AI203" i="91"/>
  <c r="AI88" i="43"/>
  <c r="AI82" i="43"/>
  <c r="AI156" i="43"/>
  <c r="AI105" i="91"/>
  <c r="AI151" i="91"/>
  <c r="AI135" i="91"/>
  <c r="AI82" i="40"/>
  <c r="AI62" i="43"/>
  <c r="AI84" i="91"/>
  <c r="AI79" i="91"/>
  <c r="AI73" i="91"/>
  <c r="AI68" i="91"/>
  <c r="AI63" i="91"/>
  <c r="AI57" i="91"/>
  <c r="AI23" i="40"/>
  <c r="AI69" i="61"/>
  <c r="W19" i="88"/>
  <c r="AI151" i="87"/>
  <c r="X19" i="88" s="1"/>
  <c r="W18" i="86"/>
  <c r="W15" i="83"/>
  <c r="AI103" i="82"/>
  <c r="X15" i="83" s="1"/>
  <c r="W13" i="83"/>
  <c r="AI79" i="82"/>
  <c r="X13" i="83"/>
  <c r="AI163" i="76"/>
  <c r="X20" i="77"/>
  <c r="W20" i="77"/>
  <c r="W12" i="77"/>
  <c r="W21" i="77"/>
  <c r="AI175" i="76"/>
  <c r="X21" i="77" s="1"/>
  <c r="W11" i="88"/>
  <c r="W20" i="86"/>
  <c r="AI163" i="85"/>
  <c r="X20" i="86" s="1"/>
  <c r="N13" i="46"/>
  <c r="AI93" i="43"/>
  <c r="AI50" i="40"/>
  <c r="W14" i="77"/>
  <c r="AI91" i="76"/>
  <c r="X14" i="77" s="1"/>
  <c r="W10" i="90"/>
  <c r="AI43" i="89"/>
  <c r="X10" i="90"/>
  <c r="W16" i="62"/>
  <c r="AI115" i="61"/>
  <c r="X16" i="62" s="1"/>
  <c r="W13" i="90"/>
  <c r="AI79" i="89"/>
  <c r="X13" i="90"/>
  <c r="W10" i="92"/>
  <c r="AI34" i="91"/>
  <c r="X10" i="92" s="1"/>
  <c r="AI163" i="89"/>
  <c r="X20" i="90" s="1"/>
  <c r="W20" i="90"/>
  <c r="W18" i="60"/>
  <c r="AI139" i="59"/>
  <c r="X18" i="60" s="1"/>
  <c r="AI117" i="13"/>
  <c r="X18" i="14" s="1"/>
  <c r="W19" i="6"/>
  <c r="AI44" i="5"/>
  <c r="W8" i="86"/>
  <c r="AI19" i="85"/>
  <c r="X8" i="86"/>
  <c r="W22" i="60"/>
  <c r="AI187" i="59"/>
  <c r="X22" i="60" s="1"/>
  <c r="W14" i="83"/>
  <c r="AI91" i="82"/>
  <c r="X14" i="83"/>
  <c r="AH47" i="5"/>
  <c r="AI46" i="5"/>
  <c r="AI35" i="96"/>
  <c r="AI42" i="43"/>
  <c r="AI112" i="43"/>
  <c r="AI251" i="91"/>
  <c r="AI159" i="91"/>
  <c r="AI198" i="91"/>
  <c r="AI160" i="43"/>
  <c r="AI101" i="91"/>
  <c r="AI132" i="91"/>
  <c r="AI76" i="91"/>
  <c r="AI55" i="91"/>
  <c r="W8" i="83"/>
  <c r="AI19" i="82"/>
  <c r="X8" i="83"/>
  <c r="AI103" i="76"/>
  <c r="X15" i="77"/>
  <c r="W14" i="88"/>
  <c r="AI91" i="87"/>
  <c r="X14" i="88" s="1"/>
  <c r="AI67" i="61"/>
  <c r="X12" i="62" s="1"/>
  <c r="W12" i="62"/>
  <c r="AI83" i="91"/>
  <c r="AI72" i="91"/>
  <c r="AI56" i="91"/>
  <c r="R12" i="88"/>
  <c r="AI141" i="59"/>
  <c r="W22" i="67"/>
  <c r="AI187" i="66"/>
  <c r="X22" i="67"/>
  <c r="AI69" i="45"/>
  <c r="AI153" i="43"/>
  <c r="AI34" i="43"/>
  <c r="J14" i="39"/>
  <c r="AI151" i="76"/>
  <c r="X19" i="77"/>
  <c r="W19" i="77"/>
  <c r="AI31" i="89"/>
  <c r="X9" i="90" s="1"/>
  <c r="W9" i="90"/>
  <c r="AI53" i="96"/>
  <c r="AI13" i="96"/>
  <c r="AI129" i="96"/>
  <c r="AI235" i="91"/>
  <c r="AI177" i="91"/>
  <c r="AI214" i="91"/>
  <c r="AI155" i="43"/>
  <c r="AI108" i="91"/>
  <c r="AI94" i="91"/>
  <c r="AI138" i="91"/>
  <c r="AI286" i="91"/>
  <c r="AI87" i="91"/>
  <c r="R9" i="60"/>
  <c r="AI91" i="89"/>
  <c r="X14" i="90" s="1"/>
  <c r="W14" i="90"/>
  <c r="AI21" i="45"/>
  <c r="AI103" i="61"/>
  <c r="X15" i="62" s="1"/>
  <c r="W15" i="62"/>
  <c r="W21" i="62"/>
  <c r="AI175" i="61"/>
  <c r="X21" i="62" s="1"/>
  <c r="AI115" i="59"/>
  <c r="W16" i="60"/>
  <c r="W18" i="62"/>
  <c r="AI139" i="61"/>
  <c r="X18" i="62"/>
  <c r="AI169" i="96"/>
  <c r="AI121" i="96"/>
  <c r="AI51" i="96"/>
  <c r="AI11" i="96"/>
  <c r="AI83" i="96"/>
  <c r="AI65" i="43"/>
  <c r="AI249" i="91"/>
  <c r="AI233" i="91"/>
  <c r="AI182" i="91"/>
  <c r="AI165" i="91"/>
  <c r="AI212" i="91"/>
  <c r="AI196" i="91"/>
  <c r="AI89" i="43"/>
  <c r="AI83" i="43"/>
  <c r="AI159" i="43"/>
  <c r="AI154" i="43"/>
  <c r="AH14" i="5"/>
  <c r="W9" i="6"/>
  <c r="AI12" i="5"/>
  <c r="AI86" i="43"/>
  <c r="AI107" i="91"/>
  <c r="AI99" i="91"/>
  <c r="AI153" i="91"/>
  <c r="AI145" i="91"/>
  <c r="AI136" i="91"/>
  <c r="AI63" i="43"/>
  <c r="AI85" i="91"/>
  <c r="AI80" i="91"/>
  <c r="AI75" i="91"/>
  <c r="AI69" i="91"/>
  <c r="AI64" i="91"/>
  <c r="AI59" i="91"/>
  <c r="R14" i="41"/>
  <c r="U28" i="3"/>
  <c r="AI21" i="59"/>
  <c r="R19" i="46"/>
  <c r="W11" i="83"/>
  <c r="AI55" i="82"/>
  <c r="X11" i="83" s="1"/>
  <c r="AI163" i="87"/>
  <c r="X20" i="88" s="1"/>
  <c r="W20" i="88"/>
  <c r="W12" i="94"/>
  <c r="AI67" i="93"/>
  <c r="X12" i="94" s="1"/>
  <c r="W22" i="94"/>
  <c r="AI187" i="93"/>
  <c r="X22" i="94"/>
  <c r="W17" i="88"/>
  <c r="AI127" i="87"/>
  <c r="AI165" i="43"/>
  <c r="AI117" i="43"/>
  <c r="X18" i="44" s="1"/>
  <c r="W19" i="62"/>
  <c r="AI151" i="61"/>
  <c r="X19" i="62"/>
  <c r="W23" i="62"/>
  <c r="AI190" i="61"/>
  <c r="X23" i="62" s="1"/>
  <c r="W8" i="77"/>
  <c r="AI19" i="76"/>
  <c r="X8" i="77"/>
  <c r="W19" i="86"/>
  <c r="AI151" i="85"/>
  <c r="X19" i="86" s="1"/>
  <c r="W21" i="92"/>
  <c r="AI284" i="91"/>
  <c r="X21" i="92"/>
  <c r="Y198" i="43"/>
  <c r="AI31" i="61"/>
  <c r="X9" i="62" s="1"/>
  <c r="W9" i="62"/>
  <c r="AI163" i="59"/>
  <c r="X20" i="60"/>
  <c r="W20" i="60"/>
  <c r="W12" i="90"/>
  <c r="AI67" i="89"/>
  <c r="X12" i="90"/>
  <c r="W16" i="83"/>
  <c r="AI115" i="82"/>
  <c r="X16" i="83" s="1"/>
  <c r="AI43" i="61"/>
  <c r="X10" i="62" s="1"/>
  <c r="W10" i="62"/>
  <c r="AI55" i="5"/>
  <c r="AH56" i="5"/>
  <c r="AI56" i="5" s="1"/>
  <c r="X23" i="6" s="1"/>
  <c r="V19" i="6"/>
  <c r="V17" i="12"/>
  <c r="X23" i="97"/>
  <c r="X23" i="8"/>
  <c r="AI14" i="5"/>
  <c r="X9" i="6"/>
  <c r="W11" i="41"/>
  <c r="AI25" i="40"/>
  <c r="X11" i="41" s="1"/>
  <c r="W20" i="62"/>
  <c r="AI83" i="40"/>
  <c r="X20" i="41"/>
  <c r="W20" i="41"/>
  <c r="J13" i="4"/>
  <c r="AI47" i="5"/>
  <c r="X20" i="6"/>
  <c r="W20" i="6"/>
  <c r="P9" i="41"/>
  <c r="C11" i="41"/>
  <c r="C12" i="41"/>
  <c r="C25" i="41" s="1"/>
  <c r="K111" i="40"/>
  <c r="O23" i="41"/>
  <c r="C20" i="39"/>
  <c r="C25" i="39" s="1"/>
  <c r="U25" i="39"/>
  <c r="AH207" i="38"/>
  <c r="AI206" i="38"/>
  <c r="F25" i="39"/>
  <c r="AI180" i="38"/>
  <c r="W8" i="39"/>
  <c r="AI10" i="38"/>
  <c r="X8" i="39"/>
  <c r="U34" i="38"/>
  <c r="J11" i="39"/>
  <c r="AC183" i="38"/>
  <c r="R21" i="39"/>
  <c r="AH177" i="38"/>
  <c r="AH172" i="38"/>
  <c r="AH170" i="38"/>
  <c r="AH134" i="38"/>
  <c r="AI134" i="38"/>
  <c r="AH127" i="38"/>
  <c r="AI127" i="38"/>
  <c r="AH125" i="38"/>
  <c r="AI125" i="38"/>
  <c r="AH123" i="38"/>
  <c r="AI123" i="38"/>
  <c r="AH112" i="38"/>
  <c r="AI112" i="38"/>
  <c r="AH80" i="38"/>
  <c r="AH57" i="38"/>
  <c r="AI57" i="38" s="1"/>
  <c r="AH40" i="38"/>
  <c r="AI40" i="38" s="1"/>
  <c r="AH38" i="38"/>
  <c r="AI38" i="38" s="1"/>
  <c r="AH36" i="38"/>
  <c r="AH195" i="38"/>
  <c r="AI195" i="38"/>
  <c r="AH186" i="38"/>
  <c r="AI186" i="38"/>
  <c r="AB212" i="38"/>
  <c r="G25" i="39"/>
  <c r="AH161" i="38"/>
  <c r="AI161" i="38"/>
  <c r="AH159" i="38"/>
  <c r="AI159" i="38"/>
  <c r="AH138" i="38"/>
  <c r="AI138" i="38"/>
  <c r="AH106" i="38"/>
  <c r="AI106" i="38"/>
  <c r="AH104" i="38"/>
  <c r="AI104" i="38"/>
  <c r="AH61" i="38"/>
  <c r="AH47" i="38"/>
  <c r="AI47" i="38" s="1"/>
  <c r="AH17" i="38"/>
  <c r="AH191" i="38"/>
  <c r="AI191" i="38"/>
  <c r="P25" i="39"/>
  <c r="AH209" i="38"/>
  <c r="AH169" i="38"/>
  <c r="AH151" i="38"/>
  <c r="AI151" i="38" s="1"/>
  <c r="AH136" i="38"/>
  <c r="AI136" i="38" s="1"/>
  <c r="AH126" i="38"/>
  <c r="AI126" i="38" s="1"/>
  <c r="AH119" i="38"/>
  <c r="AI119" i="38" s="1"/>
  <c r="AH117" i="38"/>
  <c r="AI117" i="38" s="1"/>
  <c r="AH115" i="38"/>
  <c r="AI115" i="38" s="1"/>
  <c r="AH91" i="38"/>
  <c r="AI91" i="38" s="1"/>
  <c r="AH72" i="38"/>
  <c r="AH55" i="38"/>
  <c r="AI55" i="38"/>
  <c r="AH30" i="38"/>
  <c r="AI30" i="38"/>
  <c r="AH13" i="38"/>
  <c r="AI13" i="38"/>
  <c r="AH202" i="38"/>
  <c r="AI202" i="38"/>
  <c r="U157" i="38"/>
  <c r="J17" i="39"/>
  <c r="U15" i="38"/>
  <c r="Y109" i="38"/>
  <c r="N15" i="39" s="1"/>
  <c r="U204" i="38"/>
  <c r="J22" i="39" s="1"/>
  <c r="AH182" i="38"/>
  <c r="AI182" i="38" s="1"/>
  <c r="AH130" i="38"/>
  <c r="AI130" i="38" s="1"/>
  <c r="AH98" i="38"/>
  <c r="AI98" i="38" s="1"/>
  <c r="AH96" i="38"/>
  <c r="AI96" i="38" s="1"/>
  <c r="AH85" i="38"/>
  <c r="AI85" i="38" s="1"/>
  <c r="AH83" i="38"/>
  <c r="AI83" i="38" s="1"/>
  <c r="AH49" i="38"/>
  <c r="AH43" i="38"/>
  <c r="AI43" i="38"/>
  <c r="AH198" i="38"/>
  <c r="AI198" i="38"/>
  <c r="I25" i="39"/>
  <c r="H25" i="39"/>
  <c r="U142" i="38"/>
  <c r="J16" i="39"/>
  <c r="AH173" i="38"/>
  <c r="AI173" i="38"/>
  <c r="AH141" i="38"/>
  <c r="AI141" i="38"/>
  <c r="AH111" i="38"/>
  <c r="AI111" i="38"/>
  <c r="AH64" i="38"/>
  <c r="AH41" i="38"/>
  <c r="AI41" i="38" s="1"/>
  <c r="AH22" i="38"/>
  <c r="AI22" i="38" s="1"/>
  <c r="AH194" i="38"/>
  <c r="AI194" i="38" s="1"/>
  <c r="AF212" i="38"/>
  <c r="Y204" i="38"/>
  <c r="AH154" i="38"/>
  <c r="AI154" i="38" s="1"/>
  <c r="AH122" i="38"/>
  <c r="AI122" i="38" s="1"/>
  <c r="AH97" i="38"/>
  <c r="AI97" i="38" s="1"/>
  <c r="AH84" i="38"/>
  <c r="AH62" i="38"/>
  <c r="AI62" i="38"/>
  <c r="AH33" i="38"/>
  <c r="AI33" i="38"/>
  <c r="AH197" i="38"/>
  <c r="AI197" i="38"/>
  <c r="AH190" i="38"/>
  <c r="AI190" i="38"/>
  <c r="AC157" i="38"/>
  <c r="R17" i="39"/>
  <c r="K212" i="38"/>
  <c r="D8" i="39"/>
  <c r="D25" i="39" s="1"/>
  <c r="AH101" i="38"/>
  <c r="AI101" i="38" s="1"/>
  <c r="AH90" i="38"/>
  <c r="AI90" i="38" s="1"/>
  <c r="AH54" i="38"/>
  <c r="AI54" i="38" s="1"/>
  <c r="AH46" i="38"/>
  <c r="AI46" i="38" s="1"/>
  <c r="AH193" i="38"/>
  <c r="AI193" i="38" s="1"/>
  <c r="AC110" i="40"/>
  <c r="R24" i="41" s="1"/>
  <c r="AH109" i="40"/>
  <c r="AI109" i="40" s="1"/>
  <c r="AI16" i="7"/>
  <c r="AI157" i="13"/>
  <c r="AI110" i="13"/>
  <c r="D24" i="97"/>
  <c r="E24" i="97"/>
  <c r="AG17" i="5"/>
  <c r="AH16" i="5"/>
  <c r="AI66" i="43"/>
  <c r="AH67" i="43"/>
  <c r="AI87" i="43"/>
  <c r="AH91" i="43"/>
  <c r="AI157" i="43"/>
  <c r="AH163" i="43"/>
  <c r="J24" i="4"/>
  <c r="AH26" i="3"/>
  <c r="AI47" i="7"/>
  <c r="W13" i="67"/>
  <c r="AI79" i="66"/>
  <c r="X13" i="67"/>
  <c r="N13" i="67"/>
  <c r="Y191" i="66"/>
  <c r="AH19" i="64"/>
  <c r="AI9" i="64"/>
  <c r="AI45" i="64"/>
  <c r="AI69" i="64"/>
  <c r="N21" i="65"/>
  <c r="N24" i="65" s="1"/>
  <c r="Y191" i="64"/>
  <c r="W23" i="6"/>
  <c r="V13" i="62"/>
  <c r="AH191" i="76"/>
  <c r="AI67" i="76"/>
  <c r="X12" i="77" s="1"/>
  <c r="V21" i="12"/>
  <c r="AG139" i="11"/>
  <c r="AI86" i="13"/>
  <c r="AH91" i="13"/>
  <c r="AI166" i="13"/>
  <c r="AH175" i="13"/>
  <c r="AI60" i="91"/>
  <c r="W18" i="83"/>
  <c r="AI139" i="82"/>
  <c r="W17" i="12"/>
  <c r="AI106" i="11"/>
  <c r="AH139" i="13"/>
  <c r="AI129" i="13"/>
  <c r="AI97" i="7"/>
  <c r="AI155" i="13"/>
  <c r="F24" i="97"/>
  <c r="AI29" i="7"/>
  <c r="AI38" i="11"/>
  <c r="R19" i="8"/>
  <c r="R19" i="97"/>
  <c r="AI13" i="13"/>
  <c r="Q24" i="97"/>
  <c r="AI52" i="7"/>
  <c r="AI141" i="96"/>
  <c r="AI137" i="13"/>
  <c r="AI129" i="91"/>
  <c r="AG191" i="59"/>
  <c r="V17" i="60"/>
  <c r="V24" i="60" s="1"/>
  <c r="AI160" i="7"/>
  <c r="AH163" i="7"/>
  <c r="AI158" i="7"/>
  <c r="AI15" i="7"/>
  <c r="O9" i="97"/>
  <c r="O24" i="97" s="1"/>
  <c r="O9" i="8"/>
  <c r="O24" i="8" s="1"/>
  <c r="AH33" i="7"/>
  <c r="Y43" i="7"/>
  <c r="AI37" i="7"/>
  <c r="K191" i="7"/>
  <c r="C10" i="8"/>
  <c r="C24" i="8" s="1"/>
  <c r="C10" i="97"/>
  <c r="C24" i="97" s="1"/>
  <c r="L10" i="8"/>
  <c r="L24" i="8" s="1"/>
  <c r="W191" i="7"/>
  <c r="L10" i="97"/>
  <c r="L24" i="97"/>
  <c r="U55" i="7"/>
  <c r="AH45" i="7"/>
  <c r="AI51" i="7"/>
  <c r="B11" i="8"/>
  <c r="J191" i="7"/>
  <c r="B11" i="97"/>
  <c r="B24" i="97" s="1"/>
  <c r="K11" i="8"/>
  <c r="K24" i="8" s="1"/>
  <c r="K11" i="97"/>
  <c r="K24" i="97" s="1"/>
  <c r="U11" i="8"/>
  <c r="U11" i="97"/>
  <c r="V12" i="97"/>
  <c r="V12" i="8"/>
  <c r="AH55" i="13"/>
  <c r="AI46" i="13"/>
  <c r="AH115" i="13"/>
  <c r="U9" i="8"/>
  <c r="U9" i="97"/>
  <c r="I10" i="8"/>
  <c r="I24" i="8"/>
  <c r="I10" i="97"/>
  <c r="I24" i="97"/>
  <c r="T191" i="7"/>
  <c r="T10" i="8"/>
  <c r="T24" i="8" s="1"/>
  <c r="T10" i="97"/>
  <c r="T24" i="97" s="1"/>
  <c r="H11" i="8"/>
  <c r="H24" i="8" s="1"/>
  <c r="H11" i="97"/>
  <c r="H24" i="97" s="1"/>
  <c r="S11" i="8"/>
  <c r="S24" i="8" s="1"/>
  <c r="S11" i="97"/>
  <c r="S24" i="97"/>
  <c r="AH58" i="7"/>
  <c r="Y67" i="7"/>
  <c r="Y191" i="7" s="1"/>
  <c r="AI55" i="87"/>
  <c r="X11" i="88"/>
  <c r="W20" i="65"/>
  <c r="AI105" i="43"/>
  <c r="R24" i="86"/>
  <c r="N24" i="67"/>
  <c r="AH94" i="11"/>
  <c r="AH175" i="7"/>
  <c r="T24" i="14"/>
  <c r="AH151" i="7"/>
  <c r="S25" i="4"/>
  <c r="AC191" i="13"/>
  <c r="AI105" i="7"/>
  <c r="AH115" i="7"/>
  <c r="AI69" i="7"/>
  <c r="AH79" i="7"/>
  <c r="AH127" i="7"/>
  <c r="AI57" i="7"/>
  <c r="AH67" i="7"/>
  <c r="AH187" i="13"/>
  <c r="AH46" i="7"/>
  <c r="R13" i="8"/>
  <c r="R13" i="97"/>
  <c r="N22" i="8"/>
  <c r="N22" i="97"/>
  <c r="Q24" i="8"/>
  <c r="B13" i="6"/>
  <c r="J61" i="5"/>
  <c r="I18" i="6"/>
  <c r="T61" i="5"/>
  <c r="AF191" i="7"/>
  <c r="V9" i="8"/>
  <c r="V9" i="97"/>
  <c r="G24" i="97"/>
  <c r="AH139" i="89"/>
  <c r="AI133" i="89"/>
  <c r="W12" i="67"/>
  <c r="AC61" i="5"/>
  <c r="AI41" i="5"/>
  <c r="W18" i="6"/>
  <c r="AH27" i="11"/>
  <c r="R11" i="97"/>
  <c r="W15" i="6"/>
  <c r="AI32" i="5"/>
  <c r="X15" i="6" s="1"/>
  <c r="AE191" i="7"/>
  <c r="M23" i="8"/>
  <c r="J23" i="97"/>
  <c r="J17" i="97"/>
  <c r="J17" i="8"/>
  <c r="AH135" i="11"/>
  <c r="AH67" i="13"/>
  <c r="AI59" i="13"/>
  <c r="M24" i="14"/>
  <c r="L24" i="14"/>
  <c r="T191" i="13"/>
  <c r="B15" i="8"/>
  <c r="U10" i="5"/>
  <c r="AH9" i="5"/>
  <c r="AH10" i="13"/>
  <c r="AH12" i="13"/>
  <c r="AH14" i="13"/>
  <c r="AH16" i="13"/>
  <c r="AH18" i="13"/>
  <c r="AH31" i="13"/>
  <c r="D24" i="14"/>
  <c r="F16" i="14"/>
  <c r="F24" i="14"/>
  <c r="O191" i="13"/>
  <c r="AI153" i="61"/>
  <c r="AI163" i="64"/>
  <c r="X20" i="65"/>
  <c r="AH19" i="7"/>
  <c r="AI26" i="5"/>
  <c r="X13" i="6"/>
  <c r="N11" i="97"/>
  <c r="V20" i="8"/>
  <c r="N17" i="8"/>
  <c r="N17" i="97"/>
  <c r="S191" i="7"/>
  <c r="Y139" i="11"/>
  <c r="AH79" i="13"/>
  <c r="J18" i="8"/>
  <c r="J18" i="97"/>
  <c r="AG43" i="7"/>
  <c r="AG191" i="7" s="1"/>
  <c r="Y103" i="7"/>
  <c r="E8" i="6"/>
  <c r="K15" i="8"/>
  <c r="G24" i="8"/>
  <c r="R61" i="5"/>
  <c r="Q8" i="6"/>
  <c r="Q25" i="6" s="1"/>
  <c r="AB61" i="5"/>
  <c r="P12" i="6"/>
  <c r="AA61" i="5"/>
  <c r="AG35" i="5"/>
  <c r="V16" i="6" s="1"/>
  <c r="AH34" i="5"/>
  <c r="L18" i="6"/>
  <c r="W61" i="5"/>
  <c r="AC19" i="7"/>
  <c r="AC22" i="11"/>
  <c r="AH14" i="11"/>
  <c r="C9" i="12"/>
  <c r="C24" i="12"/>
  <c r="K139" i="11"/>
  <c r="O12" i="12"/>
  <c r="O24" i="12" s="1"/>
  <c r="Z139" i="11"/>
  <c r="K14" i="14"/>
  <c r="K24" i="14"/>
  <c r="V191" i="13"/>
  <c r="Z61" i="5"/>
  <c r="R17" i="8"/>
  <c r="R17" i="97"/>
  <c r="N21" i="8"/>
  <c r="U139" i="11"/>
  <c r="AH153" i="13"/>
  <c r="AI93" i="13"/>
  <c r="AH103" i="13"/>
  <c r="N13" i="8"/>
  <c r="N13" i="97"/>
  <c r="U15" i="8"/>
  <c r="G17" i="12"/>
  <c r="G24" i="12" s="1"/>
  <c r="R139" i="11"/>
  <c r="U191" i="61"/>
  <c r="J20" i="62"/>
  <c r="J24" i="62" s="1"/>
  <c r="W14" i="6"/>
  <c r="W18" i="97"/>
  <c r="W18" i="8"/>
  <c r="AI139" i="7"/>
  <c r="W21" i="6"/>
  <c r="AI50" i="5"/>
  <c r="X21" i="6"/>
  <c r="N9" i="97"/>
  <c r="AH38" i="5"/>
  <c r="N16" i="8"/>
  <c r="R12" i="8"/>
  <c r="R12" i="97"/>
  <c r="D14" i="8"/>
  <c r="D24" i="8" s="1"/>
  <c r="M191" i="7"/>
  <c r="M14" i="8"/>
  <c r="M24" i="8"/>
  <c r="M14" i="97"/>
  <c r="M24" i="97"/>
  <c r="AH95" i="7"/>
  <c r="AH103" i="7"/>
  <c r="U103" i="7"/>
  <c r="J8" i="14"/>
  <c r="I24" i="14"/>
  <c r="AI151" i="93"/>
  <c r="W19" i="94"/>
  <c r="W9" i="77"/>
  <c r="W24" i="77" s="1"/>
  <c r="AI31" i="76"/>
  <c r="X9" i="77" s="1"/>
  <c r="AH103" i="93"/>
  <c r="AI95" i="93"/>
  <c r="AI11" i="89"/>
  <c r="AH19" i="89"/>
  <c r="AI28" i="64"/>
  <c r="AH31" i="64"/>
  <c r="AH10" i="43"/>
  <c r="AG19" i="43"/>
  <c r="AI24" i="43"/>
  <c r="AH31" i="43"/>
  <c r="AH143" i="43"/>
  <c r="U151" i="43"/>
  <c r="AH9" i="45"/>
  <c r="Y19" i="45"/>
  <c r="Y43" i="45"/>
  <c r="N10" i="46" s="1"/>
  <c r="AH34" i="45"/>
  <c r="AG91" i="45"/>
  <c r="AH81" i="45"/>
  <c r="U19" i="59"/>
  <c r="AH9" i="59"/>
  <c r="G20" i="60"/>
  <c r="G24" i="60"/>
  <c r="R191" i="59"/>
  <c r="Q20" i="60"/>
  <c r="Q24" i="60" s="1"/>
  <c r="AB191" i="59"/>
  <c r="AC67" i="64"/>
  <c r="AH58" i="64"/>
  <c r="U79" i="64"/>
  <c r="AH70" i="64"/>
  <c r="AH82" i="66"/>
  <c r="U91" i="66"/>
  <c r="AH81" i="85"/>
  <c r="Y91" i="85"/>
  <c r="AH185" i="85"/>
  <c r="U187" i="85"/>
  <c r="Q24" i="90"/>
  <c r="O21" i="92"/>
  <c r="Z359" i="91"/>
  <c r="M139" i="11"/>
  <c r="AI44" i="11"/>
  <c r="M61" i="5"/>
  <c r="AH154" i="13"/>
  <c r="AG139" i="13"/>
  <c r="V18" i="14"/>
  <c r="U103" i="13"/>
  <c r="J15" i="14" s="1"/>
  <c r="S191" i="13"/>
  <c r="AH9" i="13"/>
  <c r="B24" i="12"/>
  <c r="AH39" i="11"/>
  <c r="AH114" i="11"/>
  <c r="AH116" i="11"/>
  <c r="AH121" i="13"/>
  <c r="D24" i="12"/>
  <c r="W8" i="94"/>
  <c r="AI19" i="93"/>
  <c r="X8" i="94"/>
  <c r="W12" i="86"/>
  <c r="AI67" i="85"/>
  <c r="X12" i="86" s="1"/>
  <c r="J191" i="13"/>
  <c r="AC42" i="11"/>
  <c r="R12" i="12"/>
  <c r="Y139" i="13"/>
  <c r="N18" i="14"/>
  <c r="U8" i="97"/>
  <c r="U24" i="97"/>
  <c r="Y19" i="13"/>
  <c r="AI103" i="66"/>
  <c r="X15" i="67" s="1"/>
  <c r="W15" i="67"/>
  <c r="W10" i="94"/>
  <c r="AI43" i="93"/>
  <c r="X10" i="94" s="1"/>
  <c r="P24" i="65"/>
  <c r="AH43" i="13"/>
  <c r="K24" i="12"/>
  <c r="X191" i="13"/>
  <c r="U8" i="8"/>
  <c r="AH113" i="11"/>
  <c r="AH119" i="11"/>
  <c r="AH141" i="13"/>
  <c r="AH115" i="93"/>
  <c r="AI107" i="93"/>
  <c r="AI138" i="87"/>
  <c r="AH139" i="87"/>
  <c r="W12" i="83"/>
  <c r="AI67" i="82"/>
  <c r="X12" i="83"/>
  <c r="Y193" i="89"/>
  <c r="AI81" i="7"/>
  <c r="AH137" i="11"/>
  <c r="W191" i="13"/>
  <c r="AH83" i="7"/>
  <c r="AH12" i="11"/>
  <c r="AH76" i="11"/>
  <c r="AH126" i="13"/>
  <c r="AH189" i="13"/>
  <c r="Y190" i="13"/>
  <c r="N23" i="14" s="1"/>
  <c r="W15" i="65"/>
  <c r="R25" i="92"/>
  <c r="AI183" i="89"/>
  <c r="AH187" i="89"/>
  <c r="AI153" i="93"/>
  <c r="AH163" i="93"/>
  <c r="AI177" i="87"/>
  <c r="AH187" i="87"/>
  <c r="W9" i="88"/>
  <c r="AI31" i="87"/>
  <c r="X9" i="88"/>
  <c r="AI94" i="85"/>
  <c r="AH103" i="85"/>
  <c r="AI125" i="85"/>
  <c r="AH127" i="85"/>
  <c r="C24" i="67"/>
  <c r="AI49" i="59"/>
  <c r="AH55" i="59"/>
  <c r="AI36" i="66"/>
  <c r="AH43" i="66"/>
  <c r="AD61" i="5"/>
  <c r="AH22" i="7"/>
  <c r="AD191" i="13"/>
  <c r="R191" i="13"/>
  <c r="AF191" i="13"/>
  <c r="U127" i="13"/>
  <c r="J17" i="14"/>
  <c r="AI67" i="59"/>
  <c r="X12" i="60"/>
  <c r="AI139" i="76"/>
  <c r="X18" i="77"/>
  <c r="W18" i="77"/>
  <c r="AH16" i="91"/>
  <c r="AI14" i="91"/>
  <c r="AH175" i="82"/>
  <c r="AI168" i="82"/>
  <c r="AI145" i="82"/>
  <c r="AH151" i="82"/>
  <c r="W22" i="83"/>
  <c r="AI190" i="59"/>
  <c r="X23" i="60" s="1"/>
  <c r="AH358" i="91"/>
  <c r="AI355" i="91"/>
  <c r="U24" i="67"/>
  <c r="Q24" i="67"/>
  <c r="R24" i="77"/>
  <c r="AH187" i="64"/>
  <c r="AI181" i="64"/>
  <c r="AI127" i="82"/>
  <c r="AH55" i="85"/>
  <c r="K24" i="67"/>
  <c r="O24" i="67"/>
  <c r="R9" i="90"/>
  <c r="G24" i="67"/>
  <c r="M24" i="67"/>
  <c r="R212" i="38"/>
  <c r="T12" i="39"/>
  <c r="T25" i="39" s="1"/>
  <c r="AE212" i="38"/>
  <c r="S16" i="44"/>
  <c r="S25" i="44"/>
  <c r="AD198" i="43"/>
  <c r="I25" i="44"/>
  <c r="AC31" i="45"/>
  <c r="AH25" i="45"/>
  <c r="I23" i="44"/>
  <c r="T198" i="43"/>
  <c r="G14" i="44"/>
  <c r="G25" i="44"/>
  <c r="R198" i="43"/>
  <c r="AH134" i="43"/>
  <c r="AH94" i="45"/>
  <c r="Y103" i="45"/>
  <c r="N15" i="46"/>
  <c r="AC43" i="59"/>
  <c r="AH38" i="59"/>
  <c r="M198" i="43"/>
  <c r="E25" i="39"/>
  <c r="AC31" i="43"/>
  <c r="AH62" i="45"/>
  <c r="AH67" i="45" s="1"/>
  <c r="AH71" i="45"/>
  <c r="B24" i="62"/>
  <c r="AH84" i="45"/>
  <c r="AH93" i="45"/>
  <c r="AH120" i="59"/>
  <c r="AH145" i="59"/>
  <c r="AH134" i="45"/>
  <c r="E24" i="60"/>
  <c r="L24" i="62"/>
  <c r="AC127" i="45"/>
  <c r="R17" i="46"/>
  <c r="U139" i="45"/>
  <c r="J18" i="46"/>
  <c r="AH185" i="45"/>
  <c r="AH126" i="59"/>
  <c r="K198" i="43"/>
  <c r="AH96" i="45"/>
  <c r="U115" i="45"/>
  <c r="AH121" i="45"/>
  <c r="AH125" i="45"/>
  <c r="AH131" i="45"/>
  <c r="AH33" i="59"/>
  <c r="AH121" i="59"/>
  <c r="AH144" i="59"/>
  <c r="P24" i="77"/>
  <c r="Y31" i="61"/>
  <c r="P24" i="62"/>
  <c r="Q24" i="62"/>
  <c r="K24" i="88"/>
  <c r="T24" i="77"/>
  <c r="M24" i="86"/>
  <c r="O24" i="86"/>
  <c r="P24" i="86"/>
  <c r="AH31" i="3"/>
  <c r="U32" i="3"/>
  <c r="J14" i="4" s="1"/>
  <c r="K24" i="86"/>
  <c r="U25" i="92"/>
  <c r="E25" i="92"/>
  <c r="AI16" i="3"/>
  <c r="Y187" i="85"/>
  <c r="N22" i="86" s="1"/>
  <c r="C24" i="88"/>
  <c r="C25" i="92"/>
  <c r="L25" i="92"/>
  <c r="AC175" i="87"/>
  <c r="O25" i="92"/>
  <c r="AH23" i="3"/>
  <c r="U24" i="3"/>
  <c r="J12" i="4" s="1"/>
  <c r="U79" i="96"/>
  <c r="AH69" i="96"/>
  <c r="S70" i="3"/>
  <c r="J21" i="4"/>
  <c r="AC307" i="91"/>
  <c r="AC359" i="91" s="1"/>
  <c r="N9" i="41"/>
  <c r="AH14" i="40"/>
  <c r="F10" i="4"/>
  <c r="F25" i="4" s="1"/>
  <c r="O70" i="3"/>
  <c r="AH52" i="5"/>
  <c r="U53" i="5"/>
  <c r="J22" i="6" s="1"/>
  <c r="AH66" i="91"/>
  <c r="AI18" i="43"/>
  <c r="N10" i="4"/>
  <c r="AH74" i="91"/>
  <c r="AH78" i="91"/>
  <c r="AI38" i="3"/>
  <c r="AH9" i="3"/>
  <c r="U10" i="3"/>
  <c r="AH49" i="3"/>
  <c r="U50" i="3"/>
  <c r="J19" i="4"/>
  <c r="U69" i="3"/>
  <c r="AH44" i="91"/>
  <c r="AH148" i="91"/>
  <c r="AH155" i="91" s="1"/>
  <c r="T25" i="92"/>
  <c r="AI34" i="3"/>
  <c r="AC151" i="96"/>
  <c r="AH142" i="96"/>
  <c r="K14" i="4"/>
  <c r="V70" i="3"/>
  <c r="U358" i="91"/>
  <c r="J24" i="92" s="1"/>
  <c r="J25" i="92" s="1"/>
  <c r="AH35" i="3"/>
  <c r="AH42" i="3"/>
  <c r="AH311" i="91"/>
  <c r="AH328" i="91"/>
  <c r="AH330" i="91"/>
  <c r="AH337" i="91"/>
  <c r="AH107" i="43"/>
  <c r="AH52" i="43"/>
  <c r="AH177" i="96"/>
  <c r="U187" i="96"/>
  <c r="AA14" i="3"/>
  <c r="P9" i="4" s="1"/>
  <c r="P25" i="4" s="1"/>
  <c r="AC12" i="3"/>
  <c r="AH12" i="3" s="1"/>
  <c r="AH14" i="3" s="1"/>
  <c r="AI177" i="38"/>
  <c r="AI172" i="38"/>
  <c r="AI170" i="38"/>
  <c r="AI80" i="38"/>
  <c r="AG88" i="38"/>
  <c r="AI36" i="38"/>
  <c r="AH43" i="3"/>
  <c r="AH55" i="3"/>
  <c r="J212" i="38"/>
  <c r="AH47" i="11"/>
  <c r="AH181" i="91"/>
  <c r="AH313" i="91"/>
  <c r="AH315" i="91"/>
  <c r="AH102" i="43"/>
  <c r="AH51" i="43"/>
  <c r="U36" i="3"/>
  <c r="J15" i="4"/>
  <c r="AG14" i="3"/>
  <c r="V9" i="4"/>
  <c r="T10" i="4"/>
  <c r="T25" i="4"/>
  <c r="AH66" i="11"/>
  <c r="AH202" i="91"/>
  <c r="Y307" i="91"/>
  <c r="Y359" i="91"/>
  <c r="AH287" i="91"/>
  <c r="AH305" i="91"/>
  <c r="AH332" i="91"/>
  <c r="AH334" i="91"/>
  <c r="AC190" i="43"/>
  <c r="R22" i="44"/>
  <c r="AH95" i="43"/>
  <c r="AH40" i="43"/>
  <c r="AH52" i="3"/>
  <c r="AH93" i="91"/>
  <c r="AH63" i="11"/>
  <c r="AH172" i="91"/>
  <c r="AG307" i="91"/>
  <c r="AH317" i="91"/>
  <c r="AH324" i="91"/>
  <c r="AH343" i="91"/>
  <c r="AG190" i="43"/>
  <c r="V22" i="44"/>
  <c r="AH73" i="43"/>
  <c r="AH123" i="43"/>
  <c r="M191" i="96"/>
  <c r="Y31" i="96"/>
  <c r="AH21" i="96"/>
  <c r="AH46" i="3"/>
  <c r="AH66" i="3"/>
  <c r="AH150" i="91"/>
  <c r="AH113" i="91"/>
  <c r="AH46" i="11"/>
  <c r="AH178" i="91"/>
  <c r="AH272" i="91"/>
  <c r="AH48" i="43"/>
  <c r="X191" i="96"/>
  <c r="AH33" i="96"/>
  <c r="Y43" i="96"/>
  <c r="AH238" i="91"/>
  <c r="AH242" i="91"/>
  <c r="AH306" i="91"/>
  <c r="AH321" i="91"/>
  <c r="AH347" i="91"/>
  <c r="AH349" i="91"/>
  <c r="AH181" i="43"/>
  <c r="AH125" i="43"/>
  <c r="AG64" i="3"/>
  <c r="V23" i="4"/>
  <c r="AH117" i="89"/>
  <c r="AH10" i="96"/>
  <c r="AH12" i="96"/>
  <c r="O191" i="96"/>
  <c r="Y55" i="96"/>
  <c r="AH45" i="96"/>
  <c r="K191" i="96"/>
  <c r="U67" i="96"/>
  <c r="AC79" i="96"/>
  <c r="AH71" i="96"/>
  <c r="Y103" i="96"/>
  <c r="AH95" i="96"/>
  <c r="AH102" i="96"/>
  <c r="AH111" i="96"/>
  <c r="AH119" i="96"/>
  <c r="AH160" i="96"/>
  <c r="AH210" i="38"/>
  <c r="L25" i="4"/>
  <c r="Y32" i="3"/>
  <c r="N14" i="4"/>
  <c r="AH77" i="43"/>
  <c r="AH149" i="43"/>
  <c r="AH173" i="43"/>
  <c r="AH59" i="96"/>
  <c r="AB191" i="96"/>
  <c r="AG79" i="96"/>
  <c r="AG163" i="96"/>
  <c r="AH179" i="96"/>
  <c r="AC187" i="96"/>
  <c r="AH189" i="96"/>
  <c r="U190" i="96"/>
  <c r="Y14" i="5"/>
  <c r="AI32" i="40"/>
  <c r="AI169" i="38"/>
  <c r="AI72" i="38"/>
  <c r="AH26" i="38"/>
  <c r="AH125" i="89"/>
  <c r="AH124" i="89"/>
  <c r="AG103" i="96"/>
  <c r="AH99" i="96"/>
  <c r="AH106" i="96"/>
  <c r="Y115" i="96"/>
  <c r="AH108" i="96"/>
  <c r="Y139" i="96"/>
  <c r="AC192" i="89"/>
  <c r="R23" i="90" s="1"/>
  <c r="R24" i="90" s="1"/>
  <c r="AI100" i="40"/>
  <c r="AC31" i="96"/>
  <c r="AH114" i="96"/>
  <c r="AG127" i="96"/>
  <c r="Y163" i="96"/>
  <c r="AH157" i="96"/>
  <c r="AH195" i="43"/>
  <c r="AI56" i="40"/>
  <c r="AH9" i="96"/>
  <c r="U19" i="96"/>
  <c r="AH15" i="96"/>
  <c r="AH58" i="96"/>
  <c r="AH72" i="96"/>
  <c r="AG115" i="96"/>
  <c r="AG139" i="96"/>
  <c r="AH190" i="89"/>
  <c r="AH63" i="3"/>
  <c r="AI98" i="40"/>
  <c r="AH22" i="96"/>
  <c r="U31" i="96"/>
  <c r="AH23" i="96"/>
  <c r="AH27" i="96"/>
  <c r="AI27" i="96" s="1"/>
  <c r="AH29" i="96"/>
  <c r="AH96" i="96"/>
  <c r="AH105" i="96"/>
  <c r="U115" i="96"/>
  <c r="AH122" i="96"/>
  <c r="AH124" i="96"/>
  <c r="AH136" i="96"/>
  <c r="AH138" i="96"/>
  <c r="AH159" i="96"/>
  <c r="AH173" i="96"/>
  <c r="K25" i="4"/>
  <c r="Y36" i="3"/>
  <c r="N15" i="4" s="1"/>
  <c r="AI70" i="40"/>
  <c r="AH27" i="3"/>
  <c r="X32" i="3"/>
  <c r="Y28" i="3"/>
  <c r="N13" i="4"/>
  <c r="AH68" i="3"/>
  <c r="AI189" i="43"/>
  <c r="AI19" i="40"/>
  <c r="AH30" i="40"/>
  <c r="AI64" i="40"/>
  <c r="AI93" i="40"/>
  <c r="AI99" i="40"/>
  <c r="AH147" i="38"/>
  <c r="AH102" i="38"/>
  <c r="AI79" i="38"/>
  <c r="AH78" i="38"/>
  <c r="AH68" i="38"/>
  <c r="AI61" i="38"/>
  <c r="AH13" i="3"/>
  <c r="AH188" i="43"/>
  <c r="AI29" i="40"/>
  <c r="AI97" i="40"/>
  <c r="AI105" i="40"/>
  <c r="AH160" i="38"/>
  <c r="AH149" i="38"/>
  <c r="AH105" i="38"/>
  <c r="AH94" i="38"/>
  <c r="AH109" i="38"/>
  <c r="W15" i="39" s="1"/>
  <c r="AH81" i="38"/>
  <c r="AI71" i="38"/>
  <c r="AH70" i="38"/>
  <c r="AH60" i="38"/>
  <c r="AI49" i="38"/>
  <c r="AH39" i="38"/>
  <c r="AH28" i="38"/>
  <c r="AH17" i="3"/>
  <c r="AH15" i="40"/>
  <c r="AI20" i="40"/>
  <c r="AI43" i="40"/>
  <c r="AI55" i="40"/>
  <c r="AH53" i="40"/>
  <c r="AH60" i="40"/>
  <c r="AH171" i="38"/>
  <c r="AH128" i="38"/>
  <c r="AH118" i="38"/>
  <c r="AI64" i="38"/>
  <c r="AH187" i="38"/>
  <c r="AI187" i="43"/>
  <c r="AI31" i="40"/>
  <c r="AI35" i="40"/>
  <c r="AH36" i="40"/>
  <c r="AH69" i="40"/>
  <c r="AC73" i="40"/>
  <c r="AI52" i="40"/>
  <c r="AI86" i="40"/>
  <c r="AI103" i="40"/>
  <c r="AI95" i="40"/>
  <c r="AH152" i="38"/>
  <c r="AI84" i="38"/>
  <c r="AI77" i="38"/>
  <c r="AI75" i="38"/>
  <c r="AI73" i="38"/>
  <c r="AI63" i="38"/>
  <c r="AH31" i="38"/>
  <c r="AH20" i="38"/>
  <c r="AI9" i="40"/>
  <c r="AH102" i="40"/>
  <c r="AC178" i="38"/>
  <c r="R20" i="39" s="1"/>
  <c r="AH131" i="38"/>
  <c r="AH120" i="38"/>
  <c r="AC88" i="38"/>
  <c r="AH44" i="38"/>
  <c r="AH203" i="38"/>
  <c r="AI28" i="40"/>
  <c r="AI37" i="40"/>
  <c r="AH76" i="40"/>
  <c r="AC77" i="40"/>
  <c r="R18" i="41"/>
  <c r="AI54" i="40"/>
  <c r="AI90" i="40"/>
  <c r="AI101" i="40"/>
  <c r="AH144" i="38"/>
  <c r="AI87" i="38"/>
  <c r="AI76" i="38"/>
  <c r="AI69" i="38"/>
  <c r="AI65" i="38"/>
  <c r="AI51" i="38"/>
  <c r="AH23" i="38"/>
  <c r="AH199" i="38"/>
  <c r="W47" i="40"/>
  <c r="X47" i="40"/>
  <c r="V46" i="40"/>
  <c r="W42" i="40"/>
  <c r="X62" i="40"/>
  <c r="X65" i="40" s="1"/>
  <c r="M16" i="41" s="1"/>
  <c r="AI94" i="40"/>
  <c r="W48" i="38"/>
  <c r="W52" i="38" s="1"/>
  <c r="V85" i="40"/>
  <c r="W85" i="40" s="1"/>
  <c r="W87" i="40" s="1"/>
  <c r="L21" i="41" s="1"/>
  <c r="V48" i="38"/>
  <c r="AH18" i="38"/>
  <c r="AI17" i="38"/>
  <c r="AH15" i="38"/>
  <c r="AH163" i="38"/>
  <c r="AH58" i="38"/>
  <c r="AI207" i="38"/>
  <c r="X23" i="39" s="1"/>
  <c r="W23" i="39"/>
  <c r="J9" i="39"/>
  <c r="AH211" i="38"/>
  <c r="AI209" i="38"/>
  <c r="AI60" i="40"/>
  <c r="X15" i="41" s="1"/>
  <c r="W15" i="41"/>
  <c r="AI109" i="38"/>
  <c r="X15" i="39" s="1"/>
  <c r="AI103" i="7"/>
  <c r="W15" i="97"/>
  <c r="W15" i="8"/>
  <c r="V52" i="38"/>
  <c r="R14" i="39"/>
  <c r="AI13" i="3"/>
  <c r="V87" i="40"/>
  <c r="Y47" i="40"/>
  <c r="AH47" i="40"/>
  <c r="M14" i="4"/>
  <c r="M25" i="4"/>
  <c r="X70" i="3"/>
  <c r="AI159" i="96"/>
  <c r="AI29" i="96"/>
  <c r="AI63" i="3"/>
  <c r="AI157" i="96"/>
  <c r="AI125" i="89"/>
  <c r="AI210" i="38"/>
  <c r="AI117" i="89"/>
  <c r="AH127" i="89"/>
  <c r="AI242" i="91"/>
  <c r="AI46" i="11"/>
  <c r="AI172" i="91"/>
  <c r="AI334" i="91"/>
  <c r="AI47" i="11"/>
  <c r="AC14" i="3"/>
  <c r="R8" i="4"/>
  <c r="AI328" i="91"/>
  <c r="AI44" i="91"/>
  <c r="AH51" i="91"/>
  <c r="AI78" i="91"/>
  <c r="AI52" i="5"/>
  <c r="AH53" i="5"/>
  <c r="R21" i="88"/>
  <c r="R24" i="88" s="1"/>
  <c r="AC191" i="87"/>
  <c r="AI131" i="45"/>
  <c r="AI185" i="45"/>
  <c r="AH187" i="45"/>
  <c r="AI120" i="59"/>
  <c r="AH127" i="59"/>
  <c r="AH31" i="7"/>
  <c r="AI22" i="7"/>
  <c r="AI163" i="93"/>
  <c r="W20" i="94"/>
  <c r="AH190" i="13"/>
  <c r="AI189" i="13"/>
  <c r="AI119" i="11"/>
  <c r="AI39" i="11"/>
  <c r="AI81" i="85"/>
  <c r="AH91" i="85"/>
  <c r="AI10" i="43"/>
  <c r="AH19" i="43"/>
  <c r="AI38" i="5"/>
  <c r="X19" i="6" s="1"/>
  <c r="W17" i="6"/>
  <c r="AH56" i="11"/>
  <c r="AC191" i="7"/>
  <c r="R8" i="8"/>
  <c r="R8" i="97"/>
  <c r="R24" i="97"/>
  <c r="AI10" i="13"/>
  <c r="AI58" i="7"/>
  <c r="B24" i="8"/>
  <c r="W14" i="14"/>
  <c r="AI91" i="13"/>
  <c r="X14" i="14"/>
  <c r="W12" i="44"/>
  <c r="AI67" i="43"/>
  <c r="X12" i="44" s="1"/>
  <c r="AI199" i="38"/>
  <c r="AI120" i="38"/>
  <c r="AI27" i="3"/>
  <c r="AI9" i="96"/>
  <c r="AH19" i="96"/>
  <c r="AI26" i="38"/>
  <c r="AI238" i="91"/>
  <c r="AI113" i="91"/>
  <c r="AI123" i="43"/>
  <c r="AI63" i="11"/>
  <c r="AH73" i="11"/>
  <c r="AI332" i="91"/>
  <c r="AI311" i="91"/>
  <c r="AI142" i="96"/>
  <c r="AI74" i="91"/>
  <c r="AI125" i="45"/>
  <c r="AI93" i="45"/>
  <c r="AH103" i="45"/>
  <c r="W22" i="65"/>
  <c r="AI187" i="64"/>
  <c r="X22" i="65"/>
  <c r="AI151" i="82"/>
  <c r="X19" i="83"/>
  <c r="W19" i="83"/>
  <c r="AH191" i="82"/>
  <c r="AJ151" i="82" s="1"/>
  <c r="Y19" i="83" s="1"/>
  <c r="AI103" i="85"/>
  <c r="X15" i="86"/>
  <c r="W15" i="86"/>
  <c r="AI126" i="13"/>
  <c r="AI113" i="11"/>
  <c r="J14" i="67"/>
  <c r="J24" i="67" s="1"/>
  <c r="U191" i="66"/>
  <c r="N8" i="46"/>
  <c r="AI31" i="64"/>
  <c r="X9" i="65" s="1"/>
  <c r="W9" i="65"/>
  <c r="AH121" i="11"/>
  <c r="W17" i="97"/>
  <c r="W17" i="8"/>
  <c r="AI127" i="7"/>
  <c r="W19" i="8"/>
  <c r="W19" i="97"/>
  <c r="AI151" i="7"/>
  <c r="U359" i="91"/>
  <c r="AJ187" i="76"/>
  <c r="Y22" i="77"/>
  <c r="AJ77" i="76"/>
  <c r="AJ61" i="76"/>
  <c r="AJ48" i="76"/>
  <c r="AJ177" i="76"/>
  <c r="AJ143" i="76"/>
  <c r="AJ156" i="76"/>
  <c r="AJ118" i="76"/>
  <c r="AJ133" i="76"/>
  <c r="AJ46" i="76"/>
  <c r="AJ33" i="76"/>
  <c r="AJ138" i="76"/>
  <c r="AJ28" i="76"/>
  <c r="AJ162" i="76"/>
  <c r="AJ129" i="76"/>
  <c r="AJ81" i="76"/>
  <c r="AJ40" i="76"/>
  <c r="AJ39" i="76"/>
  <c r="AJ21" i="76"/>
  <c r="AJ153" i="76"/>
  <c r="AJ52" i="76"/>
  <c r="AJ34" i="76"/>
  <c r="AJ69" i="76"/>
  <c r="AJ144" i="76"/>
  <c r="AJ22" i="76"/>
  <c r="AJ26" i="76"/>
  <c r="AJ137" i="76"/>
  <c r="AJ109" i="76"/>
  <c r="AJ106" i="76"/>
  <c r="AJ70" i="76"/>
  <c r="AJ167" i="76"/>
  <c r="AJ110" i="76"/>
  <c r="AJ169" i="76"/>
  <c r="AJ150" i="76"/>
  <c r="AJ179" i="76"/>
  <c r="AJ50" i="76"/>
  <c r="AJ99" i="76"/>
  <c r="AJ89" i="76"/>
  <c r="AJ93" i="76"/>
  <c r="AJ181" i="76"/>
  <c r="AJ98" i="76"/>
  <c r="AJ55" i="76"/>
  <c r="Y11" i="77"/>
  <c r="AJ43" i="76"/>
  <c r="Y10" i="77"/>
  <c r="AJ186" i="76"/>
  <c r="AJ29" i="76"/>
  <c r="AJ146" i="76"/>
  <c r="AJ189" i="76"/>
  <c r="AJ9" i="76"/>
  <c r="AJ112" i="76"/>
  <c r="AJ25" i="76"/>
  <c r="AJ182" i="76"/>
  <c r="AJ88" i="76"/>
  <c r="AJ79" i="76"/>
  <c r="Y13" i="77" s="1"/>
  <c r="AJ41" i="76"/>
  <c r="AJ73" i="76"/>
  <c r="AJ49" i="76"/>
  <c r="AJ12" i="76"/>
  <c r="AJ126" i="76"/>
  <c r="AJ105" i="76"/>
  <c r="AJ15" i="76"/>
  <c r="AJ159" i="76"/>
  <c r="AJ111" i="76"/>
  <c r="AJ102" i="76"/>
  <c r="AJ53" i="76"/>
  <c r="AJ157" i="76"/>
  <c r="AJ63" i="76"/>
  <c r="AJ30" i="76"/>
  <c r="AJ62" i="76"/>
  <c r="AJ172" i="76"/>
  <c r="AJ101" i="76"/>
  <c r="AJ158" i="76"/>
  <c r="AJ71" i="76"/>
  <c r="AJ47" i="76"/>
  <c r="AJ75" i="76"/>
  <c r="AJ11" i="76"/>
  <c r="AJ97" i="76"/>
  <c r="AJ141" i="76"/>
  <c r="AJ125" i="76"/>
  <c r="AJ13" i="76"/>
  <c r="AJ54" i="76"/>
  <c r="AJ148" i="76"/>
  <c r="AJ151" i="76"/>
  <c r="Y19" i="77" s="1"/>
  <c r="AJ139" i="76"/>
  <c r="Y18" i="77" s="1"/>
  <c r="AJ96" i="76"/>
  <c r="AJ10" i="76"/>
  <c r="AJ35" i="76"/>
  <c r="AJ86" i="76"/>
  <c r="AJ84" i="76"/>
  <c r="AJ72" i="76"/>
  <c r="AJ94" i="76"/>
  <c r="AJ58" i="76"/>
  <c r="AJ171" i="76"/>
  <c r="AJ136" i="76"/>
  <c r="AJ168" i="76"/>
  <c r="AJ114" i="76"/>
  <c r="AJ76" i="76"/>
  <c r="AJ66" i="76"/>
  <c r="AJ64" i="76"/>
  <c r="AJ37" i="76"/>
  <c r="AJ108" i="76"/>
  <c r="AJ145" i="76"/>
  <c r="AJ154" i="76"/>
  <c r="AJ121" i="76"/>
  <c r="AJ103" i="76"/>
  <c r="Y15" i="77" s="1"/>
  <c r="AJ82" i="76"/>
  <c r="AJ131" i="76"/>
  <c r="AJ166" i="76"/>
  <c r="AJ134" i="76"/>
  <c r="AJ122" i="76"/>
  <c r="AJ78" i="76"/>
  <c r="AJ31" i="76"/>
  <c r="Y9" i="77" s="1"/>
  <c r="AJ95" i="76"/>
  <c r="AJ127" i="76"/>
  <c r="AJ115" i="76"/>
  <c r="Y16" i="77" s="1"/>
  <c r="AI191" i="76"/>
  <c r="X24" i="77" s="1"/>
  <c r="AJ180" i="76"/>
  <c r="AJ23" i="76"/>
  <c r="AJ142" i="76"/>
  <c r="AJ18" i="76"/>
  <c r="AJ124" i="76"/>
  <c r="AJ184" i="76"/>
  <c r="AJ60" i="76"/>
  <c r="AJ170" i="76"/>
  <c r="AJ163" i="76"/>
  <c r="Y20" i="77" s="1"/>
  <c r="AJ51" i="76"/>
  <c r="AJ185" i="76"/>
  <c r="AJ123" i="76"/>
  <c r="AJ14" i="76"/>
  <c r="AJ147" i="76"/>
  <c r="AJ83" i="76"/>
  <c r="AJ45" i="76"/>
  <c r="AJ16" i="76"/>
  <c r="AJ174" i="76"/>
  <c r="AJ120" i="76"/>
  <c r="AJ24" i="76"/>
  <c r="AJ160" i="76"/>
  <c r="AJ119" i="76"/>
  <c r="AJ107" i="76"/>
  <c r="AJ135" i="76"/>
  <c r="AJ87" i="76"/>
  <c r="AJ42" i="76"/>
  <c r="AJ74" i="76"/>
  <c r="AJ132" i="76"/>
  <c r="AJ59" i="76"/>
  <c r="AJ91" i="76"/>
  <c r="Y14" i="77" s="1"/>
  <c r="AJ90" i="76"/>
  <c r="AJ178" i="76"/>
  <c r="AJ36" i="76"/>
  <c r="AJ173" i="76"/>
  <c r="AJ130" i="76"/>
  <c r="AJ190" i="76"/>
  <c r="Y23" i="77"/>
  <c r="AJ155" i="76"/>
  <c r="AJ161" i="76"/>
  <c r="AJ27" i="76"/>
  <c r="AJ100" i="76"/>
  <c r="AJ113" i="76"/>
  <c r="AJ38" i="76"/>
  <c r="AJ191" i="76"/>
  <c r="Y24" i="77"/>
  <c r="AJ65" i="76"/>
  <c r="AJ85" i="76"/>
  <c r="AJ175" i="76"/>
  <c r="Y21" i="77"/>
  <c r="AJ117" i="76"/>
  <c r="AJ165" i="76"/>
  <c r="AJ149" i="76"/>
  <c r="AJ17" i="76"/>
  <c r="AJ19" i="76"/>
  <c r="Y8" i="77"/>
  <c r="AJ57" i="76"/>
  <c r="AJ183" i="76"/>
  <c r="AI203" i="38"/>
  <c r="AI30" i="40"/>
  <c r="AI138" i="96"/>
  <c r="AI160" i="96"/>
  <c r="X48" i="38"/>
  <c r="X52" i="38"/>
  <c r="AI23" i="38"/>
  <c r="AI131" i="38"/>
  <c r="AI118" i="38"/>
  <c r="AI15" i="40"/>
  <c r="AI60" i="38"/>
  <c r="AI102" i="38"/>
  <c r="AI136" i="96"/>
  <c r="AI23" i="96"/>
  <c r="AI190" i="89"/>
  <c r="AH192" i="89"/>
  <c r="AH193" i="89"/>
  <c r="AI108" i="96"/>
  <c r="N9" i="6"/>
  <c r="N25" i="6" s="1"/>
  <c r="Y61" i="5"/>
  <c r="AI59" i="96"/>
  <c r="AI119" i="96"/>
  <c r="AI125" i="43"/>
  <c r="AI150" i="91"/>
  <c r="AI73" i="43"/>
  <c r="AH79" i="43"/>
  <c r="AI93" i="91"/>
  <c r="AI305" i="91"/>
  <c r="AH56" i="3"/>
  <c r="AI55" i="3"/>
  <c r="AH44" i="3"/>
  <c r="AI42" i="3"/>
  <c r="AI69" i="96"/>
  <c r="AI121" i="45"/>
  <c r="AH127" i="45"/>
  <c r="AI84" i="45"/>
  <c r="W10" i="67"/>
  <c r="AI43" i="66"/>
  <c r="X10" i="67" s="1"/>
  <c r="AI187" i="89"/>
  <c r="X22" i="90" s="1"/>
  <c r="W22" i="90"/>
  <c r="AH85" i="11"/>
  <c r="AI76" i="11"/>
  <c r="U24" i="8"/>
  <c r="AH19" i="13"/>
  <c r="AI9" i="13"/>
  <c r="AI82" i="66"/>
  <c r="AI9" i="45"/>
  <c r="W13" i="14"/>
  <c r="AI79" i="13"/>
  <c r="X13" i="14" s="1"/>
  <c r="AH10" i="5"/>
  <c r="AI9" i="5"/>
  <c r="AI67" i="13"/>
  <c r="X12" i="14" s="1"/>
  <c r="W12" i="14"/>
  <c r="AH64" i="3"/>
  <c r="AI128" i="38"/>
  <c r="AI173" i="43"/>
  <c r="AH175" i="43"/>
  <c r="AI33" i="96"/>
  <c r="AH43" i="96"/>
  <c r="AI287" i="91"/>
  <c r="AH307" i="91"/>
  <c r="AI43" i="3"/>
  <c r="AI177" i="96"/>
  <c r="AI35" i="3"/>
  <c r="AI14" i="40"/>
  <c r="AI31" i="3"/>
  <c r="N9" i="62"/>
  <c r="J16" i="46"/>
  <c r="AI38" i="59"/>
  <c r="AH22" i="11"/>
  <c r="AI12" i="11"/>
  <c r="AI139" i="87"/>
  <c r="W18" i="88"/>
  <c r="Y191" i="13"/>
  <c r="N8" i="14"/>
  <c r="N24" i="14" s="1"/>
  <c r="AI70" i="64"/>
  <c r="AI9" i="59"/>
  <c r="J19" i="44"/>
  <c r="W8" i="90"/>
  <c r="AI19" i="89"/>
  <c r="X8" i="90"/>
  <c r="AI34" i="5"/>
  <c r="AH35" i="5"/>
  <c r="W8" i="8"/>
  <c r="AI19" i="7"/>
  <c r="W8" i="97"/>
  <c r="W9" i="14"/>
  <c r="AI31" i="13"/>
  <c r="X9" i="14"/>
  <c r="U61" i="5"/>
  <c r="J8" i="6"/>
  <c r="J25" i="6" s="1"/>
  <c r="W13" i="97"/>
  <c r="W13" i="8"/>
  <c r="AI79" i="7"/>
  <c r="AH55" i="7"/>
  <c r="AI45" i="7"/>
  <c r="AI94" i="38"/>
  <c r="AI181" i="43"/>
  <c r="AI66" i="3"/>
  <c r="AH53" i="3"/>
  <c r="AI52" i="3"/>
  <c r="AI51" i="43"/>
  <c r="AI76" i="40"/>
  <c r="AI44" i="38"/>
  <c r="AI31" i="38"/>
  <c r="AI171" i="38"/>
  <c r="AI28" i="38"/>
  <c r="AI105" i="38"/>
  <c r="W18" i="39"/>
  <c r="AI163" i="38"/>
  <c r="AI122" i="96"/>
  <c r="AI22" i="96"/>
  <c r="AI106" i="96"/>
  <c r="AI189" i="96"/>
  <c r="AH190" i="96"/>
  <c r="AI149" i="43"/>
  <c r="AI102" i="96"/>
  <c r="AI349" i="91"/>
  <c r="AH47" i="3"/>
  <c r="AI46" i="3"/>
  <c r="AI343" i="91"/>
  <c r="AI102" i="43"/>
  <c r="AI52" i="43"/>
  <c r="AH32" i="3"/>
  <c r="AH50" i="3"/>
  <c r="AI49" i="3"/>
  <c r="AI96" i="45"/>
  <c r="AI71" i="45"/>
  <c r="AH79" i="45"/>
  <c r="R10" i="60"/>
  <c r="R24" i="60"/>
  <c r="AC191" i="59"/>
  <c r="AI175" i="82"/>
  <c r="X21" i="83" s="1"/>
  <c r="W21" i="83"/>
  <c r="W24" i="83" s="1"/>
  <c r="AJ175" i="82"/>
  <c r="Y21" i="83" s="1"/>
  <c r="W11" i="60"/>
  <c r="AI55" i="59"/>
  <c r="X11" i="60" s="1"/>
  <c r="AI83" i="7"/>
  <c r="J13" i="65"/>
  <c r="J24" i="65" s="1"/>
  <c r="U191" i="64"/>
  <c r="J8" i="60"/>
  <c r="J24" i="60"/>
  <c r="U191" i="59"/>
  <c r="AI143" i="43"/>
  <c r="J24" i="14"/>
  <c r="X18" i="8"/>
  <c r="X18" i="97"/>
  <c r="AI18" i="13"/>
  <c r="W22" i="12"/>
  <c r="AI135" i="11"/>
  <c r="X22" i="12" s="1"/>
  <c r="AI115" i="13"/>
  <c r="X16" i="14" s="1"/>
  <c r="W16" i="14"/>
  <c r="J11" i="97"/>
  <c r="U191" i="7"/>
  <c r="J11" i="8"/>
  <c r="W20" i="8"/>
  <c r="AI163" i="7"/>
  <c r="W20" i="97"/>
  <c r="W20" i="44"/>
  <c r="AI163" i="43"/>
  <c r="X20" i="44" s="1"/>
  <c r="AH17" i="5"/>
  <c r="AI16" i="5"/>
  <c r="AI144" i="38"/>
  <c r="X18" i="39" s="1"/>
  <c r="AH157" i="38"/>
  <c r="AI152" i="38"/>
  <c r="AI70" i="38"/>
  <c r="AI147" i="38"/>
  <c r="AI111" i="96"/>
  <c r="AI102" i="40"/>
  <c r="R17" i="41"/>
  <c r="R25" i="41" s="1"/>
  <c r="AC111" i="40"/>
  <c r="AI149" i="38"/>
  <c r="AI72" i="96"/>
  <c r="AI99" i="96"/>
  <c r="AI77" i="43"/>
  <c r="AI95" i="96"/>
  <c r="AI347" i="91"/>
  <c r="AI48" i="43"/>
  <c r="AI324" i="91"/>
  <c r="AI40" i="43"/>
  <c r="AI202" i="91"/>
  <c r="AI315" i="91"/>
  <c r="AI107" i="43"/>
  <c r="AI12" i="3"/>
  <c r="AH36" i="3"/>
  <c r="J8" i="4"/>
  <c r="AH24" i="3"/>
  <c r="AI23" i="3"/>
  <c r="AI144" i="59"/>
  <c r="AI62" i="45"/>
  <c r="AI25" i="45"/>
  <c r="W22" i="88"/>
  <c r="AI187" i="87"/>
  <c r="X22" i="88" s="1"/>
  <c r="W10" i="14"/>
  <c r="AI43" i="13"/>
  <c r="X10" i="14" s="1"/>
  <c r="AI121" i="13"/>
  <c r="AH127" i="13"/>
  <c r="J22" i="86"/>
  <c r="J24" i="86"/>
  <c r="U191" i="85"/>
  <c r="AI58" i="64"/>
  <c r="AI81" i="45"/>
  <c r="AH91" i="45"/>
  <c r="AI31" i="43"/>
  <c r="X9" i="44" s="1"/>
  <c r="W9" i="44"/>
  <c r="U191" i="13"/>
  <c r="AI103" i="13"/>
  <c r="X15" i="14" s="1"/>
  <c r="W15" i="14"/>
  <c r="AH91" i="7"/>
  <c r="AI16" i="13"/>
  <c r="AI46" i="7"/>
  <c r="W16" i="8"/>
  <c r="W16" i="97"/>
  <c r="AI115" i="7"/>
  <c r="W21" i="8"/>
  <c r="W21" i="97"/>
  <c r="AI175" i="7"/>
  <c r="N10" i="8"/>
  <c r="N10" i="97"/>
  <c r="W18" i="14"/>
  <c r="AI139" i="13"/>
  <c r="V10" i="6"/>
  <c r="V25" i="6" s="1"/>
  <c r="AG61" i="5"/>
  <c r="AI20" i="38"/>
  <c r="AI17" i="3"/>
  <c r="AI114" i="96"/>
  <c r="AI45" i="96"/>
  <c r="AH55" i="96"/>
  <c r="W44" i="40"/>
  <c r="X42" i="40"/>
  <c r="X44" i="40" s="1"/>
  <c r="AI39" i="38"/>
  <c r="W46" i="40"/>
  <c r="AI58" i="38"/>
  <c r="X13" i="39" s="1"/>
  <c r="W13" i="39"/>
  <c r="AI69" i="40"/>
  <c r="AI187" i="38"/>
  <c r="AI81" i="38"/>
  <c r="AI160" i="38"/>
  <c r="AI188" i="43"/>
  <c r="AI68" i="38"/>
  <c r="AI68" i="3"/>
  <c r="AI105" i="96"/>
  <c r="AI58" i="96"/>
  <c r="AI179" i="96"/>
  <c r="AI12" i="96"/>
  <c r="AI321" i="91"/>
  <c r="AI272" i="91"/>
  <c r="AH279" i="91"/>
  <c r="AH31" i="96"/>
  <c r="AI21" i="96"/>
  <c r="AI317" i="91"/>
  <c r="AI95" i="43"/>
  <c r="AI66" i="11"/>
  <c r="AI313" i="91"/>
  <c r="AI337" i="91"/>
  <c r="AH10" i="3"/>
  <c r="AI9" i="3"/>
  <c r="AI66" i="91"/>
  <c r="AA70" i="3"/>
  <c r="AH18" i="3"/>
  <c r="AI121" i="59"/>
  <c r="AI134" i="45"/>
  <c r="R9" i="44"/>
  <c r="R25" i="44" s="1"/>
  <c r="AC198" i="43"/>
  <c r="AI94" i="45"/>
  <c r="R9" i="46"/>
  <c r="AI55" i="85"/>
  <c r="X11" i="86"/>
  <c r="W11" i="86"/>
  <c r="W24" i="92"/>
  <c r="AI358" i="91"/>
  <c r="X24" i="92"/>
  <c r="AI16" i="91"/>
  <c r="X8" i="92"/>
  <c r="W8" i="92"/>
  <c r="AH138" i="11"/>
  <c r="AI137" i="11"/>
  <c r="W16" i="94"/>
  <c r="AI115" i="93"/>
  <c r="X16" i="94"/>
  <c r="AI116" i="11"/>
  <c r="AI154" i="13"/>
  <c r="AI185" i="85"/>
  <c r="AH187" i="85"/>
  <c r="AH191" i="85" s="1"/>
  <c r="R12" i="65"/>
  <c r="R24" i="65" s="1"/>
  <c r="AC191" i="64"/>
  <c r="V14" i="46"/>
  <c r="V24" i="46"/>
  <c r="AG191" i="45"/>
  <c r="W15" i="94"/>
  <c r="AI103" i="93"/>
  <c r="X15" i="94" s="1"/>
  <c r="J15" i="8"/>
  <c r="J15" i="97"/>
  <c r="AH127" i="96"/>
  <c r="AI14" i="11"/>
  <c r="N15" i="8"/>
  <c r="N15" i="97"/>
  <c r="AI14" i="13"/>
  <c r="AG191" i="13"/>
  <c r="W22" i="14"/>
  <c r="AI187" i="13"/>
  <c r="X22" i="14"/>
  <c r="AI94" i="11"/>
  <c r="W16" i="12"/>
  <c r="W11" i="14"/>
  <c r="AI55" i="13"/>
  <c r="X11" i="14"/>
  <c r="AH43" i="7"/>
  <c r="AI33" i="7"/>
  <c r="AH42" i="11"/>
  <c r="AI175" i="13"/>
  <c r="X21" i="14" s="1"/>
  <c r="W21" i="14"/>
  <c r="W8" i="65"/>
  <c r="AI19" i="64"/>
  <c r="X8" i="65"/>
  <c r="W14" i="44"/>
  <c r="AI91" i="43"/>
  <c r="X14" i="44"/>
  <c r="AI53" i="40"/>
  <c r="AI124" i="96"/>
  <c r="AI36" i="40"/>
  <c r="AI78" i="38"/>
  <c r="AI173" i="96"/>
  <c r="AI96" i="96"/>
  <c r="AI15" i="96"/>
  <c r="AI195" i="43"/>
  <c r="AI124" i="89"/>
  <c r="AI71" i="96"/>
  <c r="AI10" i="96"/>
  <c r="AI306" i="91"/>
  <c r="AI178" i="91"/>
  <c r="V22" i="92"/>
  <c r="V25" i="92" s="1"/>
  <c r="AG359" i="91"/>
  <c r="AI181" i="91"/>
  <c r="V14" i="39"/>
  <c r="AI330" i="91"/>
  <c r="AI148" i="91"/>
  <c r="AH77" i="40"/>
  <c r="AI33" i="59"/>
  <c r="AH43" i="59"/>
  <c r="AI126" i="59"/>
  <c r="AI145" i="59"/>
  <c r="AI134" i="43"/>
  <c r="W17" i="86"/>
  <c r="AI127" i="85"/>
  <c r="AI141" i="13"/>
  <c r="AH151" i="13"/>
  <c r="AI114" i="11"/>
  <c r="N14" i="86"/>
  <c r="AI34" i="45"/>
  <c r="V8" i="44"/>
  <c r="AI95" i="7"/>
  <c r="AH163" i="13"/>
  <c r="AI153" i="13"/>
  <c r="AH191" i="87"/>
  <c r="AJ139" i="87" s="1"/>
  <c r="Y18" i="88" s="1"/>
  <c r="R9" i="12"/>
  <c r="R24" i="12"/>
  <c r="AC139" i="11"/>
  <c r="V10" i="97"/>
  <c r="V24" i="97" s="1"/>
  <c r="V10" i="8"/>
  <c r="AI12" i="13"/>
  <c r="AI27" i="11"/>
  <c r="X10" i="12"/>
  <c r="W10" i="12"/>
  <c r="W18" i="90"/>
  <c r="AI139" i="89"/>
  <c r="X18" i="90"/>
  <c r="W12" i="8"/>
  <c r="AI67" i="7"/>
  <c r="W12" i="97"/>
  <c r="N12" i="8"/>
  <c r="N12" i="97"/>
  <c r="N24" i="97" s="1"/>
  <c r="AH115" i="43"/>
  <c r="AJ67" i="76"/>
  <c r="Y12" i="77" s="1"/>
  <c r="AH28" i="3"/>
  <c r="AI26" i="3"/>
  <c r="W9" i="39"/>
  <c r="AI15" i="38"/>
  <c r="X9" i="39"/>
  <c r="W24" i="39"/>
  <c r="AI211" i="38"/>
  <c r="X24" i="39" s="1"/>
  <c r="AI18" i="38"/>
  <c r="X10" i="39"/>
  <c r="W10" i="39"/>
  <c r="AJ191" i="85"/>
  <c r="Y24" i="86" s="1"/>
  <c r="AJ158" i="85"/>
  <c r="AJ25" i="85"/>
  <c r="AJ171" i="85"/>
  <c r="AJ105" i="85"/>
  <c r="AJ79" i="85"/>
  <c r="Y13" i="86"/>
  <c r="AJ145" i="85"/>
  <c r="AJ168" i="85"/>
  <c r="AJ13" i="85"/>
  <c r="AJ167" i="85"/>
  <c r="AJ108" i="85"/>
  <c r="AJ179" i="85"/>
  <c r="AJ113" i="85"/>
  <c r="AJ39" i="85"/>
  <c r="AJ178" i="85"/>
  <c r="AJ123" i="85"/>
  <c r="AJ160" i="85"/>
  <c r="AJ36" i="85"/>
  <c r="AJ15" i="85"/>
  <c r="AJ175" i="85"/>
  <c r="Y21" i="86"/>
  <c r="AJ17" i="85"/>
  <c r="AJ139" i="85"/>
  <c r="Y18" i="86" s="1"/>
  <c r="AJ75" i="85"/>
  <c r="AJ87" i="85"/>
  <c r="AJ52" i="85"/>
  <c r="AJ131" i="85"/>
  <c r="AJ84" i="85"/>
  <c r="AJ66" i="85"/>
  <c r="AJ119" i="85"/>
  <c r="AJ69" i="85"/>
  <c r="AJ155" i="85"/>
  <c r="AJ9" i="85"/>
  <c r="AJ130" i="85"/>
  <c r="AJ14" i="85"/>
  <c r="AJ153" i="85"/>
  <c r="AJ78" i="85"/>
  <c r="AJ120" i="85"/>
  <c r="AJ161" i="85"/>
  <c r="AJ48" i="85"/>
  <c r="AJ96" i="85"/>
  <c r="AJ41" i="85"/>
  <c r="AJ51" i="85"/>
  <c r="AJ38" i="85"/>
  <c r="AJ97" i="85"/>
  <c r="AJ86" i="85"/>
  <c r="AJ29" i="85"/>
  <c r="AJ16" i="85"/>
  <c r="AJ46" i="85"/>
  <c r="AJ27" i="85"/>
  <c r="AJ49" i="85"/>
  <c r="AJ183" i="85"/>
  <c r="AJ189" i="85"/>
  <c r="AJ40" i="85"/>
  <c r="AJ157" i="85"/>
  <c r="AJ190" i="85"/>
  <c r="Y23" i="86"/>
  <c r="AJ129" i="85"/>
  <c r="AJ30" i="85"/>
  <c r="AJ159" i="85"/>
  <c r="AJ64" i="85"/>
  <c r="AJ147" i="85"/>
  <c r="AJ58" i="85"/>
  <c r="AJ82" i="85"/>
  <c r="AJ172" i="85"/>
  <c r="AJ94" i="85"/>
  <c r="AJ22" i="85"/>
  <c r="AJ142" i="85"/>
  <c r="AJ23" i="85"/>
  <c r="AJ117" i="85"/>
  <c r="AJ186" i="85"/>
  <c r="AJ47" i="85"/>
  <c r="AJ88" i="85"/>
  <c r="AJ182" i="85"/>
  <c r="AJ132" i="85"/>
  <c r="AJ138" i="85"/>
  <c r="AJ144" i="85"/>
  <c r="AJ53" i="85"/>
  <c r="AJ76" i="85"/>
  <c r="AJ110" i="85"/>
  <c r="AJ31" i="85"/>
  <c r="Y9" i="86" s="1"/>
  <c r="AJ133" i="85"/>
  <c r="AJ89" i="85"/>
  <c r="AJ122" i="85"/>
  <c r="AJ61" i="85"/>
  <c r="AJ11" i="85"/>
  <c r="AJ156" i="85"/>
  <c r="AJ154" i="85"/>
  <c r="AJ162" i="85"/>
  <c r="AJ83" i="85"/>
  <c r="AJ21" i="85"/>
  <c r="AJ111" i="85"/>
  <c r="AJ141" i="85"/>
  <c r="AJ77" i="85"/>
  <c r="AJ101" i="85"/>
  <c r="AJ165" i="85"/>
  <c r="AJ42" i="85"/>
  <c r="AJ35" i="85"/>
  <c r="AJ43" i="85"/>
  <c r="Y10" i="86"/>
  <c r="AJ60" i="85"/>
  <c r="AJ73" i="85"/>
  <c r="AJ24" i="85"/>
  <c r="AJ126" i="85"/>
  <c r="AJ163" i="85"/>
  <c r="Y20" i="86" s="1"/>
  <c r="AJ173" i="85"/>
  <c r="AJ72" i="85"/>
  <c r="AJ174" i="85"/>
  <c r="AJ170" i="85"/>
  <c r="AJ63" i="85"/>
  <c r="AJ26" i="85"/>
  <c r="AJ70" i="85"/>
  <c r="AJ166" i="85"/>
  <c r="AJ65" i="85"/>
  <c r="AJ169" i="85"/>
  <c r="AJ74" i="85"/>
  <c r="AJ115" i="85"/>
  <c r="Y16" i="86"/>
  <c r="AJ98" i="85"/>
  <c r="AJ109" i="85"/>
  <c r="AJ124" i="85"/>
  <c r="AJ59" i="85"/>
  <c r="AJ90" i="85"/>
  <c r="AJ18" i="85"/>
  <c r="AJ10" i="85"/>
  <c r="AJ177" i="85"/>
  <c r="AJ134" i="85"/>
  <c r="AJ54" i="85"/>
  <c r="AJ45" i="85"/>
  <c r="AJ121" i="85"/>
  <c r="AJ28" i="85"/>
  <c r="AJ184" i="85"/>
  <c r="AJ50" i="85"/>
  <c r="AJ118" i="85"/>
  <c r="AJ114" i="85"/>
  <c r="AJ181" i="85"/>
  <c r="AJ112" i="85"/>
  <c r="AJ146" i="85"/>
  <c r="AJ149" i="85"/>
  <c r="AJ99" i="85"/>
  <c r="AI191" i="85"/>
  <c r="X24" i="86"/>
  <c r="AJ37" i="85"/>
  <c r="AJ62" i="85"/>
  <c r="AJ135" i="85"/>
  <c r="AJ102" i="85"/>
  <c r="AJ151" i="85"/>
  <c r="Y19" i="86" s="1"/>
  <c r="AJ19" i="85"/>
  <c r="Y8" i="86"/>
  <c r="AJ107" i="85"/>
  <c r="AJ143" i="85"/>
  <c r="AJ93" i="85"/>
  <c r="AJ12" i="85"/>
  <c r="AJ180" i="85"/>
  <c r="AJ67" i="85"/>
  <c r="Y12" i="86" s="1"/>
  <c r="AJ106" i="85"/>
  <c r="AJ136" i="85"/>
  <c r="AJ34" i="85"/>
  <c r="AJ150" i="85"/>
  <c r="AJ57" i="85"/>
  <c r="AJ71" i="85"/>
  <c r="AJ125" i="85"/>
  <c r="AJ33" i="85"/>
  <c r="AJ137" i="85"/>
  <c r="AJ100" i="85"/>
  <c r="AJ95" i="85"/>
  <c r="AJ85" i="85"/>
  <c r="AJ148" i="85"/>
  <c r="AJ185" i="85"/>
  <c r="AJ81" i="85"/>
  <c r="AJ127" i="85"/>
  <c r="AJ103" i="85"/>
  <c r="Y15" i="86"/>
  <c r="AJ55" i="85"/>
  <c r="Y11" i="86" s="1"/>
  <c r="AJ163" i="89"/>
  <c r="Y20" i="90"/>
  <c r="AJ31" i="89"/>
  <c r="Y9" i="90" s="1"/>
  <c r="AJ43" i="89"/>
  <c r="Y10" i="90"/>
  <c r="AJ169" i="89"/>
  <c r="AJ38" i="89"/>
  <c r="AJ106" i="89"/>
  <c r="AJ143" i="89"/>
  <c r="AJ22" i="89"/>
  <c r="AJ171" i="89"/>
  <c r="AJ45" i="89"/>
  <c r="AJ42" i="89"/>
  <c r="AJ133" i="89"/>
  <c r="AJ149" i="89"/>
  <c r="AJ110" i="89"/>
  <c r="AJ55" i="89"/>
  <c r="Y11" i="90"/>
  <c r="AJ175" i="89"/>
  <c r="Y21" i="90"/>
  <c r="AJ54" i="89"/>
  <c r="AJ137" i="89"/>
  <c r="AJ81" i="89"/>
  <c r="AJ28" i="89"/>
  <c r="AJ84" i="89"/>
  <c r="AJ155" i="89"/>
  <c r="AJ65" i="89"/>
  <c r="AJ30" i="89"/>
  <c r="AJ99" i="89"/>
  <c r="AJ162" i="89"/>
  <c r="AJ111" i="89"/>
  <c r="AJ189" i="89"/>
  <c r="AJ123" i="89"/>
  <c r="AJ51" i="89"/>
  <c r="AJ154" i="89"/>
  <c r="AJ119" i="89"/>
  <c r="AJ41" i="89"/>
  <c r="AJ144" i="89"/>
  <c r="AJ121" i="89"/>
  <c r="AJ159" i="89"/>
  <c r="AJ57" i="89"/>
  <c r="AJ185" i="89"/>
  <c r="AJ186" i="89"/>
  <c r="AJ78" i="89"/>
  <c r="AJ26" i="89"/>
  <c r="AJ67" i="89"/>
  <c r="Y12" i="90" s="1"/>
  <c r="AJ178" i="89"/>
  <c r="AJ52" i="89"/>
  <c r="AJ98" i="89"/>
  <c r="AJ101" i="89"/>
  <c r="AJ114" i="89"/>
  <c r="AJ130" i="89"/>
  <c r="AJ141" i="89"/>
  <c r="AJ93" i="89"/>
  <c r="AJ35" i="89"/>
  <c r="AJ77" i="89"/>
  <c r="AJ94" i="89"/>
  <c r="AJ132" i="89"/>
  <c r="AJ109" i="89"/>
  <c r="AJ161" i="89"/>
  <c r="AJ39" i="89"/>
  <c r="AJ129" i="89"/>
  <c r="AJ170" i="89"/>
  <c r="AJ107" i="89"/>
  <c r="AJ48" i="89"/>
  <c r="AJ62" i="89"/>
  <c r="AJ138" i="89"/>
  <c r="AJ11" i="89"/>
  <c r="AJ105" i="89"/>
  <c r="AJ25" i="89"/>
  <c r="AJ112" i="89"/>
  <c r="AJ118" i="89"/>
  <c r="AJ85" i="89"/>
  <c r="AJ15" i="89"/>
  <c r="AJ59" i="89"/>
  <c r="AJ89" i="89"/>
  <c r="AJ12" i="89"/>
  <c r="AJ147" i="89"/>
  <c r="AJ126" i="89"/>
  <c r="AJ29" i="89"/>
  <c r="AJ158" i="89"/>
  <c r="AJ191" i="89"/>
  <c r="AJ134" i="89"/>
  <c r="AJ131" i="89"/>
  <c r="AJ61" i="89"/>
  <c r="AJ115" i="89"/>
  <c r="Y16" i="90"/>
  <c r="AJ82" i="89"/>
  <c r="AJ167" i="89"/>
  <c r="AJ10" i="89"/>
  <c r="AJ173" i="89"/>
  <c r="AJ23" i="89"/>
  <c r="AJ37" i="89"/>
  <c r="AJ153" i="89"/>
  <c r="AJ113" i="89"/>
  <c r="AJ63" i="89"/>
  <c r="AJ9" i="89"/>
  <c r="AJ13" i="89"/>
  <c r="AJ146" i="89"/>
  <c r="AJ166" i="89"/>
  <c r="AJ18" i="89"/>
  <c r="AJ135" i="89"/>
  <c r="AJ49" i="89"/>
  <c r="AJ148" i="89"/>
  <c r="AJ102" i="89"/>
  <c r="AJ87" i="89"/>
  <c r="AJ58" i="89"/>
  <c r="AJ75" i="89"/>
  <c r="AI193" i="89"/>
  <c r="X24" i="90" s="1"/>
  <c r="AJ91" i="89"/>
  <c r="Y14" i="90"/>
  <c r="AJ120" i="89"/>
  <c r="AJ70" i="89"/>
  <c r="AJ90" i="89"/>
  <c r="AJ183" i="89"/>
  <c r="AJ16" i="89"/>
  <c r="AJ184" i="89"/>
  <c r="AJ182" i="89"/>
  <c r="AJ71" i="89"/>
  <c r="AJ33" i="89"/>
  <c r="AJ160" i="89"/>
  <c r="AJ21" i="89"/>
  <c r="AJ96" i="89"/>
  <c r="AJ193" i="89"/>
  <c r="Y24" i="90" s="1"/>
  <c r="AJ165" i="89"/>
  <c r="AJ108" i="89"/>
  <c r="AJ74" i="89"/>
  <c r="AJ50" i="89"/>
  <c r="AJ157" i="89"/>
  <c r="AJ24" i="89"/>
  <c r="AJ142" i="89"/>
  <c r="AJ14" i="89"/>
  <c r="AJ60" i="89"/>
  <c r="AJ177" i="89"/>
  <c r="AJ103" i="89"/>
  <c r="Y15" i="90" s="1"/>
  <c r="AJ97" i="89"/>
  <c r="AJ17" i="89"/>
  <c r="AJ86" i="89"/>
  <c r="AJ174" i="89"/>
  <c r="AJ83" i="89"/>
  <c r="AJ180" i="89"/>
  <c r="AJ172" i="89"/>
  <c r="AJ145" i="89"/>
  <c r="AJ151" i="89"/>
  <c r="Y19" i="90"/>
  <c r="AJ66" i="89"/>
  <c r="AJ79" i="89"/>
  <c r="Y13" i="90"/>
  <c r="AJ122" i="89"/>
  <c r="AJ88" i="89"/>
  <c r="AJ72" i="89"/>
  <c r="AJ181" i="89"/>
  <c r="AJ168" i="89"/>
  <c r="AJ100" i="89"/>
  <c r="AJ27" i="89"/>
  <c r="AJ95" i="89"/>
  <c r="AJ36" i="89"/>
  <c r="AJ156" i="89"/>
  <c r="AJ46" i="89"/>
  <c r="AJ64" i="89"/>
  <c r="AJ73" i="89"/>
  <c r="AJ150" i="89"/>
  <c r="AJ47" i="89"/>
  <c r="AJ34" i="89"/>
  <c r="AJ136" i="89"/>
  <c r="AJ69" i="89"/>
  <c r="AJ76" i="89"/>
  <c r="AJ179" i="89"/>
  <c r="AJ53" i="89"/>
  <c r="AJ40" i="89"/>
  <c r="AJ117" i="89"/>
  <c r="AJ125" i="89"/>
  <c r="AJ190" i="89"/>
  <c r="AJ124" i="89"/>
  <c r="AJ19" i="89"/>
  <c r="Y8" i="90"/>
  <c r="AJ139" i="89"/>
  <c r="Y18" i="90" s="1"/>
  <c r="AJ187" i="89"/>
  <c r="Y22" i="90"/>
  <c r="AI138" i="11"/>
  <c r="X23" i="12"/>
  <c r="W23" i="12"/>
  <c r="W10" i="6"/>
  <c r="AI17" i="5"/>
  <c r="X10" i="6"/>
  <c r="J24" i="8"/>
  <c r="W23" i="4"/>
  <c r="AI64" i="3"/>
  <c r="X23" i="4" s="1"/>
  <c r="AI19" i="96"/>
  <c r="W22" i="46"/>
  <c r="AI187" i="45"/>
  <c r="X22" i="46" s="1"/>
  <c r="X46" i="40"/>
  <c r="Y46" i="40"/>
  <c r="Y48" i="40" s="1"/>
  <c r="AI127" i="96"/>
  <c r="M13" i="41"/>
  <c r="X16" i="97"/>
  <c r="X16" i="8"/>
  <c r="W14" i="8"/>
  <c r="AI91" i="7"/>
  <c r="W14" i="97"/>
  <c r="AI55" i="7"/>
  <c r="W11" i="8"/>
  <c r="W11" i="97"/>
  <c r="AI35" i="5"/>
  <c r="X16" i="6"/>
  <c r="W16" i="6"/>
  <c r="W17" i="46"/>
  <c r="AI127" i="45"/>
  <c r="W8" i="44"/>
  <c r="AI19" i="43"/>
  <c r="X8" i="44" s="1"/>
  <c r="K12" i="39"/>
  <c r="K25" i="39"/>
  <c r="X15" i="8"/>
  <c r="X15" i="97"/>
  <c r="L13" i="41"/>
  <c r="W14" i="46"/>
  <c r="AI91" i="45"/>
  <c r="X14" i="46"/>
  <c r="W17" i="14"/>
  <c r="AI127" i="13"/>
  <c r="AI14" i="3"/>
  <c r="X9" i="4" s="1"/>
  <c r="W9" i="4"/>
  <c r="J24" i="97"/>
  <c r="W19" i="4"/>
  <c r="AI50" i="3"/>
  <c r="X19" i="4" s="1"/>
  <c r="W21" i="44"/>
  <c r="AI175" i="43"/>
  <c r="X21" i="44"/>
  <c r="AI19" i="13"/>
  <c r="X8" i="14" s="1"/>
  <c r="W8" i="14"/>
  <c r="AH191" i="13"/>
  <c r="AJ127" i="13" s="1"/>
  <c r="W9" i="8"/>
  <c r="W9" i="97"/>
  <c r="AI31" i="7"/>
  <c r="R9" i="4"/>
  <c r="AC70" i="3"/>
  <c r="AI47" i="40"/>
  <c r="Y48" i="38"/>
  <c r="X12" i="8"/>
  <c r="X12" i="97"/>
  <c r="W12" i="12"/>
  <c r="AI42" i="11"/>
  <c r="X12" i="12"/>
  <c r="W14" i="4"/>
  <c r="AI32" i="3"/>
  <c r="X14" i="4"/>
  <c r="AI190" i="96"/>
  <c r="AI53" i="3"/>
  <c r="X20" i="4"/>
  <c r="W20" i="4"/>
  <c r="X13" i="8"/>
  <c r="X13" i="97"/>
  <c r="AI77" i="40"/>
  <c r="W18" i="41"/>
  <c r="W13" i="4"/>
  <c r="AI28" i="3"/>
  <c r="X13" i="4" s="1"/>
  <c r="AI163" i="13"/>
  <c r="W20" i="14"/>
  <c r="AJ163" i="13"/>
  <c r="Y20" i="14" s="1"/>
  <c r="AI115" i="43"/>
  <c r="X16" i="44" s="1"/>
  <c r="W16" i="44"/>
  <c r="AI31" i="96"/>
  <c r="AI55" i="96"/>
  <c r="N24" i="8"/>
  <c r="W12" i="4"/>
  <c r="AI24" i="3"/>
  <c r="X12" i="4" s="1"/>
  <c r="W17" i="39"/>
  <c r="AI157" i="38"/>
  <c r="AI79" i="45"/>
  <c r="X13" i="46"/>
  <c r="W13" i="46"/>
  <c r="W18" i="4"/>
  <c r="AI47" i="3"/>
  <c r="X18" i="4"/>
  <c r="X8" i="8"/>
  <c r="X8" i="97"/>
  <c r="AI307" i="91"/>
  <c r="X22" i="92"/>
  <c r="W22" i="92"/>
  <c r="W17" i="4"/>
  <c r="AI44" i="3"/>
  <c r="X17" i="4" s="1"/>
  <c r="AI73" i="11"/>
  <c r="X14" i="12"/>
  <c r="W14" i="12"/>
  <c r="W13" i="12"/>
  <c r="AI56" i="11"/>
  <c r="X13" i="12" s="1"/>
  <c r="W14" i="86"/>
  <c r="W24" i="86" s="1"/>
  <c r="AI91" i="85"/>
  <c r="X14" i="86"/>
  <c r="AJ91" i="85"/>
  <c r="Y14" i="86" s="1"/>
  <c r="AI190" i="13"/>
  <c r="X23" i="14" s="1"/>
  <c r="AJ190" i="13"/>
  <c r="Y23" i="14" s="1"/>
  <c r="W23" i="14"/>
  <c r="W22" i="86"/>
  <c r="AI187" i="85"/>
  <c r="X22" i="86" s="1"/>
  <c r="AJ187" i="85"/>
  <c r="Y22" i="86"/>
  <c r="AI10" i="3"/>
  <c r="X8" i="4"/>
  <c r="W8" i="4"/>
  <c r="X20" i="8"/>
  <c r="X20" i="97"/>
  <c r="AI192" i="89"/>
  <c r="X23" i="90" s="1"/>
  <c r="W23" i="90"/>
  <c r="AJ192" i="89"/>
  <c r="Y23" i="90"/>
  <c r="X19" i="97"/>
  <c r="X19" i="8"/>
  <c r="W19" i="12"/>
  <c r="AI121" i="11"/>
  <c r="W17" i="60"/>
  <c r="AI127" i="59"/>
  <c r="AI51" i="91"/>
  <c r="X11" i="92"/>
  <c r="W11" i="92"/>
  <c r="K21" i="41"/>
  <c r="K25" i="41" s="1"/>
  <c r="V111" i="40"/>
  <c r="Y42" i="40"/>
  <c r="Y44" i="40" s="1"/>
  <c r="W10" i="60"/>
  <c r="AI43" i="59"/>
  <c r="X10" i="60"/>
  <c r="AI43" i="7"/>
  <c r="W10" i="97"/>
  <c r="W10" i="8"/>
  <c r="W20" i="92"/>
  <c r="AI279" i="91"/>
  <c r="X20" i="92" s="1"/>
  <c r="X21" i="97"/>
  <c r="X21" i="8"/>
  <c r="W9" i="12"/>
  <c r="AI22" i="11"/>
  <c r="X9" i="12" s="1"/>
  <c r="AI10" i="5"/>
  <c r="X8" i="6"/>
  <c r="W8" i="6"/>
  <c r="W13" i="44"/>
  <c r="AI79" i="43"/>
  <c r="X13" i="44"/>
  <c r="M12" i="39"/>
  <c r="M25" i="39" s="1"/>
  <c r="X212" i="38"/>
  <c r="AJ27" i="82"/>
  <c r="AJ14" i="82"/>
  <c r="AJ119" i="82"/>
  <c r="AJ12" i="82"/>
  <c r="AJ191" i="82"/>
  <c r="Y24" i="83"/>
  <c r="AJ41" i="82"/>
  <c r="AJ154" i="82"/>
  <c r="AJ132" i="82"/>
  <c r="AJ24" i="82"/>
  <c r="AJ50" i="82"/>
  <c r="AJ9" i="82"/>
  <c r="AJ120" i="82"/>
  <c r="AJ125" i="82"/>
  <c r="AJ183" i="82"/>
  <c r="AJ101" i="82"/>
  <c r="AJ58" i="82"/>
  <c r="AJ142" i="82"/>
  <c r="AJ66" i="82"/>
  <c r="AJ169" i="82"/>
  <c r="AJ19" i="82"/>
  <c r="Y8" i="83"/>
  <c r="AJ43" i="82"/>
  <c r="Y10" i="83"/>
  <c r="AJ49" i="82"/>
  <c r="AJ111" i="82"/>
  <c r="AJ155" i="82"/>
  <c r="AJ22" i="82"/>
  <c r="AJ76" i="82"/>
  <c r="AJ150" i="82"/>
  <c r="AJ107" i="82"/>
  <c r="AJ129" i="82"/>
  <c r="AJ173" i="82"/>
  <c r="AJ52" i="82"/>
  <c r="AJ117" i="82"/>
  <c r="AJ97" i="82"/>
  <c r="AJ147" i="82"/>
  <c r="AJ165" i="82"/>
  <c r="AJ25" i="82"/>
  <c r="AJ84" i="82"/>
  <c r="AJ136" i="82"/>
  <c r="AJ21" i="82"/>
  <c r="AJ110" i="82"/>
  <c r="AJ13" i="82"/>
  <c r="AJ187" i="82"/>
  <c r="Y22" i="83"/>
  <c r="AJ149" i="82"/>
  <c r="AJ130" i="82"/>
  <c r="AJ26" i="82"/>
  <c r="AJ69" i="82"/>
  <c r="AJ72" i="82"/>
  <c r="AJ174" i="82"/>
  <c r="AJ184" i="82"/>
  <c r="AJ17" i="82"/>
  <c r="AJ45" i="82"/>
  <c r="AJ100" i="82"/>
  <c r="AJ87" i="82"/>
  <c r="AJ126" i="82"/>
  <c r="AJ122" i="82"/>
  <c r="AJ82" i="82"/>
  <c r="AJ61" i="82"/>
  <c r="AJ137" i="82"/>
  <c r="AJ186" i="82"/>
  <c r="AJ158" i="82"/>
  <c r="AJ131" i="82"/>
  <c r="AJ103" i="82"/>
  <c r="Y15" i="83" s="1"/>
  <c r="AJ79" i="82"/>
  <c r="Y13" i="83" s="1"/>
  <c r="AJ55" i="82"/>
  <c r="Y11" i="83" s="1"/>
  <c r="AJ190" i="82"/>
  <c r="Y23" i="83" s="1"/>
  <c r="AJ42" i="82"/>
  <c r="AJ28" i="82"/>
  <c r="AJ38" i="82"/>
  <c r="AJ121" i="82"/>
  <c r="AJ64" i="82"/>
  <c r="AJ144" i="82"/>
  <c r="AJ157" i="82"/>
  <c r="AJ156" i="82"/>
  <c r="AJ168" i="82"/>
  <c r="AJ182" i="82"/>
  <c r="AJ88" i="82"/>
  <c r="AJ29" i="82"/>
  <c r="AJ37" i="82"/>
  <c r="AJ54" i="82"/>
  <c r="AJ48" i="82"/>
  <c r="AJ95" i="82"/>
  <c r="AJ138" i="82"/>
  <c r="AJ70" i="82"/>
  <c r="AJ53" i="82"/>
  <c r="AJ98" i="82"/>
  <c r="AJ112" i="82"/>
  <c r="AJ185" i="82"/>
  <c r="AJ134" i="82"/>
  <c r="AJ46" i="82"/>
  <c r="AJ127" i="82"/>
  <c r="AJ171" i="82"/>
  <c r="AJ166" i="82"/>
  <c r="AJ65" i="82"/>
  <c r="AJ109" i="82"/>
  <c r="AJ71" i="82"/>
  <c r="AJ135" i="82"/>
  <c r="AJ33" i="82"/>
  <c r="AJ181" i="82"/>
  <c r="AJ10" i="82"/>
  <c r="AJ143" i="82"/>
  <c r="AJ59" i="82"/>
  <c r="AJ78" i="82"/>
  <c r="AJ18" i="82"/>
  <c r="AJ124" i="82"/>
  <c r="AJ139" i="82"/>
  <c r="Y18" i="83" s="1"/>
  <c r="AJ51" i="82"/>
  <c r="AJ102" i="82"/>
  <c r="AJ83" i="82"/>
  <c r="AJ40" i="82"/>
  <c r="AJ170" i="82"/>
  <c r="AJ81" i="82"/>
  <c r="AJ67" i="82"/>
  <c r="Y12" i="83" s="1"/>
  <c r="AJ89" i="82"/>
  <c r="AJ93" i="82"/>
  <c r="AJ180" i="82"/>
  <c r="AJ161" i="82"/>
  <c r="AJ94" i="82"/>
  <c r="AJ162" i="82"/>
  <c r="AJ178" i="82"/>
  <c r="AJ86" i="82"/>
  <c r="AJ145" i="82"/>
  <c r="AJ123" i="82"/>
  <c r="AI191" i="82"/>
  <c r="X24" i="83"/>
  <c r="AJ114" i="82"/>
  <c r="AJ148" i="82"/>
  <c r="AJ118" i="82"/>
  <c r="AJ90" i="82"/>
  <c r="AJ108" i="82"/>
  <c r="AJ34" i="82"/>
  <c r="AJ141" i="82"/>
  <c r="AJ35" i="82"/>
  <c r="AJ179" i="82"/>
  <c r="AJ15" i="82"/>
  <c r="AJ115" i="82"/>
  <c r="Y16" i="83" s="1"/>
  <c r="AJ163" i="82"/>
  <c r="Y20" i="83"/>
  <c r="AJ133" i="82"/>
  <c r="AJ74" i="82"/>
  <c r="AJ172" i="82"/>
  <c r="AJ47" i="82"/>
  <c r="AJ96" i="82"/>
  <c r="AJ159" i="82"/>
  <c r="AJ177" i="82"/>
  <c r="AJ11" i="82"/>
  <c r="AJ105" i="82"/>
  <c r="AJ23" i="82"/>
  <c r="AJ75" i="82"/>
  <c r="AJ77" i="82"/>
  <c r="AJ189" i="82"/>
  <c r="AJ146" i="82"/>
  <c r="AJ153" i="82"/>
  <c r="AJ36" i="82"/>
  <c r="AJ85" i="82"/>
  <c r="AJ30" i="82"/>
  <c r="AJ62" i="82"/>
  <c r="AJ31" i="82"/>
  <c r="Y9" i="83" s="1"/>
  <c r="AJ73" i="82"/>
  <c r="AJ57" i="82"/>
  <c r="AJ99" i="82"/>
  <c r="AJ16" i="82"/>
  <c r="AJ39" i="82"/>
  <c r="AJ60" i="82"/>
  <c r="AJ113" i="82"/>
  <c r="AJ91" i="82"/>
  <c r="Y14" i="83" s="1"/>
  <c r="AJ106" i="82"/>
  <c r="AJ167" i="82"/>
  <c r="AJ63" i="82"/>
  <c r="AJ160" i="82"/>
  <c r="AI103" i="45"/>
  <c r="X15" i="46"/>
  <c r="W15" i="46"/>
  <c r="AJ19" i="87"/>
  <c r="Y8" i="88" s="1"/>
  <c r="AJ91" i="87"/>
  <c r="Y14" i="88" s="1"/>
  <c r="AJ163" i="87"/>
  <c r="Y20" i="88" s="1"/>
  <c r="AJ47" i="87"/>
  <c r="AJ84" i="87"/>
  <c r="AJ67" i="87"/>
  <c r="Y12" i="88" s="1"/>
  <c r="AJ40" i="87"/>
  <c r="AJ141" i="87"/>
  <c r="AJ121" i="87"/>
  <c r="AJ11" i="87"/>
  <c r="AJ119" i="87"/>
  <c r="AJ23" i="87"/>
  <c r="AJ97" i="87"/>
  <c r="AJ48" i="87"/>
  <c r="AJ65" i="87"/>
  <c r="AJ13" i="87"/>
  <c r="AJ29" i="87"/>
  <c r="AJ158" i="87"/>
  <c r="AJ45" i="87"/>
  <c r="AJ83" i="87"/>
  <c r="AJ73" i="87"/>
  <c r="AJ180" i="87"/>
  <c r="AJ71" i="87"/>
  <c r="AJ143" i="87"/>
  <c r="AJ57" i="87"/>
  <c r="AJ123" i="87"/>
  <c r="AJ102" i="87"/>
  <c r="AJ175" i="87"/>
  <c r="Y21" i="88"/>
  <c r="AJ136" i="87"/>
  <c r="AJ148" i="87"/>
  <c r="AJ62" i="87"/>
  <c r="AJ179" i="87"/>
  <c r="AJ69" i="87"/>
  <c r="AJ167" i="87"/>
  <c r="AJ42" i="87"/>
  <c r="AJ14" i="87"/>
  <c r="AJ169" i="87"/>
  <c r="AJ107" i="87"/>
  <c r="AJ49" i="87"/>
  <c r="AJ75" i="87"/>
  <c r="AJ38" i="87"/>
  <c r="AJ130" i="87"/>
  <c r="AJ33" i="87"/>
  <c r="AJ133" i="87"/>
  <c r="AJ90" i="87"/>
  <c r="AJ153" i="87"/>
  <c r="AJ22" i="87"/>
  <c r="AJ61" i="87"/>
  <c r="AJ43" i="87"/>
  <c r="Y10" i="88" s="1"/>
  <c r="AJ127" i="87"/>
  <c r="AJ131" i="87"/>
  <c r="AJ142" i="87"/>
  <c r="AJ60" i="87"/>
  <c r="AJ66" i="87"/>
  <c r="AJ137" i="87"/>
  <c r="AJ177" i="87"/>
  <c r="AJ124" i="87"/>
  <c r="AJ64" i="87"/>
  <c r="AJ21" i="87"/>
  <c r="AJ120" i="87"/>
  <c r="AJ15" i="87"/>
  <c r="AJ166" i="87"/>
  <c r="AJ100" i="87"/>
  <c r="AJ9" i="87"/>
  <c r="AJ85" i="87"/>
  <c r="AJ59" i="87"/>
  <c r="AJ151" i="87"/>
  <c r="Y19" i="88" s="1"/>
  <c r="AJ190" i="87"/>
  <c r="Y23" i="88" s="1"/>
  <c r="AJ181" i="87"/>
  <c r="AJ76" i="87"/>
  <c r="AJ145" i="87"/>
  <c r="AJ189" i="87"/>
  <c r="AI191" i="87"/>
  <c r="X24" i="88" s="1"/>
  <c r="AJ184" i="87"/>
  <c r="AJ155" i="87"/>
  <c r="AJ111" i="87"/>
  <c r="AJ87" i="87"/>
  <c r="AJ12" i="87"/>
  <c r="AJ115" i="87"/>
  <c r="Y16" i="88"/>
  <c r="AJ186" i="87"/>
  <c r="AJ93" i="87"/>
  <c r="AJ154" i="87"/>
  <c r="AJ96" i="87"/>
  <c r="AJ52" i="87"/>
  <c r="AJ106" i="87"/>
  <c r="AJ178" i="87"/>
  <c r="AJ74" i="87"/>
  <c r="AJ25" i="87"/>
  <c r="AJ31" i="87"/>
  <c r="Y9" i="88" s="1"/>
  <c r="AJ24" i="87"/>
  <c r="AJ103" i="87"/>
  <c r="Y15" i="88" s="1"/>
  <c r="AJ147" i="87"/>
  <c r="AJ101" i="87"/>
  <c r="AJ63" i="87"/>
  <c r="AJ113" i="87"/>
  <c r="AJ37" i="87"/>
  <c r="AJ174" i="87"/>
  <c r="AJ99" i="87"/>
  <c r="AJ157" i="87"/>
  <c r="AJ170" i="87"/>
  <c r="AJ183" i="87"/>
  <c r="AJ182" i="87"/>
  <c r="AJ10" i="87"/>
  <c r="AJ26" i="87"/>
  <c r="AJ82" i="87"/>
  <c r="AJ162" i="87"/>
  <c r="AJ165" i="87"/>
  <c r="AJ185" i="87"/>
  <c r="AJ28" i="87"/>
  <c r="AJ173" i="87"/>
  <c r="AJ88" i="87"/>
  <c r="AJ46" i="87"/>
  <c r="AJ144" i="87"/>
  <c r="AJ112" i="87"/>
  <c r="AJ129" i="87"/>
  <c r="AJ70" i="87"/>
  <c r="AJ72" i="87"/>
  <c r="AJ138" i="87"/>
  <c r="AJ86" i="87"/>
  <c r="AJ125" i="87"/>
  <c r="AJ118" i="87"/>
  <c r="AJ77" i="87"/>
  <c r="AJ160" i="87"/>
  <c r="AJ161" i="87"/>
  <c r="AJ171" i="87"/>
  <c r="AJ34" i="87"/>
  <c r="AJ79" i="87"/>
  <c r="Y13" i="88" s="1"/>
  <c r="AJ27" i="87"/>
  <c r="AJ191" i="87"/>
  <c r="Y24" i="88" s="1"/>
  <c r="AJ105" i="87"/>
  <c r="AJ18" i="87"/>
  <c r="AJ81" i="87"/>
  <c r="AJ109" i="87"/>
  <c r="AJ41" i="87"/>
  <c r="AJ149" i="87"/>
  <c r="AJ17" i="87"/>
  <c r="AJ53" i="87"/>
  <c r="AJ110" i="87"/>
  <c r="AJ168" i="87"/>
  <c r="AJ108" i="87"/>
  <c r="AJ150" i="87"/>
  <c r="AJ50" i="87"/>
  <c r="AJ114" i="87"/>
  <c r="AJ126" i="87"/>
  <c r="AJ35" i="87"/>
  <c r="AJ78" i="87"/>
  <c r="AJ134" i="87"/>
  <c r="AJ36" i="87"/>
  <c r="AJ159" i="87"/>
  <c r="AJ89" i="87"/>
  <c r="AJ135" i="87"/>
  <c r="AJ132" i="87"/>
  <c r="AJ58" i="87"/>
  <c r="AJ98" i="87"/>
  <c r="AJ39" i="87"/>
  <c r="AJ122" i="87"/>
  <c r="AJ95" i="87"/>
  <c r="AJ51" i="87"/>
  <c r="AJ117" i="87"/>
  <c r="AJ146" i="87"/>
  <c r="AJ172" i="87"/>
  <c r="AJ156" i="87"/>
  <c r="AJ30" i="87"/>
  <c r="AJ54" i="87"/>
  <c r="AJ16" i="87"/>
  <c r="AJ94" i="87"/>
  <c r="AJ55" i="87"/>
  <c r="Y11" i="88"/>
  <c r="AJ151" i="13"/>
  <c r="Y19" i="14" s="1"/>
  <c r="W19" i="14"/>
  <c r="AI151" i="13"/>
  <c r="W10" i="4"/>
  <c r="AI18" i="3"/>
  <c r="X10" i="4" s="1"/>
  <c r="AJ187" i="87"/>
  <c r="Y22" i="88"/>
  <c r="AI36" i="3"/>
  <c r="X15" i="4" s="1"/>
  <c r="W15" i="4"/>
  <c r="AH191" i="7"/>
  <c r="AJ91" i="7" s="1"/>
  <c r="Y14" i="97" s="1"/>
  <c r="AI43" i="96"/>
  <c r="W15" i="12"/>
  <c r="AI85" i="11"/>
  <c r="X15" i="12"/>
  <c r="AI56" i="3"/>
  <c r="X21" i="4" s="1"/>
  <c r="W21" i="4"/>
  <c r="W22" i="6"/>
  <c r="AI53" i="5"/>
  <c r="X22" i="6"/>
  <c r="AJ53" i="5"/>
  <c r="Y22" i="6"/>
  <c r="W17" i="90"/>
  <c r="AI127" i="89"/>
  <c r="AJ127" i="89"/>
  <c r="X85" i="40"/>
  <c r="X87" i="40"/>
  <c r="M21" i="41" s="1"/>
  <c r="AH46" i="40"/>
  <c r="N14" i="41"/>
  <c r="Y85" i="40"/>
  <c r="Y87" i="40" s="1"/>
  <c r="AJ19" i="13"/>
  <c r="Y8" i="14"/>
  <c r="X9" i="8"/>
  <c r="X9" i="97"/>
  <c r="W24" i="14"/>
  <c r="AH42" i="40"/>
  <c r="X14" i="8"/>
  <c r="X14" i="97"/>
  <c r="AJ189" i="7"/>
  <c r="AJ60" i="7"/>
  <c r="AJ114" i="7"/>
  <c r="AI191" i="7"/>
  <c r="AJ117" i="7"/>
  <c r="AJ54" i="7"/>
  <c r="AJ157" i="7"/>
  <c r="AJ87" i="7"/>
  <c r="AJ21" i="7"/>
  <c r="AJ169" i="7"/>
  <c r="AJ125" i="7"/>
  <c r="AJ137" i="7"/>
  <c r="AJ105" i="7"/>
  <c r="AJ40" i="7"/>
  <c r="AJ139" i="7"/>
  <c r="AJ66" i="7"/>
  <c r="AJ122" i="7"/>
  <c r="AJ123" i="7"/>
  <c r="AJ146" i="7"/>
  <c r="AJ89" i="7"/>
  <c r="AJ9" i="7"/>
  <c r="AJ70" i="7"/>
  <c r="AJ84" i="7"/>
  <c r="AJ173" i="7"/>
  <c r="AJ110" i="7"/>
  <c r="AJ72" i="7"/>
  <c r="AJ161" i="7"/>
  <c r="AJ129" i="7"/>
  <c r="AJ177" i="7"/>
  <c r="AJ93" i="7"/>
  <c r="AJ143" i="7"/>
  <c r="AJ81" i="7"/>
  <c r="AJ131" i="7"/>
  <c r="AJ25" i="7"/>
  <c r="AJ59" i="7"/>
  <c r="AJ132" i="7"/>
  <c r="AJ42" i="7"/>
  <c r="AJ120" i="7"/>
  <c r="AJ185" i="7"/>
  <c r="AJ168" i="7"/>
  <c r="AJ142" i="7"/>
  <c r="AJ183" i="7"/>
  <c r="AJ61" i="7"/>
  <c r="AJ159" i="7"/>
  <c r="AJ179" i="7"/>
  <c r="AJ64" i="7"/>
  <c r="AJ118" i="7"/>
  <c r="AJ10" i="7"/>
  <c r="AJ11" i="7"/>
  <c r="AJ182" i="7"/>
  <c r="AJ57" i="7"/>
  <c r="AJ145" i="7"/>
  <c r="AJ18" i="7"/>
  <c r="AJ96" i="7"/>
  <c r="AJ154" i="7"/>
  <c r="AJ181" i="7"/>
  <c r="AJ134" i="7"/>
  <c r="AJ130" i="7"/>
  <c r="AJ12" i="7"/>
  <c r="AJ106" i="7"/>
  <c r="AJ101" i="7"/>
  <c r="AJ135" i="7"/>
  <c r="AJ88" i="7"/>
  <c r="AJ124" i="7"/>
  <c r="AJ85" i="7"/>
  <c r="AJ171" i="7"/>
  <c r="AJ49" i="7"/>
  <c r="AJ112" i="7"/>
  <c r="AJ162" i="7"/>
  <c r="AJ133" i="7"/>
  <c r="AJ141" i="7"/>
  <c r="AJ158" i="7"/>
  <c r="AJ14" i="7"/>
  <c r="AJ28" i="7"/>
  <c r="AJ166" i="7"/>
  <c r="AJ74" i="7"/>
  <c r="AJ186" i="7"/>
  <c r="AJ174" i="7"/>
  <c r="AJ36" i="7"/>
  <c r="AJ107" i="7"/>
  <c r="AJ148" i="7"/>
  <c r="AJ147" i="7"/>
  <c r="AJ108" i="7"/>
  <c r="AJ172" i="7"/>
  <c r="AJ50" i="7"/>
  <c r="AJ90" i="7"/>
  <c r="AJ38" i="7"/>
  <c r="AJ113" i="7"/>
  <c r="AJ165" i="7"/>
  <c r="AJ30" i="7"/>
  <c r="AJ121" i="7"/>
  <c r="AJ26" i="7"/>
  <c r="AJ69" i="7"/>
  <c r="AJ111" i="7"/>
  <c r="AJ136" i="7"/>
  <c r="AJ156" i="7"/>
  <c r="AJ170" i="7"/>
  <c r="AJ75" i="7"/>
  <c r="AJ48" i="7"/>
  <c r="AJ150" i="7"/>
  <c r="AJ149" i="7"/>
  <c r="AJ62" i="7"/>
  <c r="AJ191" i="7"/>
  <c r="AJ167" i="7"/>
  <c r="AJ99" i="7"/>
  <c r="AJ98" i="7"/>
  <c r="AJ102" i="7"/>
  <c r="AJ71" i="7"/>
  <c r="AJ24" i="7"/>
  <c r="AJ53" i="7"/>
  <c r="AJ109" i="7"/>
  <c r="AJ27" i="7"/>
  <c r="AJ119" i="7"/>
  <c r="AJ144" i="7"/>
  <c r="AJ17" i="7"/>
  <c r="AJ39" i="7"/>
  <c r="AJ155" i="7"/>
  <c r="AJ65" i="7"/>
  <c r="AJ153" i="7"/>
  <c r="AJ86" i="7"/>
  <c r="AJ77" i="7"/>
  <c r="AJ190" i="7"/>
  <c r="AJ82" i="7"/>
  <c r="AJ178" i="7"/>
  <c r="AJ73" i="7"/>
  <c r="AJ76" i="7"/>
  <c r="AJ13" i="7"/>
  <c r="AJ41" i="7"/>
  <c r="AJ63" i="7"/>
  <c r="AJ184" i="7"/>
  <c r="AJ138" i="7"/>
  <c r="AJ23" i="7"/>
  <c r="AJ180" i="7"/>
  <c r="AJ126" i="7"/>
  <c r="AJ94" i="7"/>
  <c r="AJ34" i="7"/>
  <c r="AJ35" i="7"/>
  <c r="AJ78" i="7"/>
  <c r="AJ100" i="7"/>
  <c r="AJ52" i="7"/>
  <c r="AJ160" i="7"/>
  <c r="AJ187" i="7"/>
  <c r="AJ47" i="7"/>
  <c r="AJ97" i="7"/>
  <c r="AJ37" i="7"/>
  <c r="AJ16" i="7"/>
  <c r="AJ29" i="7"/>
  <c r="AJ15" i="7"/>
  <c r="AJ51" i="7"/>
  <c r="AJ45" i="7"/>
  <c r="AJ163" i="7"/>
  <c r="AJ58" i="7"/>
  <c r="AJ19" i="7"/>
  <c r="AJ46" i="7"/>
  <c r="AJ175" i="7"/>
  <c r="AJ33" i="7"/>
  <c r="AJ115" i="7"/>
  <c r="AJ95" i="7"/>
  <c r="AJ79" i="7"/>
  <c r="AJ67" i="7"/>
  <c r="AJ127" i="7"/>
  <c r="AJ103" i="7"/>
  <c r="AJ22" i="7"/>
  <c r="AJ151" i="7"/>
  <c r="AJ83" i="7"/>
  <c r="Y52" i="38"/>
  <c r="AH48" i="38"/>
  <c r="AJ55" i="7"/>
  <c r="X10" i="97"/>
  <c r="X10" i="8"/>
  <c r="AJ71" i="13"/>
  <c r="AJ75" i="13"/>
  <c r="AJ101" i="13"/>
  <c r="AJ186" i="13"/>
  <c r="AJ156" i="13"/>
  <c r="AJ58" i="13"/>
  <c r="AJ119" i="13"/>
  <c r="AJ182" i="13"/>
  <c r="AJ106" i="13"/>
  <c r="AJ118" i="13"/>
  <c r="AJ150" i="13"/>
  <c r="AJ134" i="13"/>
  <c r="AJ83" i="13"/>
  <c r="AJ138" i="13"/>
  <c r="AJ132" i="13"/>
  <c r="AJ30" i="13"/>
  <c r="AJ69" i="13"/>
  <c r="AJ40" i="13"/>
  <c r="AJ87" i="13"/>
  <c r="AJ165" i="13"/>
  <c r="AJ42" i="13"/>
  <c r="AJ173" i="13"/>
  <c r="AI191" i="13"/>
  <c r="X24" i="14"/>
  <c r="AJ167" i="13"/>
  <c r="AJ65" i="13"/>
  <c r="AJ130" i="13"/>
  <c r="AJ26" i="13"/>
  <c r="AJ85" i="13"/>
  <c r="AJ11" i="13"/>
  <c r="AJ162" i="13"/>
  <c r="AJ63" i="13"/>
  <c r="AJ112" i="13"/>
  <c r="AJ95" i="13"/>
  <c r="AJ45" i="13"/>
  <c r="AJ25" i="13"/>
  <c r="AJ131" i="13"/>
  <c r="AJ28" i="13"/>
  <c r="AJ142" i="13"/>
  <c r="AJ136" i="13"/>
  <c r="AJ62" i="13"/>
  <c r="AJ149" i="13"/>
  <c r="AJ168" i="13"/>
  <c r="AJ181" i="13"/>
  <c r="AJ82" i="13"/>
  <c r="AJ191" i="13"/>
  <c r="Y24" i="14" s="1"/>
  <c r="AJ171" i="13"/>
  <c r="AJ46" i="13"/>
  <c r="AJ97" i="13"/>
  <c r="AJ66" i="13"/>
  <c r="AJ24" i="13"/>
  <c r="AJ133" i="13"/>
  <c r="AJ99" i="13"/>
  <c r="AJ146" i="13"/>
  <c r="AJ170" i="13"/>
  <c r="AJ81" i="13"/>
  <c r="AJ34" i="13"/>
  <c r="AJ178" i="13"/>
  <c r="AJ73" i="13"/>
  <c r="AJ61" i="13"/>
  <c r="AJ159" i="13"/>
  <c r="AJ77" i="13"/>
  <c r="AJ47" i="13"/>
  <c r="AJ174" i="13"/>
  <c r="AJ59" i="13"/>
  <c r="AJ143" i="13"/>
  <c r="AJ135" i="13"/>
  <c r="AJ144" i="13"/>
  <c r="AJ117" i="13"/>
  <c r="AJ88" i="13"/>
  <c r="AJ105" i="13"/>
  <c r="AJ72" i="13"/>
  <c r="AJ38" i="13"/>
  <c r="AJ107" i="13"/>
  <c r="AJ57" i="13"/>
  <c r="AJ41" i="13"/>
  <c r="AJ90" i="13"/>
  <c r="AJ109" i="13"/>
  <c r="AJ148" i="13"/>
  <c r="AJ147" i="13"/>
  <c r="AJ76" i="13"/>
  <c r="AJ17" i="13"/>
  <c r="AJ158" i="13"/>
  <c r="AJ93" i="13"/>
  <c r="AJ64" i="13"/>
  <c r="AJ166" i="13"/>
  <c r="AJ180" i="13"/>
  <c r="AJ52" i="13"/>
  <c r="AJ169" i="13"/>
  <c r="AJ185" i="13"/>
  <c r="AJ145" i="13"/>
  <c r="AJ183" i="13"/>
  <c r="AJ129" i="13"/>
  <c r="AJ111" i="13"/>
  <c r="AJ94" i="13"/>
  <c r="AJ27" i="13"/>
  <c r="AJ37" i="13"/>
  <c r="AJ39" i="13"/>
  <c r="AJ177" i="13"/>
  <c r="AJ50" i="13"/>
  <c r="AJ86" i="13"/>
  <c r="AJ179" i="13"/>
  <c r="AJ36" i="13"/>
  <c r="AJ113" i="13"/>
  <c r="AJ23" i="13"/>
  <c r="AJ21" i="13"/>
  <c r="AJ51" i="13"/>
  <c r="AJ53" i="13"/>
  <c r="AJ60" i="13"/>
  <c r="AJ108" i="13"/>
  <c r="AJ160" i="13"/>
  <c r="AJ89" i="13"/>
  <c r="AJ124" i="13"/>
  <c r="AJ102" i="13"/>
  <c r="AJ74" i="13"/>
  <c r="AJ78" i="13"/>
  <c r="AJ84" i="13"/>
  <c r="AJ123" i="13"/>
  <c r="AJ22" i="13"/>
  <c r="AJ98" i="13"/>
  <c r="AJ70" i="13"/>
  <c r="AJ33" i="13"/>
  <c r="AJ49" i="13"/>
  <c r="AJ114" i="13"/>
  <c r="AJ48" i="13"/>
  <c r="AJ15" i="13"/>
  <c r="AJ54" i="13"/>
  <c r="AJ29" i="13"/>
  <c r="AJ125" i="13"/>
  <c r="AJ184" i="13"/>
  <c r="AJ172" i="13"/>
  <c r="AJ35" i="13"/>
  <c r="AJ120" i="13"/>
  <c r="AJ122" i="13"/>
  <c r="AJ100" i="13"/>
  <c r="AJ96" i="13"/>
  <c r="AJ161" i="13"/>
  <c r="AJ110" i="13"/>
  <c r="AJ13" i="13"/>
  <c r="AJ157" i="13"/>
  <c r="AJ155" i="13"/>
  <c r="AJ137" i="13"/>
  <c r="AJ10" i="13"/>
  <c r="AJ79" i="13"/>
  <c r="Y13" i="14" s="1"/>
  <c r="AJ16" i="13"/>
  <c r="AJ139" i="13"/>
  <c r="Y18" i="14"/>
  <c r="AJ154" i="13"/>
  <c r="AJ55" i="13"/>
  <c r="Y11" i="14"/>
  <c r="AJ187" i="13"/>
  <c r="Y22" i="14" s="1"/>
  <c r="AJ141" i="13"/>
  <c r="AJ115" i="13"/>
  <c r="Y16" i="14"/>
  <c r="AJ43" i="13"/>
  <c r="Y10" i="14" s="1"/>
  <c r="AJ153" i="13"/>
  <c r="AJ189" i="13"/>
  <c r="AJ12" i="13"/>
  <c r="AJ67" i="13"/>
  <c r="Y12" i="14"/>
  <c r="AJ103" i="13"/>
  <c r="Y15" i="14"/>
  <c r="AJ14" i="13"/>
  <c r="AJ175" i="13"/>
  <c r="Y21" i="14" s="1"/>
  <c r="AJ91" i="13"/>
  <c r="Y14" i="14" s="1"/>
  <c r="AJ126" i="13"/>
  <c r="AJ31" i="13"/>
  <c r="Y9" i="14"/>
  <c r="AJ18" i="13"/>
  <c r="AJ121" i="13"/>
  <c r="AJ9" i="13"/>
  <c r="X11" i="97"/>
  <c r="X11" i="8"/>
  <c r="Y11" i="8"/>
  <c r="Y11" i="97"/>
  <c r="Y21" i="8"/>
  <c r="Y21" i="97"/>
  <c r="Y14" i="8"/>
  <c r="N21" i="41"/>
  <c r="AH85" i="40"/>
  <c r="Y15" i="8"/>
  <c r="Y15" i="97"/>
  <c r="Y23" i="97"/>
  <c r="Y23" i="8"/>
  <c r="AI48" i="38"/>
  <c r="Y8" i="8"/>
  <c r="Y8" i="97"/>
  <c r="N12" i="39"/>
  <c r="Y12" i="8"/>
  <c r="Y12" i="97"/>
  <c r="Y13" i="8"/>
  <c r="Y13" i="97"/>
  <c r="Y20" i="8"/>
  <c r="Y20" i="97"/>
  <c r="Y24" i="97"/>
  <c r="Y24" i="8"/>
  <c r="Y18" i="8"/>
  <c r="Y18" i="97"/>
  <c r="Y22" i="97"/>
  <c r="Y22" i="8"/>
  <c r="AH48" i="40"/>
  <c r="AI46" i="40"/>
  <c r="Y16" i="97"/>
  <c r="Y16" i="8"/>
  <c r="N13" i="41"/>
  <c r="Y19" i="8"/>
  <c r="Y19" i="97"/>
  <c r="X24" i="8"/>
  <c r="X24" i="97"/>
  <c r="AH44" i="40"/>
  <c r="AI42" i="40"/>
  <c r="AH87" i="40"/>
  <c r="AI85" i="40"/>
  <c r="W14" i="41"/>
  <c r="AI48" i="40"/>
  <c r="X14" i="41" s="1"/>
  <c r="W13" i="41"/>
  <c r="AI44" i="40"/>
  <c r="X13" i="41" s="1"/>
  <c r="AI87" i="40"/>
  <c r="X21" i="41" s="1"/>
  <c r="W21" i="41"/>
  <c r="O9" i="41"/>
  <c r="Q9" i="41"/>
  <c r="Q25" i="41" s="1"/>
  <c r="Q12" i="41"/>
  <c r="AB111" i="40"/>
  <c r="N15" i="41"/>
  <c r="AI155" i="91" l="1"/>
  <c r="X14" i="92" s="1"/>
  <c r="W14" i="92"/>
  <c r="W12" i="46"/>
  <c r="AI67" i="45"/>
  <c r="X12" i="46" s="1"/>
  <c r="L12" i="39"/>
  <c r="L25" i="39" s="1"/>
  <c r="W212" i="38"/>
  <c r="AJ43" i="7"/>
  <c r="AJ31" i="7"/>
  <c r="R24" i="14"/>
  <c r="AJ52" i="5"/>
  <c r="AH60" i="5"/>
  <c r="AI58" i="5"/>
  <c r="R25" i="6"/>
  <c r="W24" i="88"/>
  <c r="AH89" i="91"/>
  <c r="J24" i="12"/>
  <c r="V24" i="14"/>
  <c r="P25" i="6"/>
  <c r="W22" i="8"/>
  <c r="W24" i="8" s="1"/>
  <c r="AI187" i="7"/>
  <c r="W22" i="97"/>
  <c r="W24" i="97" s="1"/>
  <c r="AH183" i="38"/>
  <c r="V8" i="8"/>
  <c r="V24" i="8" s="1"/>
  <c r="AC193" i="89"/>
  <c r="AH132" i="11"/>
  <c r="B24" i="14"/>
  <c r="W15" i="90"/>
  <c r="W24" i="90" s="1"/>
  <c r="AI103" i="89"/>
  <c r="X15" i="90" s="1"/>
  <c r="Y62" i="40"/>
  <c r="AH91" i="96"/>
  <c r="H24" i="12"/>
  <c r="P24" i="12"/>
  <c r="N61" i="5"/>
  <c r="AI91" i="93"/>
  <c r="X14" i="94" s="1"/>
  <c r="W14" i="94"/>
  <c r="AI151" i="66"/>
  <c r="W19" i="67"/>
  <c r="L24" i="12"/>
  <c r="T24" i="12"/>
  <c r="V24" i="94"/>
  <c r="W9" i="67"/>
  <c r="AH139" i="93"/>
  <c r="AI190" i="85"/>
  <c r="X23" i="86" s="1"/>
  <c r="T24" i="65"/>
  <c r="AH112" i="45"/>
  <c r="Y115" i="45"/>
  <c r="AE111" i="40"/>
  <c r="T24" i="41"/>
  <c r="T25" i="41" s="1"/>
  <c r="AB198" i="43"/>
  <c r="Q8" i="44"/>
  <c r="Q25" i="44" s="1"/>
  <c r="V212" i="38"/>
  <c r="AH136" i="43"/>
  <c r="AH139" i="43" s="1"/>
  <c r="AH30" i="45"/>
  <c r="O24" i="65"/>
  <c r="G25" i="41"/>
  <c r="AG139" i="43"/>
  <c r="H24" i="46"/>
  <c r="AH107" i="45"/>
  <c r="T15" i="44"/>
  <c r="T25" i="44" s="1"/>
  <c r="AE198" i="43"/>
  <c r="AH17" i="45"/>
  <c r="W198" i="43"/>
  <c r="AH42" i="45"/>
  <c r="K24" i="65"/>
  <c r="B25" i="39"/>
  <c r="K24" i="46"/>
  <c r="U139" i="43"/>
  <c r="AH26" i="45"/>
  <c r="B24" i="65"/>
  <c r="AH149" i="45"/>
  <c r="Y139" i="61"/>
  <c r="C24" i="65"/>
  <c r="F24" i="67"/>
  <c r="P24" i="67"/>
  <c r="AH135" i="45"/>
  <c r="U187" i="45"/>
  <c r="AH146" i="59"/>
  <c r="AH75" i="61"/>
  <c r="Q24" i="65"/>
  <c r="AH147" i="45"/>
  <c r="AC175" i="45"/>
  <c r="AH13" i="59"/>
  <c r="Y175" i="61"/>
  <c r="N21" i="62" s="1"/>
  <c r="S24" i="65"/>
  <c r="AH53" i="64"/>
  <c r="AH66" i="64"/>
  <c r="H24" i="67"/>
  <c r="AG31" i="61"/>
  <c r="AG163" i="61"/>
  <c r="V20" i="62" s="1"/>
  <c r="B24" i="67"/>
  <c r="I24" i="67"/>
  <c r="AH168" i="45"/>
  <c r="AH170" i="45"/>
  <c r="AH172" i="45"/>
  <c r="AH26" i="59"/>
  <c r="AH143" i="59"/>
  <c r="F24" i="65"/>
  <c r="M24" i="65"/>
  <c r="U24" i="65"/>
  <c r="AH70" i="61"/>
  <c r="AH74" i="61"/>
  <c r="AH72" i="64"/>
  <c r="AH74" i="64"/>
  <c r="AH88" i="66"/>
  <c r="AH90" i="66"/>
  <c r="AG91" i="66"/>
  <c r="Y79" i="85"/>
  <c r="H24" i="86"/>
  <c r="C24" i="86"/>
  <c r="Y103" i="87"/>
  <c r="S25" i="92"/>
  <c r="AH322" i="91"/>
  <c r="AH40" i="3"/>
  <c r="AH217" i="91"/>
  <c r="T191" i="96"/>
  <c r="AH195" i="91"/>
  <c r="AH185" i="91"/>
  <c r="AH319" i="91"/>
  <c r="AH335" i="91"/>
  <c r="AH97" i="91"/>
  <c r="AH228" i="91"/>
  <c r="AH339" i="91"/>
  <c r="U21" i="3"/>
  <c r="AH20" i="3"/>
  <c r="AH165" i="96"/>
  <c r="AC175" i="96"/>
  <c r="AH70" i="91"/>
  <c r="AH109" i="91"/>
  <c r="AH176" i="91"/>
  <c r="AH97" i="43"/>
  <c r="AH100" i="43"/>
  <c r="AH66" i="96"/>
  <c r="AH74" i="96"/>
  <c r="AH113" i="96"/>
  <c r="AH137" i="96"/>
  <c r="AH158" i="96"/>
  <c r="AH59" i="3"/>
  <c r="AH124" i="38"/>
  <c r="Y88" i="38"/>
  <c r="AG18" i="3"/>
  <c r="AH179" i="43"/>
  <c r="U190" i="43"/>
  <c r="J22" i="44" s="1"/>
  <c r="AH46" i="43"/>
  <c r="AG43" i="96"/>
  <c r="AG91" i="96"/>
  <c r="AC127" i="96"/>
  <c r="AH135" i="96"/>
  <c r="AC139" i="96"/>
  <c r="Y67" i="3"/>
  <c r="AH13" i="40"/>
  <c r="U16" i="40"/>
  <c r="AG157" i="38"/>
  <c r="V17" i="39" s="1"/>
  <c r="AG142" i="38"/>
  <c r="V16" i="39" s="1"/>
  <c r="U52" i="38"/>
  <c r="AH32" i="38"/>
  <c r="AG34" i="38"/>
  <c r="AH38" i="43"/>
  <c r="AG31" i="96"/>
  <c r="AG55" i="96"/>
  <c r="AH63" i="96"/>
  <c r="AC103" i="96"/>
  <c r="AH155" i="96"/>
  <c r="AG187" i="96"/>
  <c r="U109" i="38"/>
  <c r="J15" i="39" s="1"/>
  <c r="AH67" i="38"/>
  <c r="AH50" i="38"/>
  <c r="AH185" i="38"/>
  <c r="AC204" i="38"/>
  <c r="U55" i="96"/>
  <c r="U191" i="96" s="1"/>
  <c r="AH60" i="96"/>
  <c r="Y79" i="96"/>
  <c r="Y191" i="96" s="1"/>
  <c r="AH78" i="96"/>
  <c r="AH185" i="96"/>
  <c r="AC109" i="38"/>
  <c r="AH82" i="38"/>
  <c r="AH94" i="96"/>
  <c r="AH109" i="96"/>
  <c r="AC163" i="96"/>
  <c r="AH170" i="96"/>
  <c r="AH68" i="40"/>
  <c r="AH18" i="40"/>
  <c r="Y21" i="40"/>
  <c r="N10" i="41" s="1"/>
  <c r="AH168" i="38"/>
  <c r="Q25" i="39"/>
  <c r="R18" i="4"/>
  <c r="R25" i="4" s="1"/>
  <c r="AH120" i="43"/>
  <c r="AH35" i="43"/>
  <c r="AH146" i="43"/>
  <c r="U43" i="96"/>
  <c r="AH77" i="96"/>
  <c r="AH148" i="96"/>
  <c r="AH168" i="96"/>
  <c r="AG175" i="96"/>
  <c r="AH10" i="40"/>
  <c r="U110" i="40"/>
  <c r="J24" i="41" s="1"/>
  <c r="AH108" i="40"/>
  <c r="U106" i="40"/>
  <c r="J23" i="41" s="1"/>
  <c r="AH96" i="40"/>
  <c r="AH29" i="38"/>
  <c r="AH49" i="43"/>
  <c r="AH126" i="43"/>
  <c r="AA191" i="96"/>
  <c r="U151" i="96"/>
  <c r="W79" i="40"/>
  <c r="AI139" i="43" l="1"/>
  <c r="W18" i="44"/>
  <c r="AI94" i="96"/>
  <c r="AH103" i="96"/>
  <c r="AI63" i="96"/>
  <c r="AI158" i="96"/>
  <c r="AI322" i="91"/>
  <c r="AI143" i="59"/>
  <c r="AH151" i="59"/>
  <c r="V18" i="44"/>
  <c r="V25" i="44" s="1"/>
  <c r="AG198" i="43"/>
  <c r="AI29" i="38"/>
  <c r="AH34" i="38"/>
  <c r="AI82" i="38"/>
  <c r="AI137" i="96"/>
  <c r="AI74" i="64"/>
  <c r="N18" i="62"/>
  <c r="N24" i="62" s="1"/>
  <c r="Y191" i="61"/>
  <c r="AI139" i="93"/>
  <c r="W18" i="94"/>
  <c r="AH191" i="93"/>
  <c r="AI77" i="96"/>
  <c r="R15" i="39"/>
  <c r="R25" i="39" s="1"/>
  <c r="AC212" i="38"/>
  <c r="AI50" i="38"/>
  <c r="AH52" i="38"/>
  <c r="AG191" i="96"/>
  <c r="AH16" i="40"/>
  <c r="AI13" i="40"/>
  <c r="AI113" i="96"/>
  <c r="AI319" i="91"/>
  <c r="AH353" i="91"/>
  <c r="N15" i="88"/>
  <c r="N24" i="88" s="1"/>
  <c r="Y191" i="87"/>
  <c r="AI72" i="64"/>
  <c r="AI172" i="45"/>
  <c r="AI66" i="64"/>
  <c r="AH67" i="64"/>
  <c r="AI75" i="61"/>
  <c r="AI149" i="45"/>
  <c r="Y9" i="8"/>
  <c r="Y9" i="97"/>
  <c r="AI168" i="96"/>
  <c r="AI109" i="91"/>
  <c r="AI88" i="66"/>
  <c r="AH91" i="66"/>
  <c r="AI147" i="45"/>
  <c r="AH151" i="45"/>
  <c r="Y65" i="40"/>
  <c r="N16" i="41" s="1"/>
  <c r="AH62" i="40"/>
  <c r="AI148" i="96"/>
  <c r="AH151" i="96"/>
  <c r="AH204" i="38"/>
  <c r="AI185" i="38"/>
  <c r="AI46" i="43"/>
  <c r="AH55" i="43"/>
  <c r="AI70" i="91"/>
  <c r="AI26" i="59"/>
  <c r="AH31" i="59"/>
  <c r="AI96" i="40"/>
  <c r="AH106" i="40"/>
  <c r="AH21" i="40"/>
  <c r="AI18" i="40"/>
  <c r="AI185" i="96"/>
  <c r="AH187" i="96"/>
  <c r="AI67" i="38"/>
  <c r="AH88" i="38"/>
  <c r="AI38" i="43"/>
  <c r="Y69" i="3"/>
  <c r="AH67" i="3"/>
  <c r="AI179" i="43"/>
  <c r="AI74" i="96"/>
  <c r="AH79" i="96"/>
  <c r="AI165" i="96"/>
  <c r="AH175" i="96"/>
  <c r="AI185" i="91"/>
  <c r="AI74" i="61"/>
  <c r="AI170" i="45"/>
  <c r="AI53" i="64"/>
  <c r="AH55" i="64"/>
  <c r="AI146" i="59"/>
  <c r="AI17" i="45"/>
  <c r="AH19" i="45"/>
  <c r="AI30" i="45"/>
  <c r="N16" i="46"/>
  <c r="N24" i="46" s="1"/>
  <c r="Y191" i="45"/>
  <c r="Y10" i="8"/>
  <c r="Y10" i="97"/>
  <c r="AI78" i="96"/>
  <c r="AI168" i="45"/>
  <c r="AH175" i="45"/>
  <c r="V10" i="4"/>
  <c r="V25" i="4" s="1"/>
  <c r="AG70" i="3"/>
  <c r="J22" i="46"/>
  <c r="J24" i="46" s="1"/>
  <c r="U191" i="45"/>
  <c r="AI136" i="43"/>
  <c r="AI35" i="43"/>
  <c r="AH43" i="43"/>
  <c r="N14" i="39"/>
  <c r="N25" i="39" s="1"/>
  <c r="Y212" i="38"/>
  <c r="N13" i="86"/>
  <c r="N24" i="86" s="1"/>
  <c r="Y191" i="85"/>
  <c r="J18" i="44"/>
  <c r="J25" i="44" s="1"/>
  <c r="U198" i="43"/>
  <c r="W80" i="40"/>
  <c r="X79" i="40"/>
  <c r="X80" i="40" s="1"/>
  <c r="AI108" i="40"/>
  <c r="AH110" i="40"/>
  <c r="AH73" i="40"/>
  <c r="AI68" i="40"/>
  <c r="AH21" i="3"/>
  <c r="AI20" i="3"/>
  <c r="AI70" i="61"/>
  <c r="AH79" i="61"/>
  <c r="AI26" i="45"/>
  <c r="AH31" i="45"/>
  <c r="AI112" i="45"/>
  <c r="AI32" i="38"/>
  <c r="AI135" i="45"/>
  <c r="AH139" i="45"/>
  <c r="AI10" i="40"/>
  <c r="AH11" i="40"/>
  <c r="AI120" i="43"/>
  <c r="AH127" i="43"/>
  <c r="AH67" i="96"/>
  <c r="AI60" i="96"/>
  <c r="AI155" i="96"/>
  <c r="AH163" i="96"/>
  <c r="J12" i="39"/>
  <c r="J25" i="39" s="1"/>
  <c r="U212" i="38"/>
  <c r="AI124" i="38"/>
  <c r="AH142" i="38"/>
  <c r="AI97" i="43"/>
  <c r="AH103" i="43"/>
  <c r="AI339" i="91"/>
  <c r="AI217" i="91"/>
  <c r="V14" i="67"/>
  <c r="V24" i="67" s="1"/>
  <c r="AG191" i="66"/>
  <c r="AI13" i="59"/>
  <c r="AH19" i="59"/>
  <c r="AI107" i="45"/>
  <c r="AH115" i="45"/>
  <c r="AH61" i="5"/>
  <c r="W24" i="6"/>
  <c r="W25" i="6" s="1"/>
  <c r="AI60" i="5"/>
  <c r="X24" i="6" s="1"/>
  <c r="AJ60" i="5"/>
  <c r="Y24" i="6" s="1"/>
  <c r="AI49" i="43"/>
  <c r="AI146" i="43"/>
  <c r="AH151" i="43"/>
  <c r="V11" i="39"/>
  <c r="V25" i="39" s="1"/>
  <c r="AG212" i="38"/>
  <c r="AI66" i="96"/>
  <c r="AI195" i="91"/>
  <c r="AH222" i="91"/>
  <c r="AI132" i="11"/>
  <c r="X21" i="12" s="1"/>
  <c r="W21" i="12"/>
  <c r="W24" i="12" s="1"/>
  <c r="AH139" i="11"/>
  <c r="AJ132" i="11"/>
  <c r="Y21" i="12" s="1"/>
  <c r="AI170" i="96"/>
  <c r="AI135" i="96"/>
  <c r="AH139" i="96"/>
  <c r="AI100" i="43"/>
  <c r="J11" i="4"/>
  <c r="J25" i="4" s="1"/>
  <c r="U70" i="3"/>
  <c r="AI126" i="43"/>
  <c r="AI109" i="96"/>
  <c r="AH115" i="96"/>
  <c r="AC191" i="96"/>
  <c r="AI59" i="3"/>
  <c r="AH60" i="3"/>
  <c r="AI176" i="91"/>
  <c r="AH188" i="91"/>
  <c r="AI228" i="91"/>
  <c r="AH254" i="91"/>
  <c r="AI40" i="3"/>
  <c r="X16" i="4" s="1"/>
  <c r="W16" i="4"/>
  <c r="AI90" i="66"/>
  <c r="R21" i="46"/>
  <c r="R24" i="46" s="1"/>
  <c r="AC191" i="45"/>
  <c r="AI91" i="96"/>
  <c r="AI183" i="38"/>
  <c r="X21" i="39" s="1"/>
  <c r="W21" i="39"/>
  <c r="AI97" i="91"/>
  <c r="AH124" i="91"/>
  <c r="V9" i="62"/>
  <c r="V24" i="62" s="1"/>
  <c r="AG191" i="61"/>
  <c r="W12" i="92"/>
  <c r="AI89" i="91"/>
  <c r="X12" i="92" s="1"/>
  <c r="AI168" i="38"/>
  <c r="AH178" i="38"/>
  <c r="J9" i="41"/>
  <c r="J25" i="41" s="1"/>
  <c r="U111" i="40"/>
  <c r="AI335" i="91"/>
  <c r="AI42" i="45"/>
  <c r="AH43" i="45"/>
  <c r="W24" i="94"/>
  <c r="X22" i="8"/>
  <c r="X22" i="97"/>
  <c r="AH79" i="64"/>
  <c r="AJ103" i="93" l="1"/>
  <c r="Y15" i="94" s="1"/>
  <c r="AJ115" i="93"/>
  <c r="Y16" i="94" s="1"/>
  <c r="AJ114" i="93"/>
  <c r="AJ157" i="93"/>
  <c r="AJ168" i="93"/>
  <c r="AJ107" i="93"/>
  <c r="AJ61" i="93"/>
  <c r="AJ49" i="93"/>
  <c r="AJ81" i="93"/>
  <c r="AJ141" i="93"/>
  <c r="AJ51" i="93"/>
  <c r="AJ86" i="93"/>
  <c r="AJ37" i="93"/>
  <c r="AJ131" i="93"/>
  <c r="AJ162" i="93"/>
  <c r="AJ100" i="93"/>
  <c r="AJ102" i="93"/>
  <c r="AJ171" i="93"/>
  <c r="AJ132" i="93"/>
  <c r="AJ181" i="93"/>
  <c r="AJ189" i="93"/>
  <c r="AJ28" i="93"/>
  <c r="AJ143" i="93"/>
  <c r="AJ40" i="93"/>
  <c r="AJ118" i="93"/>
  <c r="AJ99" i="93"/>
  <c r="AJ191" i="93"/>
  <c r="Y24" i="94" s="1"/>
  <c r="AJ147" i="93"/>
  <c r="AJ46" i="93"/>
  <c r="AJ161" i="93"/>
  <c r="AJ138" i="93"/>
  <c r="AJ55" i="93"/>
  <c r="Y11" i="94" s="1"/>
  <c r="AJ167" i="93"/>
  <c r="AJ18" i="93"/>
  <c r="AJ127" i="93"/>
  <c r="AJ137" i="93"/>
  <c r="AJ21" i="93"/>
  <c r="AJ89" i="93"/>
  <c r="AJ166" i="93"/>
  <c r="AJ117" i="93"/>
  <c r="AJ47" i="93"/>
  <c r="AJ159" i="93"/>
  <c r="AJ19" i="93"/>
  <c r="Y8" i="94" s="1"/>
  <c r="AJ120" i="93"/>
  <c r="AJ65" i="93"/>
  <c r="AJ163" i="93"/>
  <c r="Y20" i="94" s="1"/>
  <c r="AJ73" i="93"/>
  <c r="AJ122" i="93"/>
  <c r="AJ178" i="93"/>
  <c r="AJ129" i="93"/>
  <c r="AJ185" i="93"/>
  <c r="AJ29" i="93"/>
  <c r="AJ110" i="93"/>
  <c r="AJ45" i="93"/>
  <c r="AJ87" i="93"/>
  <c r="AJ84" i="93"/>
  <c r="AJ69" i="93"/>
  <c r="AJ34" i="93"/>
  <c r="AJ36" i="93"/>
  <c r="AJ43" i="93"/>
  <c r="Y10" i="94" s="1"/>
  <c r="AJ121" i="93"/>
  <c r="AJ42" i="93"/>
  <c r="AJ22" i="93"/>
  <c r="AJ35" i="93"/>
  <c r="AJ136" i="93"/>
  <c r="AJ13" i="93"/>
  <c r="AJ83" i="93"/>
  <c r="AJ23" i="93"/>
  <c r="AJ106" i="93"/>
  <c r="AJ31" i="93"/>
  <c r="Y9" i="94" s="1"/>
  <c r="AJ111" i="93"/>
  <c r="AJ30" i="93"/>
  <c r="AJ9" i="93"/>
  <c r="AJ77" i="93"/>
  <c r="AJ10" i="93"/>
  <c r="AJ39" i="93"/>
  <c r="AJ182" i="93"/>
  <c r="AJ98" i="93"/>
  <c r="AJ78" i="93"/>
  <c r="AJ75" i="93"/>
  <c r="AJ155" i="93"/>
  <c r="AJ66" i="93"/>
  <c r="AJ48" i="93"/>
  <c r="AJ112" i="93"/>
  <c r="AJ24" i="93"/>
  <c r="AJ17" i="93"/>
  <c r="AJ105" i="93"/>
  <c r="AJ94" i="93"/>
  <c r="AJ123" i="93"/>
  <c r="AJ96" i="93"/>
  <c r="AJ119" i="93"/>
  <c r="AJ179" i="93"/>
  <c r="AJ184" i="93"/>
  <c r="AJ91" i="93"/>
  <c r="Y14" i="94" s="1"/>
  <c r="AJ125" i="93"/>
  <c r="AJ76" i="93"/>
  <c r="AJ173" i="93"/>
  <c r="AJ160" i="93"/>
  <c r="AJ57" i="93"/>
  <c r="AJ126" i="93"/>
  <c r="AJ67" i="93"/>
  <c r="Y12" i="94" s="1"/>
  <c r="AJ70" i="93"/>
  <c r="AJ124" i="93"/>
  <c r="AJ54" i="93"/>
  <c r="AJ133" i="93"/>
  <c r="AJ63" i="93"/>
  <c r="AJ12" i="93"/>
  <c r="AJ146" i="93"/>
  <c r="AJ175" i="93"/>
  <c r="Y21" i="94" s="1"/>
  <c r="AJ27" i="93"/>
  <c r="AJ177" i="93"/>
  <c r="AJ172" i="93"/>
  <c r="AJ15" i="93"/>
  <c r="AJ64" i="93"/>
  <c r="AJ85" i="93"/>
  <c r="AJ41" i="93"/>
  <c r="AJ174" i="93"/>
  <c r="AJ149" i="93"/>
  <c r="AJ97" i="93"/>
  <c r="AJ72" i="93"/>
  <c r="AJ170" i="93"/>
  <c r="AJ145" i="93"/>
  <c r="AJ53" i="93"/>
  <c r="AJ153" i="93"/>
  <c r="AJ101" i="93"/>
  <c r="AJ74" i="93"/>
  <c r="AJ148" i="93"/>
  <c r="AJ26" i="93"/>
  <c r="AJ71" i="93"/>
  <c r="AJ142" i="93"/>
  <c r="AJ50" i="93"/>
  <c r="AJ95" i="93"/>
  <c r="AJ11" i="93"/>
  <c r="AJ60" i="93"/>
  <c r="AJ134" i="93"/>
  <c r="AJ109" i="93"/>
  <c r="AJ82" i="93"/>
  <c r="AJ158" i="93"/>
  <c r="AJ33" i="93"/>
  <c r="AJ169" i="93"/>
  <c r="AJ108" i="93"/>
  <c r="AJ183" i="93"/>
  <c r="AJ14" i="93"/>
  <c r="AJ180" i="93"/>
  <c r="AJ165" i="93"/>
  <c r="AJ79" i="93"/>
  <c r="Y13" i="94" s="1"/>
  <c r="AJ151" i="93"/>
  <c r="Y19" i="94" s="1"/>
  <c r="AJ187" i="93"/>
  <c r="Y22" i="94" s="1"/>
  <c r="AJ150" i="93"/>
  <c r="AJ190" i="93"/>
  <c r="Y23" i="94" s="1"/>
  <c r="AJ154" i="93"/>
  <c r="AJ52" i="93"/>
  <c r="AJ88" i="93"/>
  <c r="AJ25" i="93"/>
  <c r="AJ59" i="93"/>
  <c r="AJ62" i="93"/>
  <c r="AJ186" i="93"/>
  <c r="AJ16" i="93"/>
  <c r="AJ58" i="93"/>
  <c r="AJ130" i="93"/>
  <c r="AJ90" i="93"/>
  <c r="AJ38" i="93"/>
  <c r="AJ113" i="93"/>
  <c r="AJ156" i="93"/>
  <c r="AJ93" i="93"/>
  <c r="AJ144" i="93"/>
  <c r="AJ135" i="93"/>
  <c r="AI191" i="93"/>
  <c r="X24" i="94" s="1"/>
  <c r="AI163" i="96"/>
  <c r="W8" i="46"/>
  <c r="AI19" i="45"/>
  <c r="X8" i="46" s="1"/>
  <c r="AH191" i="45"/>
  <c r="AJ115" i="45" s="1"/>
  <c r="Y16" i="46" s="1"/>
  <c r="AJ19" i="45"/>
  <c r="Y8" i="46" s="1"/>
  <c r="AI353" i="91"/>
  <c r="X23" i="92" s="1"/>
  <c r="W23" i="92"/>
  <c r="AJ139" i="93"/>
  <c r="Y18" i="94" s="1"/>
  <c r="AI103" i="43"/>
  <c r="X15" i="44" s="1"/>
  <c r="W15" i="44"/>
  <c r="W10" i="46"/>
  <c r="AI43" i="45"/>
  <c r="X10" i="46" s="1"/>
  <c r="W13" i="92"/>
  <c r="W25" i="92" s="1"/>
  <c r="AI124" i="91"/>
  <c r="X13" i="92" s="1"/>
  <c r="W8" i="41"/>
  <c r="AI11" i="40"/>
  <c r="X8" i="41" s="1"/>
  <c r="Y79" i="40"/>
  <c r="AI79" i="96"/>
  <c r="W10" i="41"/>
  <c r="AI21" i="40"/>
  <c r="X10" i="41" s="1"/>
  <c r="AI151" i="96"/>
  <c r="AH191" i="66"/>
  <c r="AI91" i="66"/>
  <c r="X14" i="67" s="1"/>
  <c r="W14" i="67"/>
  <c r="W24" i="67" s="1"/>
  <c r="W12" i="39"/>
  <c r="AI52" i="38"/>
  <c r="X12" i="39" s="1"/>
  <c r="W19" i="60"/>
  <c r="AI151" i="59"/>
  <c r="X19" i="60" s="1"/>
  <c r="AI103" i="96"/>
  <c r="W8" i="60"/>
  <c r="AI19" i="59"/>
  <c r="X8" i="60" s="1"/>
  <c r="AH191" i="59"/>
  <c r="AJ19" i="59" s="1"/>
  <c r="Y8" i="60" s="1"/>
  <c r="W24" i="41"/>
  <c r="AI110" i="40"/>
  <c r="X24" i="41" s="1"/>
  <c r="W20" i="39"/>
  <c r="AI178" i="38"/>
  <c r="X20" i="39" s="1"/>
  <c r="AI21" i="3"/>
  <c r="X11" i="4" s="1"/>
  <c r="W11" i="4"/>
  <c r="M19" i="41"/>
  <c r="M25" i="41" s="1"/>
  <c r="X111" i="40"/>
  <c r="W14" i="39"/>
  <c r="AI88" i="38"/>
  <c r="X14" i="39" s="1"/>
  <c r="AJ88" i="38"/>
  <c r="Y14" i="39" s="1"/>
  <c r="W22" i="39"/>
  <c r="AI204" i="38"/>
  <c r="X22" i="39" s="1"/>
  <c r="AI254" i="91"/>
  <c r="W17" i="92"/>
  <c r="AI115" i="96"/>
  <c r="AH359" i="91"/>
  <c r="AJ353" i="91" s="1"/>
  <c r="Y23" i="92" s="1"/>
  <c r="AI139" i="96"/>
  <c r="W19" i="44"/>
  <c r="AI151" i="43"/>
  <c r="X19" i="44" s="1"/>
  <c r="W16" i="39"/>
  <c r="AI142" i="38"/>
  <c r="X16" i="39" s="1"/>
  <c r="W9" i="46"/>
  <c r="AI31" i="45"/>
  <c r="X9" i="46" s="1"/>
  <c r="AJ31" i="45"/>
  <c r="Y9" i="46" s="1"/>
  <c r="L19" i="41"/>
  <c r="L25" i="41" s="1"/>
  <c r="W111" i="40"/>
  <c r="AH190" i="43"/>
  <c r="AI106" i="40"/>
  <c r="X23" i="41" s="1"/>
  <c r="W23" i="41"/>
  <c r="W11" i="44"/>
  <c r="AI55" i="43"/>
  <c r="X11" i="44" s="1"/>
  <c r="AH65" i="40"/>
  <c r="AI62" i="40"/>
  <c r="AI67" i="64"/>
  <c r="X12" i="65" s="1"/>
  <c r="W12" i="65"/>
  <c r="AJ85" i="11"/>
  <c r="Y15" i="12" s="1"/>
  <c r="AJ73" i="11"/>
  <c r="Y14" i="12" s="1"/>
  <c r="AJ138" i="11"/>
  <c r="Y23" i="12" s="1"/>
  <c r="AJ42" i="11"/>
  <c r="Y12" i="12" s="1"/>
  <c r="AJ22" i="11"/>
  <c r="Y9" i="12" s="1"/>
  <c r="AJ118" i="11"/>
  <c r="AJ9" i="11"/>
  <c r="AJ24" i="11"/>
  <c r="AJ98" i="11"/>
  <c r="AJ123" i="11"/>
  <c r="AJ62" i="11"/>
  <c r="AJ64" i="11"/>
  <c r="AJ35" i="11"/>
  <c r="AI139" i="11"/>
  <c r="X24" i="12" s="1"/>
  <c r="AJ20" i="11"/>
  <c r="AJ48" i="11"/>
  <c r="AJ14" i="11"/>
  <c r="AJ47" i="11"/>
  <c r="AJ121" i="11"/>
  <c r="Y19" i="12" s="1"/>
  <c r="AJ60" i="11"/>
  <c r="AJ69" i="11"/>
  <c r="AJ44" i="11"/>
  <c r="AJ72" i="11"/>
  <c r="AJ127" i="11"/>
  <c r="AJ49" i="11"/>
  <c r="AJ87" i="11"/>
  <c r="AJ139" i="11"/>
  <c r="Y24" i="12" s="1"/>
  <c r="AJ10" i="11"/>
  <c r="Y8" i="12" s="1"/>
  <c r="AJ31" i="11"/>
  <c r="AJ99" i="11"/>
  <c r="AJ27" i="11"/>
  <c r="Y10" i="12" s="1"/>
  <c r="AJ63" i="11"/>
  <c r="AJ41" i="11"/>
  <c r="AJ117" i="11"/>
  <c r="AJ26" i="11"/>
  <c r="AJ59" i="11"/>
  <c r="AJ82" i="11"/>
  <c r="AJ100" i="11"/>
  <c r="AJ91" i="11"/>
  <c r="AJ134" i="11"/>
  <c r="AJ93" i="11"/>
  <c r="AJ77" i="11"/>
  <c r="AJ52" i="11"/>
  <c r="AJ66" i="11"/>
  <c r="AJ25" i="11"/>
  <c r="AJ108" i="11"/>
  <c r="AJ34" i="11"/>
  <c r="AJ89" i="11"/>
  <c r="AJ54" i="11"/>
  <c r="AJ130" i="11"/>
  <c r="AJ97" i="11"/>
  <c r="AJ106" i="11"/>
  <c r="AJ88" i="11"/>
  <c r="AJ45" i="11"/>
  <c r="AJ124" i="11"/>
  <c r="AJ19" i="11"/>
  <c r="AJ104" i="11"/>
  <c r="AJ39" i="11"/>
  <c r="AJ94" i="11"/>
  <c r="Y16" i="12" s="1"/>
  <c r="AJ67" i="11"/>
  <c r="AJ53" i="11"/>
  <c r="AJ111" i="11"/>
  <c r="AJ101" i="11"/>
  <c r="AJ71" i="11"/>
  <c r="AJ16" i="11"/>
  <c r="AJ128" i="11"/>
  <c r="AJ68" i="11"/>
  <c r="AJ125" i="11"/>
  <c r="Y20" i="12" s="1"/>
  <c r="AJ21" i="11"/>
  <c r="AJ70" i="11"/>
  <c r="AJ55" i="11"/>
  <c r="AJ38" i="11"/>
  <c r="AJ137" i="11"/>
  <c r="AJ56" i="11"/>
  <c r="Y13" i="12" s="1"/>
  <c r="AJ61" i="11"/>
  <c r="AJ109" i="11"/>
  <c r="Y18" i="12" s="1"/>
  <c r="AJ36" i="11"/>
  <c r="AJ90" i="11"/>
  <c r="AJ112" i="11"/>
  <c r="AJ83" i="11"/>
  <c r="AJ120" i="11"/>
  <c r="AJ92" i="11"/>
  <c r="AJ103" i="11"/>
  <c r="AJ102" i="11"/>
  <c r="AJ37" i="11"/>
  <c r="AJ113" i="11"/>
  <c r="AJ76" i="11"/>
  <c r="AJ46" i="11"/>
  <c r="AJ78" i="11"/>
  <c r="AJ51" i="11"/>
  <c r="AJ96" i="11"/>
  <c r="AJ80" i="11"/>
  <c r="AJ129" i="11"/>
  <c r="AJ115" i="11"/>
  <c r="AJ65" i="11"/>
  <c r="AJ15" i="11"/>
  <c r="AJ58" i="11"/>
  <c r="AJ40" i="11"/>
  <c r="AJ105" i="11"/>
  <c r="AJ135" i="11"/>
  <c r="Y22" i="12" s="1"/>
  <c r="AJ12" i="11"/>
  <c r="AJ116" i="11"/>
  <c r="AJ29" i="11"/>
  <c r="AJ131" i="11"/>
  <c r="AJ119" i="11"/>
  <c r="AJ75" i="11"/>
  <c r="AJ30" i="11"/>
  <c r="AJ17" i="11"/>
  <c r="AJ84" i="11"/>
  <c r="AJ79" i="11"/>
  <c r="AJ32" i="11"/>
  <c r="Y11" i="12" s="1"/>
  <c r="AJ18" i="11"/>
  <c r="AJ13" i="11"/>
  <c r="AJ50" i="11"/>
  <c r="AJ114" i="11"/>
  <c r="AJ81" i="11"/>
  <c r="AJ17" i="5"/>
  <c r="Y10" i="6" s="1"/>
  <c r="AJ10" i="5"/>
  <c r="Y8" i="6" s="1"/>
  <c r="AJ35" i="5"/>
  <c r="Y16" i="6" s="1"/>
  <c r="AJ37" i="5"/>
  <c r="AJ40" i="5"/>
  <c r="AJ16" i="5"/>
  <c r="AJ47" i="5"/>
  <c r="Y20" i="6" s="1"/>
  <c r="AJ32" i="5"/>
  <c r="Y15" i="6" s="1"/>
  <c r="AJ55" i="5"/>
  <c r="AJ49" i="5"/>
  <c r="AJ61" i="5"/>
  <c r="Y25" i="6" s="1"/>
  <c r="AJ43" i="5"/>
  <c r="AJ46" i="5"/>
  <c r="AJ31" i="5"/>
  <c r="AI61" i="5"/>
  <c r="X25" i="6" s="1"/>
  <c r="AJ59" i="5"/>
  <c r="AJ19" i="5"/>
  <c r="AJ25" i="5"/>
  <c r="AJ38" i="5"/>
  <c r="AJ20" i="5"/>
  <c r="Y11" i="6" s="1"/>
  <c r="AJ41" i="5"/>
  <c r="Y18" i="6" s="1"/>
  <c r="AJ12" i="5"/>
  <c r="AJ29" i="5"/>
  <c r="Y14" i="6" s="1"/>
  <c r="AJ9" i="5"/>
  <c r="AJ58" i="5"/>
  <c r="AJ44" i="5"/>
  <c r="Y19" i="6" s="1"/>
  <c r="AJ34" i="5"/>
  <c r="AJ13" i="5"/>
  <c r="AJ50" i="5"/>
  <c r="Y21" i="6" s="1"/>
  <c r="AJ28" i="5"/>
  <c r="AJ56" i="5"/>
  <c r="Y23" i="6" s="1"/>
  <c r="AJ14" i="5"/>
  <c r="Y9" i="6" s="1"/>
  <c r="AJ26" i="5"/>
  <c r="Y13" i="6" s="1"/>
  <c r="AJ23" i="5"/>
  <c r="Y12" i="6" s="1"/>
  <c r="AJ22" i="5"/>
  <c r="AI188" i="91"/>
  <c r="X15" i="92" s="1"/>
  <c r="AJ188" i="91"/>
  <c r="Y15" i="92" s="1"/>
  <c r="W15" i="92"/>
  <c r="AI79" i="64"/>
  <c r="X13" i="65" s="1"/>
  <c r="W13" i="65"/>
  <c r="AJ79" i="64"/>
  <c r="Y13" i="65" s="1"/>
  <c r="AJ222" i="91"/>
  <c r="Y16" i="92" s="1"/>
  <c r="AI222" i="91"/>
  <c r="W16" i="92"/>
  <c r="W16" i="46"/>
  <c r="AI115" i="45"/>
  <c r="X16" i="46" s="1"/>
  <c r="AI67" i="96"/>
  <c r="AH191" i="96"/>
  <c r="AJ187" i="96" s="1"/>
  <c r="W18" i="46"/>
  <c r="AI139" i="45"/>
  <c r="AJ139" i="45"/>
  <c r="Y18" i="46" s="1"/>
  <c r="W10" i="44"/>
  <c r="AI43" i="43"/>
  <c r="X10" i="44" s="1"/>
  <c r="AH198" i="43"/>
  <c r="AJ151" i="43" s="1"/>
  <c r="Y19" i="44" s="1"/>
  <c r="AJ43" i="43"/>
  <c r="Y10" i="44" s="1"/>
  <c r="W11" i="39"/>
  <c r="AI34" i="38"/>
  <c r="X11" i="39" s="1"/>
  <c r="AH212" i="38"/>
  <c r="AJ34" i="38"/>
  <c r="Y11" i="39" s="1"/>
  <c r="AI73" i="40"/>
  <c r="X19" i="41" s="1"/>
  <c r="W17" i="41"/>
  <c r="W21" i="46"/>
  <c r="AI175" i="45"/>
  <c r="X21" i="46" s="1"/>
  <c r="AJ175" i="45"/>
  <c r="Y21" i="46" s="1"/>
  <c r="AH191" i="64"/>
  <c r="AJ67" i="64" s="1"/>
  <c r="Y12" i="65" s="1"/>
  <c r="AI55" i="64"/>
  <c r="X11" i="65" s="1"/>
  <c r="W11" i="65"/>
  <c r="W24" i="65" s="1"/>
  <c r="AJ55" i="64"/>
  <c r="Y11" i="65" s="1"/>
  <c r="AI175" i="96"/>
  <c r="AH69" i="3"/>
  <c r="AH70" i="3" s="1"/>
  <c r="AI67" i="3"/>
  <c r="AI187" i="96"/>
  <c r="W22" i="4"/>
  <c r="AI60" i="3"/>
  <c r="X22" i="4" s="1"/>
  <c r="W17" i="44"/>
  <c r="AI127" i="43"/>
  <c r="AH191" i="61"/>
  <c r="AJ79" i="61" s="1"/>
  <c r="Y13" i="62" s="1"/>
  <c r="W13" i="62"/>
  <c r="W24" i="62" s="1"/>
  <c r="AI79" i="61"/>
  <c r="X13" i="62" s="1"/>
  <c r="Y70" i="3"/>
  <c r="N24" i="4"/>
  <c r="N25" i="4" s="1"/>
  <c r="W9" i="60"/>
  <c r="AI31" i="59"/>
  <c r="X9" i="60" s="1"/>
  <c r="W19" i="46"/>
  <c r="AI151" i="45"/>
  <c r="X19" i="46" s="1"/>
  <c r="AI16" i="40"/>
  <c r="X9" i="41" s="1"/>
  <c r="W9" i="41"/>
  <c r="AJ47" i="3" l="1"/>
  <c r="Y18" i="4" s="1"/>
  <c r="AJ18" i="3"/>
  <c r="Y10" i="4" s="1"/>
  <c r="AJ10" i="3"/>
  <c r="Y8" i="4" s="1"/>
  <c r="AJ36" i="3"/>
  <c r="Y15" i="4" s="1"/>
  <c r="AJ14" i="3"/>
  <c r="Y9" i="4" s="1"/>
  <c r="AJ56" i="3"/>
  <c r="Y21" i="4" s="1"/>
  <c r="AJ28" i="3"/>
  <c r="Y13" i="4" s="1"/>
  <c r="AJ32" i="3"/>
  <c r="Y14" i="4" s="1"/>
  <c r="AJ50" i="3"/>
  <c r="Y19" i="4" s="1"/>
  <c r="AJ62" i="3"/>
  <c r="AJ30" i="3"/>
  <c r="AJ63" i="3"/>
  <c r="AJ31" i="3"/>
  <c r="AJ39" i="3"/>
  <c r="AJ58" i="3"/>
  <c r="AJ26" i="3"/>
  <c r="AJ42" i="3"/>
  <c r="AJ49" i="3"/>
  <c r="AJ64" i="3"/>
  <c r="Y23" i="4" s="1"/>
  <c r="AJ55" i="3"/>
  <c r="AJ46" i="3"/>
  <c r="AJ12" i="3"/>
  <c r="AJ44" i="3"/>
  <c r="Y17" i="4" s="1"/>
  <c r="AJ27" i="3"/>
  <c r="AJ23" i="3"/>
  <c r="AJ17" i="3"/>
  <c r="AJ70" i="3"/>
  <c r="Y25" i="4" s="1"/>
  <c r="AJ35" i="3"/>
  <c r="AJ13" i="3"/>
  <c r="AJ53" i="3"/>
  <c r="Y20" i="4" s="1"/>
  <c r="AJ38" i="3"/>
  <c r="AJ66" i="3"/>
  <c r="AJ43" i="3"/>
  <c r="AJ16" i="3"/>
  <c r="AJ68" i="3"/>
  <c r="AJ52" i="3"/>
  <c r="AJ24" i="3"/>
  <c r="Y12" i="4" s="1"/>
  <c r="AJ34" i="3"/>
  <c r="AI70" i="3"/>
  <c r="X25" i="4" s="1"/>
  <c r="AJ9" i="3"/>
  <c r="AJ59" i="3"/>
  <c r="AJ40" i="3"/>
  <c r="Y16" i="4" s="1"/>
  <c r="AJ20" i="3"/>
  <c r="AJ67" i="3"/>
  <c r="AJ60" i="3"/>
  <c r="Y22" i="4" s="1"/>
  <c r="AJ21" i="3"/>
  <c r="Y11" i="4" s="1"/>
  <c r="AJ74" i="38"/>
  <c r="AJ130" i="38"/>
  <c r="AJ12" i="38"/>
  <c r="AJ135" i="38"/>
  <c r="AJ121" i="38"/>
  <c r="AJ46" i="38"/>
  <c r="AJ100" i="38"/>
  <c r="AJ181" i="38"/>
  <c r="AJ108" i="38"/>
  <c r="AJ137" i="38"/>
  <c r="AJ150" i="38"/>
  <c r="AJ49" i="38"/>
  <c r="AJ172" i="38"/>
  <c r="AJ84" i="38"/>
  <c r="AJ86" i="38"/>
  <c r="AJ31" i="38"/>
  <c r="AJ81" i="38"/>
  <c r="AJ144" i="38"/>
  <c r="AJ94" i="38"/>
  <c r="AJ193" i="38"/>
  <c r="AJ162" i="38"/>
  <c r="AJ188" i="38"/>
  <c r="AJ140" i="38"/>
  <c r="AJ22" i="38"/>
  <c r="AJ159" i="38"/>
  <c r="AJ40" i="38"/>
  <c r="AJ202" i="38"/>
  <c r="AJ156" i="38"/>
  <c r="AJ155" i="38"/>
  <c r="AJ148" i="38"/>
  <c r="AJ96" i="38"/>
  <c r="AJ194" i="38"/>
  <c r="AJ27" i="38"/>
  <c r="AJ174" i="38"/>
  <c r="AJ69" i="38"/>
  <c r="AJ170" i="38"/>
  <c r="AJ80" i="38"/>
  <c r="AJ163" i="38"/>
  <c r="Y18" i="39" s="1"/>
  <c r="AJ102" i="38"/>
  <c r="AJ120" i="38"/>
  <c r="AJ192" i="38"/>
  <c r="AJ64" i="38"/>
  <c r="AJ122" i="38"/>
  <c r="AJ151" i="38"/>
  <c r="AJ97" i="38"/>
  <c r="AJ45" i="38"/>
  <c r="AJ180" i="38"/>
  <c r="AJ190" i="38"/>
  <c r="AJ136" i="38"/>
  <c r="AJ47" i="38"/>
  <c r="AJ191" i="38"/>
  <c r="AJ61" i="38"/>
  <c r="AJ87" i="38"/>
  <c r="AJ58" i="38"/>
  <c r="Y13" i="39" s="1"/>
  <c r="AJ147" i="38"/>
  <c r="AJ160" i="38"/>
  <c r="AJ60" i="38"/>
  <c r="AJ157" i="38"/>
  <c r="AJ103" i="38"/>
  <c r="AJ9" i="38"/>
  <c r="AJ91" i="38"/>
  <c r="AJ117" i="38"/>
  <c r="AJ38" i="38"/>
  <c r="AJ169" i="38"/>
  <c r="AJ131" i="38"/>
  <c r="AJ105" i="38"/>
  <c r="AJ48" i="38"/>
  <c r="AJ15" i="38"/>
  <c r="Y9" i="39" s="1"/>
  <c r="AJ209" i="38"/>
  <c r="AJ189" i="38"/>
  <c r="AI212" i="38"/>
  <c r="X25" i="39" s="1"/>
  <c r="AJ132" i="38"/>
  <c r="AJ145" i="38"/>
  <c r="AJ56" i="38"/>
  <c r="AJ112" i="38"/>
  <c r="AJ30" i="38"/>
  <c r="AJ176" i="38"/>
  <c r="AJ51" i="38"/>
  <c r="AJ65" i="38"/>
  <c r="AJ78" i="38"/>
  <c r="AJ149" i="38"/>
  <c r="AJ109" i="38"/>
  <c r="Y15" i="39" s="1"/>
  <c r="AJ175" i="38"/>
  <c r="AJ127" i="38"/>
  <c r="AJ116" i="38"/>
  <c r="AJ57" i="38"/>
  <c r="AJ63" i="38"/>
  <c r="AJ195" i="38"/>
  <c r="AJ24" i="38"/>
  <c r="AJ177" i="38"/>
  <c r="AJ199" i="38"/>
  <c r="AJ95" i="38"/>
  <c r="AJ119" i="38"/>
  <c r="AJ206" i="38"/>
  <c r="AJ141" i="38"/>
  <c r="AJ106" i="38"/>
  <c r="AJ154" i="38"/>
  <c r="AJ92" i="38"/>
  <c r="AJ212" i="38"/>
  <c r="Y25" i="39" s="1"/>
  <c r="AJ166" i="38"/>
  <c r="Y19" i="39" s="1"/>
  <c r="AJ186" i="38"/>
  <c r="AJ115" i="38"/>
  <c r="AJ107" i="38"/>
  <c r="AJ161" i="38"/>
  <c r="AJ71" i="38"/>
  <c r="AJ79" i="38"/>
  <c r="AJ128" i="38"/>
  <c r="AJ23" i="38"/>
  <c r="AJ28" i="38"/>
  <c r="AJ70" i="38"/>
  <c r="AJ101" i="38"/>
  <c r="AJ44" i="38"/>
  <c r="AJ66" i="38"/>
  <c r="AJ55" i="38"/>
  <c r="AJ104" i="38"/>
  <c r="AJ146" i="38"/>
  <c r="AJ36" i="38"/>
  <c r="AJ25" i="38"/>
  <c r="AJ42" i="38"/>
  <c r="AJ113" i="38"/>
  <c r="AJ41" i="38"/>
  <c r="AJ76" i="38"/>
  <c r="AJ73" i="38"/>
  <c r="AJ77" i="38"/>
  <c r="AJ187" i="38"/>
  <c r="AJ118" i="38"/>
  <c r="AJ20" i="38"/>
  <c r="AJ207" i="38"/>
  <c r="Y23" i="39" s="1"/>
  <c r="AJ211" i="38"/>
  <c r="Y24" i="39" s="1"/>
  <c r="AJ18" i="38"/>
  <c r="Y10" i="39" s="1"/>
  <c r="AJ203" i="38"/>
  <c r="AJ153" i="38"/>
  <c r="AJ98" i="38"/>
  <c r="AJ200" i="38"/>
  <c r="AJ99" i="38"/>
  <c r="AJ17" i="38"/>
  <c r="AJ114" i="38"/>
  <c r="AJ129" i="38"/>
  <c r="AJ133" i="38"/>
  <c r="AJ139" i="38"/>
  <c r="AJ198" i="38"/>
  <c r="AJ37" i="38"/>
  <c r="AJ173" i="38"/>
  <c r="AJ72" i="38"/>
  <c r="AJ62" i="38"/>
  <c r="AJ68" i="38"/>
  <c r="AJ171" i="38"/>
  <c r="AJ210" i="38"/>
  <c r="AJ10" i="38"/>
  <c r="Y8" i="39" s="1"/>
  <c r="AJ125" i="38"/>
  <c r="AJ33" i="38"/>
  <c r="AJ43" i="38"/>
  <c r="AJ201" i="38"/>
  <c r="AJ138" i="38"/>
  <c r="AJ54" i="38"/>
  <c r="AJ90" i="38"/>
  <c r="AJ123" i="38"/>
  <c r="AJ111" i="38"/>
  <c r="AJ13" i="38"/>
  <c r="AJ134" i="38"/>
  <c r="AJ182" i="38"/>
  <c r="AJ14" i="38"/>
  <c r="AJ197" i="38"/>
  <c r="AJ21" i="38"/>
  <c r="AJ75" i="38"/>
  <c r="AJ85" i="38"/>
  <c r="AJ83" i="38"/>
  <c r="AJ26" i="38"/>
  <c r="AJ39" i="38"/>
  <c r="AJ152" i="38"/>
  <c r="AJ93" i="38"/>
  <c r="AJ126" i="38"/>
  <c r="AJ196" i="38"/>
  <c r="AJ32" i="38"/>
  <c r="AJ185" i="38"/>
  <c r="AJ168" i="38"/>
  <c r="AJ29" i="38"/>
  <c r="AJ183" i="38"/>
  <c r="Y21" i="39" s="1"/>
  <c r="AJ124" i="38"/>
  <c r="AJ82" i="38"/>
  <c r="AJ67" i="38"/>
  <c r="AJ50" i="38"/>
  <c r="AJ139" i="96"/>
  <c r="AJ163" i="96"/>
  <c r="AJ16" i="66"/>
  <c r="AJ78" i="66"/>
  <c r="AJ155" i="66"/>
  <c r="AJ114" i="66"/>
  <c r="AJ112" i="66"/>
  <c r="AJ135" i="66"/>
  <c r="AJ76" i="66"/>
  <c r="AJ63" i="66"/>
  <c r="AJ159" i="66"/>
  <c r="AJ53" i="66"/>
  <c r="AJ17" i="66"/>
  <c r="AJ71" i="66"/>
  <c r="AJ79" i="66"/>
  <c r="Y13" i="67" s="1"/>
  <c r="AJ41" i="66"/>
  <c r="AJ165" i="66"/>
  <c r="AJ97" i="66"/>
  <c r="AJ18" i="66"/>
  <c r="AJ43" i="66"/>
  <c r="Y10" i="67" s="1"/>
  <c r="AJ52" i="66"/>
  <c r="AJ110" i="66"/>
  <c r="AJ14" i="66"/>
  <c r="AJ73" i="66"/>
  <c r="AJ103" i="66"/>
  <c r="Y15" i="67" s="1"/>
  <c r="AJ119" i="66"/>
  <c r="AJ137" i="66"/>
  <c r="AJ179" i="66"/>
  <c r="AJ150" i="66"/>
  <c r="AJ149" i="66"/>
  <c r="AJ35" i="66"/>
  <c r="AJ46" i="66"/>
  <c r="AJ144" i="66"/>
  <c r="AJ174" i="66"/>
  <c r="AJ184" i="66"/>
  <c r="AJ157" i="66"/>
  <c r="AJ75" i="66"/>
  <c r="AJ172" i="66"/>
  <c r="AJ23" i="66"/>
  <c r="AJ158" i="66"/>
  <c r="AJ61" i="66"/>
  <c r="AJ127" i="66"/>
  <c r="AJ21" i="66"/>
  <c r="AJ87" i="66"/>
  <c r="AJ74" i="66"/>
  <c r="AJ31" i="66"/>
  <c r="Y9" i="67" s="1"/>
  <c r="AJ147" i="66"/>
  <c r="AJ189" i="66"/>
  <c r="AJ163" i="66"/>
  <c r="Y20" i="67" s="1"/>
  <c r="AJ181" i="66"/>
  <c r="AJ10" i="66"/>
  <c r="AJ125" i="66"/>
  <c r="AJ48" i="66"/>
  <c r="AJ106" i="66"/>
  <c r="AJ167" i="66"/>
  <c r="AJ169" i="66"/>
  <c r="AJ37" i="66"/>
  <c r="AJ89" i="66"/>
  <c r="AJ9" i="66"/>
  <c r="AJ100" i="66"/>
  <c r="AJ59" i="66"/>
  <c r="AJ120" i="66"/>
  <c r="AJ121" i="66"/>
  <c r="AJ187" i="66"/>
  <c r="Y22" i="67" s="1"/>
  <c r="AJ133" i="66"/>
  <c r="AJ142" i="66"/>
  <c r="AJ134" i="66"/>
  <c r="AJ148" i="66"/>
  <c r="AJ93" i="66"/>
  <c r="AJ123" i="66"/>
  <c r="AJ111" i="66"/>
  <c r="AJ185" i="66"/>
  <c r="AJ143" i="66"/>
  <c r="AJ45" i="66"/>
  <c r="AJ64" i="66"/>
  <c r="AJ161" i="66"/>
  <c r="AJ175" i="66"/>
  <c r="Y21" i="67" s="1"/>
  <c r="AJ154" i="66"/>
  <c r="AJ62" i="66"/>
  <c r="AJ95" i="66"/>
  <c r="AJ69" i="66"/>
  <c r="AJ29" i="66"/>
  <c r="AJ98" i="66"/>
  <c r="AJ11" i="66"/>
  <c r="AJ96" i="66"/>
  <c r="AJ25" i="66"/>
  <c r="AJ168" i="66"/>
  <c r="AJ182" i="66"/>
  <c r="AJ83" i="66"/>
  <c r="AJ99" i="66"/>
  <c r="AJ22" i="66"/>
  <c r="AJ84" i="66"/>
  <c r="AJ146" i="66"/>
  <c r="AJ107" i="66"/>
  <c r="AJ42" i="66"/>
  <c r="AJ101" i="66"/>
  <c r="AJ51" i="66"/>
  <c r="AJ178" i="66"/>
  <c r="AJ85" i="66"/>
  <c r="AJ70" i="66"/>
  <c r="AJ130" i="66"/>
  <c r="AJ126" i="66"/>
  <c r="AJ24" i="66"/>
  <c r="AJ151" i="66"/>
  <c r="Y19" i="67" s="1"/>
  <c r="AJ55" i="66"/>
  <c r="Y11" i="67" s="1"/>
  <c r="AJ162" i="66"/>
  <c r="AJ190" i="66"/>
  <c r="Y23" i="67" s="1"/>
  <c r="AJ173" i="66"/>
  <c r="AJ72" i="66"/>
  <c r="AJ183" i="66"/>
  <c r="AJ26" i="66"/>
  <c r="AJ81" i="66"/>
  <c r="AJ132" i="66"/>
  <c r="AJ58" i="66"/>
  <c r="AJ170" i="66"/>
  <c r="AJ27" i="66"/>
  <c r="AJ38" i="66"/>
  <c r="AJ131" i="66"/>
  <c r="AJ60" i="66"/>
  <c r="AJ180" i="66"/>
  <c r="AJ160" i="66"/>
  <c r="AJ47" i="66"/>
  <c r="AJ86" i="66"/>
  <c r="AJ33" i="66"/>
  <c r="AJ36" i="66"/>
  <c r="AJ108" i="66"/>
  <c r="AJ105" i="66"/>
  <c r="AJ66" i="66"/>
  <c r="AJ141" i="66"/>
  <c r="AJ113" i="66"/>
  <c r="AJ13" i="66"/>
  <c r="AJ19" i="66"/>
  <c r="Y8" i="67" s="1"/>
  <c r="AJ129" i="66"/>
  <c r="AJ34" i="66"/>
  <c r="AJ49" i="66"/>
  <c r="AJ28" i="66"/>
  <c r="AJ65" i="66"/>
  <c r="AJ57" i="66"/>
  <c r="AJ109" i="66"/>
  <c r="AJ122" i="66"/>
  <c r="AJ12" i="66"/>
  <c r="AJ15" i="66"/>
  <c r="AJ30" i="66"/>
  <c r="AJ102" i="66"/>
  <c r="AJ50" i="66"/>
  <c r="AJ153" i="66"/>
  <c r="AJ171" i="66"/>
  <c r="AJ115" i="66"/>
  <c r="Y16" i="67" s="1"/>
  <c r="AJ67" i="66"/>
  <c r="Y12" i="67" s="1"/>
  <c r="AJ39" i="66"/>
  <c r="AJ139" i="66"/>
  <c r="Y18" i="67" s="1"/>
  <c r="AJ166" i="66"/>
  <c r="AJ118" i="66"/>
  <c r="AJ186" i="66"/>
  <c r="AJ156" i="66"/>
  <c r="AJ138" i="66"/>
  <c r="AJ191" i="66"/>
  <c r="Y24" i="67" s="1"/>
  <c r="AJ40" i="66"/>
  <c r="AJ136" i="66"/>
  <c r="AI191" i="66"/>
  <c r="X24" i="67" s="1"/>
  <c r="AJ77" i="66"/>
  <c r="AJ177" i="66"/>
  <c r="AJ117" i="66"/>
  <c r="AJ94" i="66"/>
  <c r="AJ124" i="66"/>
  <c r="AJ145" i="66"/>
  <c r="AJ54" i="66"/>
  <c r="AJ82" i="66"/>
  <c r="AJ90" i="66"/>
  <c r="AJ88" i="66"/>
  <c r="Y80" i="40"/>
  <c r="N19" i="41" s="1"/>
  <c r="AH79" i="40"/>
  <c r="W24" i="4"/>
  <c r="W25" i="4" s="1"/>
  <c r="AI69" i="3"/>
  <c r="X24" i="4" s="1"/>
  <c r="AJ69" i="3"/>
  <c r="Y24" i="4" s="1"/>
  <c r="AJ204" i="38"/>
  <c r="Y22" i="39" s="1"/>
  <c r="AJ151" i="59"/>
  <c r="Y19" i="60" s="1"/>
  <c r="AJ79" i="96"/>
  <c r="AJ175" i="96"/>
  <c r="AJ151" i="45"/>
  <c r="Y19" i="46" s="1"/>
  <c r="W25" i="39"/>
  <c r="AJ67" i="96"/>
  <c r="AJ142" i="38"/>
  <c r="Y16" i="39" s="1"/>
  <c r="AJ282" i="91"/>
  <c r="AJ267" i="91"/>
  <c r="AJ207" i="91"/>
  <c r="AJ147" i="91"/>
  <c r="AJ320" i="91"/>
  <c r="AJ106" i="91"/>
  <c r="AJ260" i="91"/>
  <c r="AJ231" i="91"/>
  <c r="AJ323" i="91"/>
  <c r="AJ133" i="91"/>
  <c r="AJ92" i="91"/>
  <c r="AJ286" i="91"/>
  <c r="AJ95" i="91"/>
  <c r="AJ22" i="91"/>
  <c r="AJ32" i="91"/>
  <c r="AJ182" i="91"/>
  <c r="AJ83" i="91"/>
  <c r="AJ342" i="91"/>
  <c r="AJ193" i="91"/>
  <c r="AJ101" i="91"/>
  <c r="AJ307" i="91"/>
  <c r="Y22" i="92" s="1"/>
  <c r="AJ279" i="91"/>
  <c r="Y20" i="92" s="1"/>
  <c r="AJ355" i="91"/>
  <c r="AJ340" i="91"/>
  <c r="AJ302" i="91"/>
  <c r="AJ73" i="91"/>
  <c r="AJ198" i="91"/>
  <c r="AJ298" i="91"/>
  <c r="AJ82" i="91"/>
  <c r="AJ160" i="91"/>
  <c r="AJ94" i="91"/>
  <c r="AJ293" i="91"/>
  <c r="AJ265" i="91"/>
  <c r="AJ294" i="91"/>
  <c r="AJ200" i="91"/>
  <c r="AJ173" i="91"/>
  <c r="AJ269" i="91"/>
  <c r="AJ224" i="91"/>
  <c r="AJ299" i="91"/>
  <c r="AJ163" i="91"/>
  <c r="AJ69" i="91"/>
  <c r="AJ204" i="91"/>
  <c r="AJ30" i="91"/>
  <c r="AJ85" i="91"/>
  <c r="AJ56" i="91"/>
  <c r="AJ268" i="91"/>
  <c r="AJ295" i="91"/>
  <c r="AJ348" i="91"/>
  <c r="AJ158" i="91"/>
  <c r="AJ131" i="91"/>
  <c r="AJ142" i="91"/>
  <c r="AJ243" i="91"/>
  <c r="AJ51" i="91"/>
  <c r="Y11" i="92" s="1"/>
  <c r="AJ288" i="91"/>
  <c r="AJ250" i="91"/>
  <c r="AJ10" i="91"/>
  <c r="AJ233" i="91"/>
  <c r="AJ153" i="91"/>
  <c r="AJ350" i="91"/>
  <c r="AJ304" i="91"/>
  <c r="AJ239" i="91"/>
  <c r="AJ100" i="91"/>
  <c r="AJ270" i="91"/>
  <c r="AJ13" i="91"/>
  <c r="AJ199" i="91"/>
  <c r="AJ196" i="91"/>
  <c r="AJ9" i="91"/>
  <c r="AJ300" i="91"/>
  <c r="AJ33" i="91"/>
  <c r="AJ318" i="91"/>
  <c r="AJ201" i="91"/>
  <c r="AJ139" i="91"/>
  <c r="AJ247" i="91"/>
  <c r="AJ333" i="91"/>
  <c r="AJ39" i="91"/>
  <c r="AJ23" i="91"/>
  <c r="AJ161" i="91"/>
  <c r="AJ165" i="91"/>
  <c r="AJ42" i="91"/>
  <c r="AJ283" i="91"/>
  <c r="AJ14" i="91"/>
  <c r="AJ65" i="91"/>
  <c r="AJ140" i="91"/>
  <c r="AJ327" i="91"/>
  <c r="AJ164" i="91"/>
  <c r="AJ273" i="91"/>
  <c r="AJ203" i="91"/>
  <c r="AJ312" i="91"/>
  <c r="AJ126" i="91"/>
  <c r="AJ191" i="91"/>
  <c r="AJ210" i="91"/>
  <c r="AJ296" i="91"/>
  <c r="AJ104" i="91"/>
  <c r="AJ154" i="91"/>
  <c r="AJ278" i="91"/>
  <c r="AJ214" i="91"/>
  <c r="AJ162" i="91"/>
  <c r="AJ310" i="91"/>
  <c r="AJ226" i="91"/>
  <c r="AJ40" i="91"/>
  <c r="AJ316" i="91"/>
  <c r="AJ297" i="91"/>
  <c r="AJ171" i="91"/>
  <c r="AJ116" i="91"/>
  <c r="AJ309" i="91"/>
  <c r="AJ122" i="91"/>
  <c r="AJ63" i="91"/>
  <c r="AJ81" i="91"/>
  <c r="AJ47" i="91"/>
  <c r="AJ290" i="91"/>
  <c r="AJ344" i="91"/>
  <c r="AJ99" i="91"/>
  <c r="AJ55" i="91"/>
  <c r="AJ209" i="91"/>
  <c r="AJ248" i="91"/>
  <c r="AJ225" i="91"/>
  <c r="AJ144" i="91"/>
  <c r="AJ119" i="91"/>
  <c r="AJ157" i="91"/>
  <c r="AJ34" i="91"/>
  <c r="Y10" i="92" s="1"/>
  <c r="AJ236" i="91"/>
  <c r="AJ261" i="91"/>
  <c r="AJ12" i="91"/>
  <c r="AJ91" i="91"/>
  <c r="AJ251" i="91"/>
  <c r="AJ211" i="91"/>
  <c r="AJ45" i="91"/>
  <c r="AJ24" i="91"/>
  <c r="Y9" i="92" s="1"/>
  <c r="AJ29" i="91"/>
  <c r="AJ87" i="91"/>
  <c r="AJ53" i="91"/>
  <c r="AJ289" i="91"/>
  <c r="AJ114" i="91"/>
  <c r="AJ132" i="91"/>
  <c r="AJ303" i="91"/>
  <c r="AJ170" i="91"/>
  <c r="AI359" i="91"/>
  <c r="X25" i="92" s="1"/>
  <c r="AJ60" i="91"/>
  <c r="AJ80" i="91"/>
  <c r="AJ359" i="91"/>
  <c r="Y25" i="92" s="1"/>
  <c r="AJ49" i="91"/>
  <c r="AJ62" i="91"/>
  <c r="AJ18" i="91"/>
  <c r="AJ237" i="91"/>
  <c r="AJ216" i="91"/>
  <c r="AJ257" i="91"/>
  <c r="AJ166" i="91"/>
  <c r="AJ271" i="91"/>
  <c r="AJ351" i="91"/>
  <c r="AJ291" i="91"/>
  <c r="AJ284" i="91"/>
  <c r="Y21" i="92" s="1"/>
  <c r="AJ292" i="91"/>
  <c r="AJ175" i="91"/>
  <c r="AJ143" i="91"/>
  <c r="AJ197" i="91"/>
  <c r="AJ19" i="91"/>
  <c r="AJ138" i="91"/>
  <c r="AJ218" i="91"/>
  <c r="AJ245" i="91"/>
  <c r="AJ208" i="91"/>
  <c r="AJ61" i="91"/>
  <c r="AJ169" i="91"/>
  <c r="AJ79" i="91"/>
  <c r="AJ249" i="91"/>
  <c r="AJ357" i="91"/>
  <c r="AJ242" i="91"/>
  <c r="AJ78" i="91"/>
  <c r="AJ16" i="91"/>
  <c r="Y8" i="92" s="1"/>
  <c r="AJ317" i="91"/>
  <c r="AJ43" i="91"/>
  <c r="AJ121" i="91"/>
  <c r="AJ134" i="91"/>
  <c r="AJ174" i="91"/>
  <c r="AJ21" i="91"/>
  <c r="AJ137" i="91"/>
  <c r="AJ336" i="91"/>
  <c r="AJ11" i="91"/>
  <c r="AJ64" i="91"/>
  <c r="AJ276" i="91"/>
  <c r="AJ184" i="91"/>
  <c r="AJ186" i="91"/>
  <c r="AJ235" i="91"/>
  <c r="AJ301" i="91"/>
  <c r="AJ118" i="91"/>
  <c r="AJ213" i="91"/>
  <c r="AJ328" i="91"/>
  <c r="AJ44" i="91"/>
  <c r="AJ74" i="91"/>
  <c r="AJ117" i="91"/>
  <c r="AJ264" i="91"/>
  <c r="AJ151" i="91"/>
  <c r="AJ31" i="91"/>
  <c r="AJ88" i="91"/>
  <c r="AJ240" i="91"/>
  <c r="AJ41" i="91"/>
  <c r="AJ246" i="91"/>
  <c r="AJ256" i="91"/>
  <c r="AJ179" i="91"/>
  <c r="AJ28" i="91"/>
  <c r="AJ128" i="91"/>
  <c r="AJ141" i="91"/>
  <c r="AJ48" i="91"/>
  <c r="AJ167" i="91"/>
  <c r="AJ190" i="91"/>
  <c r="AJ86" i="91"/>
  <c r="AJ202" i="91"/>
  <c r="AJ349" i="91"/>
  <c r="AJ178" i="91"/>
  <c r="AJ93" i="91"/>
  <c r="AJ148" i="91"/>
  <c r="AJ108" i="91"/>
  <c r="AJ168" i="91"/>
  <c r="AJ331" i="91"/>
  <c r="AJ219" i="91"/>
  <c r="AJ135" i="91"/>
  <c r="AJ215" i="91"/>
  <c r="AJ123" i="91"/>
  <c r="AJ102" i="91"/>
  <c r="AJ183" i="91"/>
  <c r="AJ205" i="91"/>
  <c r="AJ27" i="91"/>
  <c r="AJ107" i="91"/>
  <c r="AJ177" i="91"/>
  <c r="AJ352" i="91"/>
  <c r="AJ220" i="91"/>
  <c r="AJ111" i="91"/>
  <c r="AJ181" i="91"/>
  <c r="AJ324" i="91"/>
  <c r="AJ330" i="91"/>
  <c r="AJ347" i="91"/>
  <c r="AJ172" i="91"/>
  <c r="AJ103" i="91"/>
  <c r="AJ67" i="91"/>
  <c r="AJ110" i="91"/>
  <c r="AJ187" i="91"/>
  <c r="AJ15" i="91"/>
  <c r="AJ59" i="91"/>
  <c r="AJ58" i="91"/>
  <c r="AJ50" i="91"/>
  <c r="AJ356" i="91"/>
  <c r="AJ76" i="91"/>
  <c r="AJ26" i="91"/>
  <c r="AJ54" i="91"/>
  <c r="AJ341" i="91"/>
  <c r="AJ234" i="91"/>
  <c r="AJ37" i="91"/>
  <c r="AJ129" i="91"/>
  <c r="AJ275" i="91"/>
  <c r="AJ334" i="91"/>
  <c r="AJ315" i="91"/>
  <c r="AJ155" i="91"/>
  <c r="Y14" i="92" s="1"/>
  <c r="AJ113" i="91"/>
  <c r="AJ150" i="91"/>
  <c r="AJ136" i="91"/>
  <c r="AJ180" i="91"/>
  <c r="AJ159" i="91"/>
  <c r="AJ277" i="91"/>
  <c r="AJ149" i="91"/>
  <c r="AJ326" i="91"/>
  <c r="AJ20" i="91"/>
  <c r="AJ346" i="91"/>
  <c r="AJ345" i="91"/>
  <c r="AJ253" i="91"/>
  <c r="AJ77" i="91"/>
  <c r="AJ314" i="91"/>
  <c r="AJ232" i="91"/>
  <c r="AJ38" i="91"/>
  <c r="AJ274" i="91"/>
  <c r="AJ57" i="91"/>
  <c r="AJ75" i="91"/>
  <c r="AJ311" i="91"/>
  <c r="AJ272" i="91"/>
  <c r="AJ332" i="91"/>
  <c r="AJ305" i="91"/>
  <c r="AJ46" i="91"/>
  <c r="AJ105" i="91"/>
  <c r="AJ145" i="91"/>
  <c r="AJ258" i="91"/>
  <c r="AJ112" i="91"/>
  <c r="AJ329" i="91"/>
  <c r="AJ262" i="91"/>
  <c r="Y18" i="92" s="1"/>
  <c r="AJ252" i="91"/>
  <c r="AJ244" i="91"/>
  <c r="AJ36" i="91"/>
  <c r="AJ68" i="91"/>
  <c r="AJ230" i="91"/>
  <c r="AJ325" i="91"/>
  <c r="AJ98" i="91"/>
  <c r="AJ281" i="91"/>
  <c r="AJ72" i="91"/>
  <c r="AJ120" i="91"/>
  <c r="AJ241" i="91"/>
  <c r="AJ337" i="91"/>
  <c r="AJ358" i="91"/>
  <c r="Y24" i="92" s="1"/>
  <c r="AJ238" i="91"/>
  <c r="AJ313" i="91"/>
  <c r="AJ343" i="91"/>
  <c r="AJ192" i="91"/>
  <c r="AJ338" i="91"/>
  <c r="AJ229" i="91"/>
  <c r="AJ115" i="91"/>
  <c r="AJ71" i="91"/>
  <c r="AJ227" i="91"/>
  <c r="AJ306" i="91"/>
  <c r="AJ96" i="91"/>
  <c r="AJ259" i="91"/>
  <c r="AJ212" i="91"/>
  <c r="AJ127" i="91"/>
  <c r="AJ287" i="91"/>
  <c r="AJ206" i="91"/>
  <c r="AJ194" i="91"/>
  <c r="AJ66" i="91"/>
  <c r="AJ152" i="91"/>
  <c r="AJ84" i="91"/>
  <c r="AJ321" i="91"/>
  <c r="AJ146" i="91"/>
  <c r="AJ221" i="91"/>
  <c r="AJ130" i="91"/>
  <c r="AJ339" i="91"/>
  <c r="AJ335" i="91"/>
  <c r="AJ176" i="91"/>
  <c r="AJ319" i="91"/>
  <c r="AJ322" i="91"/>
  <c r="AJ109" i="91"/>
  <c r="AJ185" i="91"/>
  <c r="AJ217" i="91"/>
  <c r="AJ195" i="91"/>
  <c r="AJ89" i="91"/>
  <c r="Y12" i="92" s="1"/>
  <c r="AJ97" i="91"/>
  <c r="AJ228" i="91"/>
  <c r="AJ70" i="91"/>
  <c r="AJ151" i="96"/>
  <c r="AJ43" i="45"/>
  <c r="Y10" i="46" s="1"/>
  <c r="AJ115" i="96"/>
  <c r="AJ43" i="59"/>
  <c r="Y10" i="60" s="1"/>
  <c r="AJ127" i="59"/>
  <c r="AJ15" i="59"/>
  <c r="AJ72" i="59"/>
  <c r="AJ178" i="59"/>
  <c r="AJ135" i="59"/>
  <c r="AJ105" i="59"/>
  <c r="AJ108" i="59"/>
  <c r="AJ89" i="59"/>
  <c r="AJ168" i="59"/>
  <c r="AJ109" i="59"/>
  <c r="AJ170" i="59"/>
  <c r="AJ57" i="59"/>
  <c r="AJ155" i="59"/>
  <c r="AJ88" i="59"/>
  <c r="AJ14" i="59"/>
  <c r="AJ177" i="59"/>
  <c r="AJ136" i="59"/>
  <c r="AJ184" i="59"/>
  <c r="AJ166" i="59"/>
  <c r="AJ77" i="59"/>
  <c r="AJ70" i="59"/>
  <c r="AJ42" i="59"/>
  <c r="AJ185" i="59"/>
  <c r="AJ35" i="59"/>
  <c r="AJ30" i="59"/>
  <c r="AJ175" i="59"/>
  <c r="Y21" i="60" s="1"/>
  <c r="AJ190" i="59"/>
  <c r="Y23" i="60" s="1"/>
  <c r="AJ51" i="59"/>
  <c r="AJ134" i="59"/>
  <c r="AJ63" i="59"/>
  <c r="AJ165" i="59"/>
  <c r="AJ41" i="59"/>
  <c r="AJ115" i="59"/>
  <c r="Y16" i="60" s="1"/>
  <c r="AJ90" i="59"/>
  <c r="AJ59" i="59"/>
  <c r="AJ139" i="59"/>
  <c r="Y18" i="60" s="1"/>
  <c r="AJ123" i="59"/>
  <c r="AJ162" i="59"/>
  <c r="AJ117" i="59"/>
  <c r="AJ174" i="59"/>
  <c r="AJ126" i="59"/>
  <c r="AJ156" i="59"/>
  <c r="AJ159" i="59"/>
  <c r="AJ36" i="59"/>
  <c r="AJ95" i="59"/>
  <c r="AJ154" i="59"/>
  <c r="AJ66" i="59"/>
  <c r="AJ98" i="59"/>
  <c r="AJ46" i="59"/>
  <c r="AJ93" i="59"/>
  <c r="AJ124" i="59"/>
  <c r="AJ150" i="59"/>
  <c r="AJ187" i="59"/>
  <c r="Y22" i="60" s="1"/>
  <c r="AJ129" i="59"/>
  <c r="AJ91" i="59"/>
  <c r="Y14" i="60" s="1"/>
  <c r="AJ158" i="59"/>
  <c r="AJ153" i="59"/>
  <c r="AJ144" i="59"/>
  <c r="AJ38" i="59"/>
  <c r="AJ11" i="59"/>
  <c r="AJ183" i="59"/>
  <c r="AJ101" i="59"/>
  <c r="AJ81" i="59"/>
  <c r="AJ103" i="59"/>
  <c r="Y15" i="60" s="1"/>
  <c r="AJ138" i="59"/>
  <c r="AJ137" i="59"/>
  <c r="AJ131" i="59"/>
  <c r="AJ12" i="59"/>
  <c r="AJ29" i="59"/>
  <c r="AJ167" i="59"/>
  <c r="AJ172" i="59"/>
  <c r="AJ60" i="59"/>
  <c r="AJ71" i="59"/>
  <c r="AJ114" i="59"/>
  <c r="AJ50" i="59"/>
  <c r="AJ10" i="59"/>
  <c r="AJ182" i="59"/>
  <c r="AJ191" i="59"/>
  <c r="Y24" i="60" s="1"/>
  <c r="AJ121" i="59"/>
  <c r="AJ9" i="59"/>
  <c r="AJ53" i="59"/>
  <c r="AJ61" i="59"/>
  <c r="AJ49" i="59"/>
  <c r="AJ179" i="59"/>
  <c r="AJ142" i="59"/>
  <c r="AJ82" i="59"/>
  <c r="AJ161" i="59"/>
  <c r="AJ48" i="59"/>
  <c r="AJ149" i="59"/>
  <c r="AJ67" i="59"/>
  <c r="Y12" i="60" s="1"/>
  <c r="AI191" i="59"/>
  <c r="X24" i="60" s="1"/>
  <c r="AJ75" i="59"/>
  <c r="AJ37" i="59"/>
  <c r="AJ147" i="59"/>
  <c r="AJ69" i="59"/>
  <c r="AJ23" i="59"/>
  <c r="AJ33" i="59"/>
  <c r="AJ54" i="59"/>
  <c r="AJ40" i="59"/>
  <c r="AJ141" i="59"/>
  <c r="AJ148" i="59"/>
  <c r="AJ76" i="59"/>
  <c r="AJ87" i="59"/>
  <c r="AJ85" i="59"/>
  <c r="AJ16" i="59"/>
  <c r="AJ122" i="59"/>
  <c r="AJ83" i="59"/>
  <c r="AJ125" i="59"/>
  <c r="AJ133" i="59"/>
  <c r="AJ45" i="59"/>
  <c r="AJ22" i="59"/>
  <c r="AJ64" i="59"/>
  <c r="AJ99" i="59"/>
  <c r="AJ171" i="59"/>
  <c r="AJ132" i="59"/>
  <c r="AJ78" i="59"/>
  <c r="AJ21" i="59"/>
  <c r="AJ47" i="59"/>
  <c r="AJ145" i="59"/>
  <c r="AJ86" i="59"/>
  <c r="AJ106" i="59"/>
  <c r="AJ189" i="59"/>
  <c r="AJ58" i="59"/>
  <c r="AJ110" i="59"/>
  <c r="AJ27" i="59"/>
  <c r="AJ84" i="59"/>
  <c r="AJ74" i="59"/>
  <c r="AJ79" i="59"/>
  <c r="Y13" i="60" s="1"/>
  <c r="AJ97" i="59"/>
  <c r="AJ160" i="59"/>
  <c r="AJ65" i="59"/>
  <c r="AJ102" i="59"/>
  <c r="AJ119" i="59"/>
  <c r="AJ111" i="59"/>
  <c r="AJ157" i="59"/>
  <c r="AJ118" i="59"/>
  <c r="AJ120" i="59"/>
  <c r="AJ130" i="59"/>
  <c r="AJ181" i="59"/>
  <c r="AJ18" i="59"/>
  <c r="AJ186" i="59"/>
  <c r="AJ163" i="59"/>
  <c r="Y20" i="60" s="1"/>
  <c r="AJ55" i="59"/>
  <c r="Y11" i="60" s="1"/>
  <c r="AJ173" i="59"/>
  <c r="AJ112" i="59"/>
  <c r="AJ25" i="59"/>
  <c r="AJ24" i="59"/>
  <c r="AJ62" i="59"/>
  <c r="AJ180" i="59"/>
  <c r="AJ107" i="59"/>
  <c r="AJ73" i="59"/>
  <c r="AJ28" i="59"/>
  <c r="AJ39" i="59"/>
  <c r="AJ113" i="59"/>
  <c r="AJ52" i="59"/>
  <c r="AJ17" i="59"/>
  <c r="AJ169" i="59"/>
  <c r="AJ96" i="59"/>
  <c r="AJ100" i="59"/>
  <c r="AJ34" i="59"/>
  <c r="AJ94" i="59"/>
  <c r="AJ13" i="59"/>
  <c r="AJ26" i="59"/>
  <c r="AJ146" i="59"/>
  <c r="AJ143" i="59"/>
  <c r="AJ103" i="43"/>
  <c r="Y15" i="44" s="1"/>
  <c r="AI190" i="43"/>
  <c r="X22" i="44" s="1"/>
  <c r="W22" i="44"/>
  <c r="AJ190" i="43"/>
  <c r="Y22" i="44" s="1"/>
  <c r="AJ178" i="38"/>
  <c r="Y20" i="39" s="1"/>
  <c r="W16" i="41"/>
  <c r="AI65" i="40"/>
  <c r="X16" i="41" s="1"/>
  <c r="W24" i="60"/>
  <c r="AJ52" i="38"/>
  <c r="Y12" i="39" s="1"/>
  <c r="AJ190" i="96"/>
  <c r="AJ147" i="96"/>
  <c r="AJ49" i="96"/>
  <c r="AJ61" i="96"/>
  <c r="AJ26" i="96"/>
  <c r="AJ172" i="96"/>
  <c r="AJ186" i="96"/>
  <c r="AJ153" i="96"/>
  <c r="AJ54" i="96"/>
  <c r="AJ184" i="96"/>
  <c r="AJ146" i="96"/>
  <c r="AJ73" i="96"/>
  <c r="AJ51" i="96"/>
  <c r="AJ52" i="96"/>
  <c r="AJ159" i="96"/>
  <c r="AJ189" i="96"/>
  <c r="AJ122" i="96"/>
  <c r="AJ96" i="96"/>
  <c r="AJ124" i="96"/>
  <c r="AJ97" i="96"/>
  <c r="AJ38" i="96"/>
  <c r="AJ98" i="96"/>
  <c r="AJ82" i="96"/>
  <c r="AJ42" i="96"/>
  <c r="AJ149" i="96"/>
  <c r="AJ144" i="96"/>
  <c r="AJ101" i="96"/>
  <c r="AJ35" i="96"/>
  <c r="AJ37" i="96"/>
  <c r="AJ117" i="96"/>
  <c r="AJ17" i="96"/>
  <c r="AJ156" i="96"/>
  <c r="AJ157" i="96"/>
  <c r="AJ29" i="96"/>
  <c r="AJ111" i="96"/>
  <c r="AJ71" i="96"/>
  <c r="AJ15" i="96"/>
  <c r="AJ30" i="96"/>
  <c r="AJ90" i="96"/>
  <c r="AJ130" i="96"/>
  <c r="AJ87" i="96"/>
  <c r="AJ47" i="96"/>
  <c r="AJ121" i="96"/>
  <c r="AJ86" i="96"/>
  <c r="AJ89" i="96"/>
  <c r="AJ182" i="96"/>
  <c r="AJ13" i="96"/>
  <c r="AJ40" i="96"/>
  <c r="AJ167" i="96"/>
  <c r="AJ93" i="96"/>
  <c r="AJ123" i="96"/>
  <c r="AJ59" i="96"/>
  <c r="AJ142" i="96"/>
  <c r="AJ72" i="96"/>
  <c r="AJ138" i="96"/>
  <c r="AJ19" i="96"/>
  <c r="AJ145" i="96"/>
  <c r="AJ57" i="96"/>
  <c r="AJ81" i="96"/>
  <c r="AJ171" i="96"/>
  <c r="AJ41" i="96"/>
  <c r="AJ83" i="96"/>
  <c r="AJ107" i="96"/>
  <c r="AJ118" i="96"/>
  <c r="AJ143" i="96"/>
  <c r="AJ50" i="96"/>
  <c r="AJ53" i="96"/>
  <c r="AJ85" i="96"/>
  <c r="AJ33" i="96"/>
  <c r="AJ119" i="96"/>
  <c r="AJ45" i="96"/>
  <c r="AJ136" i="96"/>
  <c r="AJ75" i="96"/>
  <c r="AJ110" i="96"/>
  <c r="AJ169" i="96"/>
  <c r="AJ24" i="96"/>
  <c r="AJ70" i="96"/>
  <c r="AJ166" i="96"/>
  <c r="AJ11" i="96"/>
  <c r="AJ46" i="96"/>
  <c r="AJ134" i="96"/>
  <c r="AJ178" i="96"/>
  <c r="AJ131" i="96"/>
  <c r="AJ9" i="96"/>
  <c r="AJ177" i="96"/>
  <c r="AJ69" i="96"/>
  <c r="AJ27" i="96"/>
  <c r="AJ22" i="96"/>
  <c r="AJ127" i="96"/>
  <c r="AJ34" i="96"/>
  <c r="AJ88" i="96"/>
  <c r="AJ18" i="96"/>
  <c r="AJ181" i="96"/>
  <c r="AJ141" i="96"/>
  <c r="AJ39" i="96"/>
  <c r="AJ132" i="96"/>
  <c r="AJ191" i="96"/>
  <c r="AJ183" i="96"/>
  <c r="AJ84" i="96"/>
  <c r="AJ16" i="96"/>
  <c r="AJ14" i="96"/>
  <c r="AJ160" i="96"/>
  <c r="AJ106" i="96"/>
  <c r="AJ95" i="96"/>
  <c r="AJ108" i="96"/>
  <c r="AJ99" i="96"/>
  <c r="AJ31" i="96"/>
  <c r="AJ43" i="96"/>
  <c r="AJ64" i="96"/>
  <c r="AJ129" i="96"/>
  <c r="AJ150" i="96"/>
  <c r="AJ48" i="96"/>
  <c r="AJ65" i="96"/>
  <c r="AJ154" i="96"/>
  <c r="AJ100" i="96"/>
  <c r="AJ125" i="96"/>
  <c r="AJ62" i="96"/>
  <c r="AJ162" i="96"/>
  <c r="AJ133" i="96"/>
  <c r="AJ112" i="96"/>
  <c r="AJ23" i="96"/>
  <c r="AJ114" i="96"/>
  <c r="AJ179" i="96"/>
  <c r="AJ12" i="96"/>
  <c r="AJ105" i="96"/>
  <c r="AJ55" i="96"/>
  <c r="AJ180" i="96"/>
  <c r="AJ120" i="96"/>
  <c r="AI191" i="96"/>
  <c r="AJ126" i="96"/>
  <c r="AJ28" i="96"/>
  <c r="AJ25" i="96"/>
  <c r="AJ36" i="96"/>
  <c r="AJ174" i="96"/>
  <c r="AJ76" i="96"/>
  <c r="AJ161" i="96"/>
  <c r="AJ102" i="96"/>
  <c r="AJ58" i="96"/>
  <c r="AJ173" i="96"/>
  <c r="AJ21" i="96"/>
  <c r="AJ10" i="96"/>
  <c r="AJ165" i="96"/>
  <c r="AJ66" i="96"/>
  <c r="AJ91" i="96"/>
  <c r="AJ158" i="96"/>
  <c r="AJ77" i="96"/>
  <c r="AJ168" i="96"/>
  <c r="AJ170" i="96"/>
  <c r="AJ185" i="96"/>
  <c r="AJ135" i="96"/>
  <c r="AJ78" i="96"/>
  <c r="AJ137" i="96"/>
  <c r="AJ94" i="96"/>
  <c r="AJ113" i="96"/>
  <c r="AJ60" i="96"/>
  <c r="AJ63" i="96"/>
  <c r="AJ109" i="96"/>
  <c r="AJ148" i="96"/>
  <c r="AJ74" i="96"/>
  <c r="AJ155" i="96"/>
  <c r="AJ74" i="43"/>
  <c r="AJ121" i="43"/>
  <c r="AJ161" i="43"/>
  <c r="AJ166" i="43"/>
  <c r="AJ41" i="43"/>
  <c r="AJ129" i="43"/>
  <c r="AJ89" i="43"/>
  <c r="AJ50" i="43"/>
  <c r="AJ28" i="43"/>
  <c r="AJ60" i="43"/>
  <c r="AJ9" i="43"/>
  <c r="AJ63" i="43"/>
  <c r="AJ11" i="43"/>
  <c r="AJ81" i="43"/>
  <c r="AJ62" i="43"/>
  <c r="AJ182" i="43"/>
  <c r="AI198" i="43"/>
  <c r="X25" i="44" s="1"/>
  <c r="AJ181" i="43"/>
  <c r="AJ102" i="43"/>
  <c r="AJ52" i="43"/>
  <c r="AJ173" i="43"/>
  <c r="AJ90" i="43"/>
  <c r="AJ109" i="43"/>
  <c r="AJ99" i="43"/>
  <c r="AJ26" i="43"/>
  <c r="AJ122" i="43"/>
  <c r="AJ118" i="43"/>
  <c r="AJ84" i="43"/>
  <c r="AJ137" i="43"/>
  <c r="AJ108" i="43"/>
  <c r="AJ119" i="43"/>
  <c r="AJ145" i="43"/>
  <c r="AJ12" i="43"/>
  <c r="AJ39" i="43"/>
  <c r="AJ144" i="43"/>
  <c r="AJ155" i="43"/>
  <c r="AJ51" i="43"/>
  <c r="AJ31" i="43"/>
  <c r="Y9" i="44" s="1"/>
  <c r="AJ107" i="43"/>
  <c r="AJ149" i="43"/>
  <c r="AJ79" i="43"/>
  <c r="Y13" i="44" s="1"/>
  <c r="AJ98" i="43"/>
  <c r="AJ83" i="43"/>
  <c r="AJ37" i="43"/>
  <c r="AJ174" i="43"/>
  <c r="AJ16" i="43"/>
  <c r="AJ15" i="43"/>
  <c r="AJ110" i="43"/>
  <c r="AJ148" i="43"/>
  <c r="AJ105" i="43"/>
  <c r="AJ184" i="43"/>
  <c r="AJ22" i="43"/>
  <c r="AJ147" i="43"/>
  <c r="AJ162" i="43"/>
  <c r="AJ54" i="43"/>
  <c r="AJ94" i="43"/>
  <c r="AJ156" i="43"/>
  <c r="AJ138" i="43"/>
  <c r="AJ87" i="43"/>
  <c r="AJ77" i="43"/>
  <c r="AJ143" i="43"/>
  <c r="AJ45" i="43"/>
  <c r="AJ177" i="43"/>
  <c r="AJ101" i="43"/>
  <c r="AJ132" i="43"/>
  <c r="AJ71" i="43"/>
  <c r="AJ196" i="43"/>
  <c r="AJ47" i="43"/>
  <c r="AJ25" i="43"/>
  <c r="AJ159" i="43"/>
  <c r="AJ72" i="43"/>
  <c r="AJ113" i="43"/>
  <c r="AJ160" i="43"/>
  <c r="AJ53" i="43"/>
  <c r="AJ193" i="43"/>
  <c r="Y23" i="44" s="1"/>
  <c r="AJ154" i="43"/>
  <c r="AJ180" i="43"/>
  <c r="AJ33" i="43"/>
  <c r="AJ48" i="43"/>
  <c r="AJ91" i="43"/>
  <c r="Y14" i="44" s="1"/>
  <c r="AJ188" i="43"/>
  <c r="AJ175" i="43"/>
  <c r="Y21" i="44" s="1"/>
  <c r="AJ131" i="43"/>
  <c r="AJ157" i="43"/>
  <c r="AJ13" i="43"/>
  <c r="AJ64" i="43"/>
  <c r="AJ36" i="43"/>
  <c r="AJ133" i="43"/>
  <c r="AJ61" i="43"/>
  <c r="AJ66" i="43"/>
  <c r="AJ30" i="43"/>
  <c r="AJ88" i="43"/>
  <c r="AJ111" i="43"/>
  <c r="AJ158" i="43"/>
  <c r="AJ197" i="43"/>
  <c r="Y24" i="44" s="1"/>
  <c r="AJ198" i="43"/>
  <c r="Y25" i="44" s="1"/>
  <c r="AJ85" i="43"/>
  <c r="AJ93" i="43"/>
  <c r="AJ134" i="43"/>
  <c r="AJ125" i="43"/>
  <c r="AJ10" i="43"/>
  <c r="AJ130" i="43"/>
  <c r="AJ172" i="43"/>
  <c r="AJ34" i="43"/>
  <c r="AJ168" i="43"/>
  <c r="AJ185" i="43"/>
  <c r="AJ21" i="43"/>
  <c r="AJ169" i="43"/>
  <c r="AJ186" i="43"/>
  <c r="AJ117" i="43"/>
  <c r="AJ23" i="43"/>
  <c r="AJ82" i="43"/>
  <c r="AJ14" i="43"/>
  <c r="AJ114" i="43"/>
  <c r="AJ58" i="43"/>
  <c r="AJ42" i="43"/>
  <c r="AJ187" i="43"/>
  <c r="AJ73" i="43"/>
  <c r="AJ67" i="43"/>
  <c r="Y12" i="44" s="1"/>
  <c r="AJ17" i="43"/>
  <c r="AJ178" i="43"/>
  <c r="AJ65" i="43"/>
  <c r="AJ123" i="43"/>
  <c r="AJ115" i="43"/>
  <c r="Y16" i="44" s="1"/>
  <c r="AJ170" i="43"/>
  <c r="AJ142" i="43"/>
  <c r="AJ165" i="43"/>
  <c r="AJ24" i="43"/>
  <c r="AJ195" i="43"/>
  <c r="AJ135" i="43"/>
  <c r="AJ29" i="43"/>
  <c r="AJ95" i="43"/>
  <c r="AJ57" i="43"/>
  <c r="AJ150" i="43"/>
  <c r="AJ70" i="43"/>
  <c r="AJ86" i="43"/>
  <c r="AJ112" i="43"/>
  <c r="AJ59" i="43"/>
  <c r="AJ163" i="43"/>
  <c r="Y20" i="44" s="1"/>
  <c r="AJ141" i="43"/>
  <c r="AJ69" i="43"/>
  <c r="AJ106" i="43"/>
  <c r="AJ96" i="43"/>
  <c r="AJ40" i="43"/>
  <c r="AJ78" i="43"/>
  <c r="AJ153" i="43"/>
  <c r="AJ171" i="43"/>
  <c r="AJ18" i="43"/>
  <c r="AJ167" i="43"/>
  <c r="AJ27" i="43"/>
  <c r="AJ75" i="43"/>
  <c r="AJ183" i="43"/>
  <c r="AJ192" i="43"/>
  <c r="AJ76" i="43"/>
  <c r="AJ189" i="43"/>
  <c r="AJ124" i="43"/>
  <c r="AJ19" i="43"/>
  <c r="Y8" i="44" s="1"/>
  <c r="AJ136" i="43"/>
  <c r="AJ97" i="43"/>
  <c r="AJ120" i="43"/>
  <c r="AJ49" i="43"/>
  <c r="AJ38" i="43"/>
  <c r="AJ139" i="43"/>
  <c r="Y18" i="44" s="1"/>
  <c r="AJ126" i="43"/>
  <c r="AJ179" i="43"/>
  <c r="AJ100" i="43"/>
  <c r="AJ46" i="43"/>
  <c r="AJ35" i="43"/>
  <c r="AJ146" i="43"/>
  <c r="AJ103" i="45"/>
  <c r="Y15" i="46" s="1"/>
  <c r="AJ79" i="45"/>
  <c r="Y13" i="46" s="1"/>
  <c r="AJ157" i="45"/>
  <c r="AJ78" i="45"/>
  <c r="AJ98" i="45"/>
  <c r="AJ99" i="45"/>
  <c r="AJ16" i="45"/>
  <c r="AJ36" i="45"/>
  <c r="AJ118" i="45"/>
  <c r="AJ57" i="45"/>
  <c r="AJ133" i="45"/>
  <c r="AJ70" i="45"/>
  <c r="AJ11" i="45"/>
  <c r="AJ75" i="45"/>
  <c r="AJ100" i="45"/>
  <c r="AJ150" i="45"/>
  <c r="AJ124" i="45"/>
  <c r="AJ85" i="45"/>
  <c r="AJ161" i="45"/>
  <c r="AJ52" i="45"/>
  <c r="AJ67" i="45"/>
  <c r="Y12" i="46" s="1"/>
  <c r="AJ134" i="45"/>
  <c r="AJ82" i="45"/>
  <c r="AJ180" i="45"/>
  <c r="AJ108" i="45"/>
  <c r="AJ15" i="45"/>
  <c r="AJ39" i="45"/>
  <c r="AJ179" i="45"/>
  <c r="AJ162" i="45"/>
  <c r="AJ23" i="45"/>
  <c r="AJ88" i="45"/>
  <c r="AJ55" i="45"/>
  <c r="Y11" i="46" s="1"/>
  <c r="AJ45" i="45"/>
  <c r="AJ24" i="45"/>
  <c r="AJ120" i="45"/>
  <c r="AJ10" i="45"/>
  <c r="AJ54" i="45"/>
  <c r="AJ71" i="45"/>
  <c r="AJ81" i="45"/>
  <c r="AJ190" i="45"/>
  <c r="Y23" i="46" s="1"/>
  <c r="AJ41" i="45"/>
  <c r="AJ123" i="45"/>
  <c r="AJ145" i="45"/>
  <c r="AJ119" i="45"/>
  <c r="AJ77" i="45"/>
  <c r="AJ146" i="45"/>
  <c r="AJ141" i="45"/>
  <c r="AJ18" i="45"/>
  <c r="AJ144" i="45"/>
  <c r="AJ58" i="45"/>
  <c r="AJ174" i="45"/>
  <c r="AJ105" i="45"/>
  <c r="AJ69" i="45"/>
  <c r="AJ101" i="45"/>
  <c r="AJ163" i="45"/>
  <c r="Y20" i="46" s="1"/>
  <c r="AJ34" i="45"/>
  <c r="AJ125" i="45"/>
  <c r="AJ155" i="45"/>
  <c r="AJ53" i="45"/>
  <c r="AJ117" i="45"/>
  <c r="AJ86" i="45"/>
  <c r="AJ21" i="45"/>
  <c r="AJ114" i="45"/>
  <c r="AJ64" i="45"/>
  <c r="AJ28" i="45"/>
  <c r="AJ143" i="45"/>
  <c r="AJ156" i="45"/>
  <c r="AJ130" i="45"/>
  <c r="AJ51" i="45"/>
  <c r="AJ97" i="45"/>
  <c r="AJ110" i="45"/>
  <c r="AJ96" i="45"/>
  <c r="AJ127" i="45"/>
  <c r="AJ29" i="45"/>
  <c r="AJ138" i="45"/>
  <c r="AJ60" i="45"/>
  <c r="AJ166" i="45"/>
  <c r="AJ63" i="45"/>
  <c r="AJ173" i="45"/>
  <c r="AJ181" i="45"/>
  <c r="AJ27" i="45"/>
  <c r="AJ48" i="45"/>
  <c r="AJ178" i="45"/>
  <c r="AJ137" i="45"/>
  <c r="AJ66" i="45"/>
  <c r="AJ72" i="45"/>
  <c r="AJ109" i="45"/>
  <c r="AJ59" i="45"/>
  <c r="AJ94" i="45"/>
  <c r="AJ131" i="45"/>
  <c r="AJ91" i="45"/>
  <c r="Y14" i="46" s="1"/>
  <c r="AJ132" i="45"/>
  <c r="AI191" i="45"/>
  <c r="X24" i="46" s="1"/>
  <c r="AJ65" i="45"/>
  <c r="AJ46" i="45"/>
  <c r="AJ153" i="45"/>
  <c r="AJ74" i="45"/>
  <c r="AJ182" i="45"/>
  <c r="AJ186" i="45"/>
  <c r="AJ148" i="45"/>
  <c r="AJ33" i="45"/>
  <c r="AJ129" i="45"/>
  <c r="AJ126" i="45"/>
  <c r="AJ50" i="45"/>
  <c r="AJ154" i="45"/>
  <c r="AJ113" i="45"/>
  <c r="AJ38" i="45"/>
  <c r="AJ160" i="45"/>
  <c r="AJ76" i="45"/>
  <c r="AJ83" i="45"/>
  <c r="AJ93" i="45"/>
  <c r="AJ121" i="45"/>
  <c r="AJ187" i="45"/>
  <c r="Y22" i="46" s="1"/>
  <c r="AJ177" i="45"/>
  <c r="AJ49" i="45"/>
  <c r="AJ159" i="45"/>
  <c r="AJ184" i="45"/>
  <c r="AJ47" i="45"/>
  <c r="AJ35" i="45"/>
  <c r="AJ12" i="45"/>
  <c r="AJ191" i="45"/>
  <c r="Y24" i="46" s="1"/>
  <c r="AJ89" i="45"/>
  <c r="AJ73" i="45"/>
  <c r="AJ136" i="45"/>
  <c r="AJ61" i="45"/>
  <c r="AJ169" i="45"/>
  <c r="AJ102" i="45"/>
  <c r="AJ183" i="45"/>
  <c r="AJ185" i="45"/>
  <c r="AJ62" i="45"/>
  <c r="AJ9" i="45"/>
  <c r="AJ106" i="45"/>
  <c r="AJ90" i="45"/>
  <c r="AJ22" i="45"/>
  <c r="AJ167" i="45"/>
  <c r="AJ25" i="45"/>
  <c r="AJ165" i="45"/>
  <c r="AJ158" i="45"/>
  <c r="AJ13" i="45"/>
  <c r="AJ122" i="45"/>
  <c r="AJ95" i="45"/>
  <c r="AJ142" i="45"/>
  <c r="AJ189" i="45"/>
  <c r="AJ111" i="45"/>
  <c r="AJ37" i="45"/>
  <c r="AJ171" i="45"/>
  <c r="AJ87" i="45"/>
  <c r="AJ40" i="45"/>
  <c r="AJ14" i="45"/>
  <c r="AJ84" i="45"/>
  <c r="AJ147" i="45"/>
  <c r="AJ30" i="45"/>
  <c r="AJ17" i="45"/>
  <c r="AJ168" i="45"/>
  <c r="AJ135" i="45"/>
  <c r="AJ107" i="45"/>
  <c r="AJ149" i="45"/>
  <c r="AJ26" i="45"/>
  <c r="AJ42" i="45"/>
  <c r="AJ170" i="45"/>
  <c r="AJ172" i="45"/>
  <c r="AJ112" i="45"/>
  <c r="AJ31" i="59"/>
  <c r="Y9" i="60" s="1"/>
  <c r="AJ187" i="61"/>
  <c r="Y22" i="62" s="1"/>
  <c r="AJ163" i="61"/>
  <c r="Y20" i="62" s="1"/>
  <c r="AJ51" i="61"/>
  <c r="AJ59" i="61"/>
  <c r="AJ81" i="61"/>
  <c r="AJ87" i="61"/>
  <c r="AJ119" i="61"/>
  <c r="AJ46" i="61"/>
  <c r="AJ172" i="61"/>
  <c r="AJ101" i="61"/>
  <c r="AJ122" i="61"/>
  <c r="AJ94" i="61"/>
  <c r="AJ121" i="61"/>
  <c r="AJ95" i="61"/>
  <c r="AJ98" i="61"/>
  <c r="AJ179" i="61"/>
  <c r="AJ189" i="61"/>
  <c r="AJ26" i="61"/>
  <c r="AJ103" i="61"/>
  <c r="Y15" i="62" s="1"/>
  <c r="AI191" i="61"/>
  <c r="X24" i="62" s="1"/>
  <c r="AJ181" i="61"/>
  <c r="AJ159" i="61"/>
  <c r="AJ72" i="61"/>
  <c r="AJ97" i="61"/>
  <c r="AJ19" i="61"/>
  <c r="Y8" i="62" s="1"/>
  <c r="AJ27" i="61"/>
  <c r="AJ83" i="61"/>
  <c r="AJ170" i="61"/>
  <c r="AJ90" i="61"/>
  <c r="AJ61" i="61"/>
  <c r="AJ54" i="61"/>
  <c r="AJ36" i="61"/>
  <c r="AJ177" i="61"/>
  <c r="AJ125" i="61"/>
  <c r="AJ141" i="61"/>
  <c r="AJ182" i="61"/>
  <c r="AJ153" i="61"/>
  <c r="AJ69" i="61"/>
  <c r="AJ42" i="61"/>
  <c r="AJ155" i="61"/>
  <c r="AJ174" i="61"/>
  <c r="AJ190" i="61"/>
  <c r="Y23" i="62" s="1"/>
  <c r="AJ50" i="61"/>
  <c r="AJ124" i="61"/>
  <c r="AJ21" i="61"/>
  <c r="AJ167" i="61"/>
  <c r="AJ29" i="61"/>
  <c r="AJ156" i="61"/>
  <c r="AJ12" i="61"/>
  <c r="AJ157" i="61"/>
  <c r="AJ88" i="61"/>
  <c r="AJ136" i="61"/>
  <c r="AJ133" i="61"/>
  <c r="AJ96" i="61"/>
  <c r="AJ34" i="61"/>
  <c r="AJ132" i="61"/>
  <c r="AJ127" i="61"/>
  <c r="AJ150" i="61"/>
  <c r="AJ112" i="61"/>
  <c r="AJ115" i="61"/>
  <c r="Y16" i="62" s="1"/>
  <c r="AJ180" i="61"/>
  <c r="AJ142" i="61"/>
  <c r="AJ38" i="61"/>
  <c r="AJ48" i="61"/>
  <c r="AJ73" i="61"/>
  <c r="AJ76" i="61"/>
  <c r="AJ78" i="61"/>
  <c r="AJ161" i="61"/>
  <c r="AJ64" i="61"/>
  <c r="AJ108" i="61"/>
  <c r="AJ9" i="61"/>
  <c r="AJ10" i="61"/>
  <c r="AJ16" i="61"/>
  <c r="AJ65" i="61"/>
  <c r="AJ110" i="61"/>
  <c r="AJ63" i="61"/>
  <c r="AJ60" i="61"/>
  <c r="AJ151" i="61"/>
  <c r="Y19" i="62" s="1"/>
  <c r="AJ117" i="61"/>
  <c r="AJ13" i="61"/>
  <c r="AJ158" i="61"/>
  <c r="AJ131" i="61"/>
  <c r="AJ139" i="61"/>
  <c r="Y18" i="62" s="1"/>
  <c r="AJ43" i="61"/>
  <c r="Y10" i="62" s="1"/>
  <c r="AJ130" i="61"/>
  <c r="AJ102" i="61"/>
  <c r="AJ165" i="61"/>
  <c r="AJ148" i="61"/>
  <c r="AJ168" i="61"/>
  <c r="AJ93" i="61"/>
  <c r="AJ184" i="61"/>
  <c r="AJ171" i="61"/>
  <c r="AJ91" i="61"/>
  <c r="Y14" i="62" s="1"/>
  <c r="AJ106" i="61"/>
  <c r="AJ71" i="61"/>
  <c r="AJ89" i="61"/>
  <c r="AJ58" i="61"/>
  <c r="AJ126" i="61"/>
  <c r="AJ118" i="61"/>
  <c r="AJ82" i="61"/>
  <c r="AJ166" i="61"/>
  <c r="AJ129" i="61"/>
  <c r="AJ145" i="61"/>
  <c r="AJ160" i="61"/>
  <c r="AJ62" i="61"/>
  <c r="AJ41" i="61"/>
  <c r="AJ100" i="61"/>
  <c r="AJ86" i="61"/>
  <c r="AJ57" i="61"/>
  <c r="AJ111" i="61"/>
  <c r="AJ107" i="61"/>
  <c r="AJ15" i="61"/>
  <c r="AJ11" i="61"/>
  <c r="AJ144" i="61"/>
  <c r="AJ154" i="61"/>
  <c r="AJ183" i="61"/>
  <c r="AJ40" i="61"/>
  <c r="AJ175" i="61"/>
  <c r="Y21" i="62" s="1"/>
  <c r="AJ39" i="61"/>
  <c r="AJ35" i="61"/>
  <c r="AJ143" i="61"/>
  <c r="AJ84" i="61"/>
  <c r="AJ37" i="61"/>
  <c r="AJ114" i="61"/>
  <c r="AJ178" i="61"/>
  <c r="AJ85" i="61"/>
  <c r="AJ138" i="61"/>
  <c r="AJ66" i="61"/>
  <c r="AJ45" i="61"/>
  <c r="AJ24" i="61"/>
  <c r="AJ105" i="61"/>
  <c r="AJ191" i="61"/>
  <c r="Y24" i="62" s="1"/>
  <c r="AJ99" i="61"/>
  <c r="AJ49" i="61"/>
  <c r="AJ14" i="61"/>
  <c r="AJ25" i="61"/>
  <c r="AJ53" i="61"/>
  <c r="AJ31" i="61"/>
  <c r="Y9" i="62" s="1"/>
  <c r="AJ162" i="61"/>
  <c r="AJ23" i="61"/>
  <c r="AJ146" i="61"/>
  <c r="AJ47" i="61"/>
  <c r="AJ52" i="61"/>
  <c r="AJ30" i="61"/>
  <c r="AJ55" i="61"/>
  <c r="Y11" i="62" s="1"/>
  <c r="AJ135" i="61"/>
  <c r="AJ147" i="61"/>
  <c r="AJ113" i="61"/>
  <c r="AJ18" i="61"/>
  <c r="AJ186" i="61"/>
  <c r="AJ22" i="61"/>
  <c r="AJ120" i="61"/>
  <c r="AJ173" i="61"/>
  <c r="AJ28" i="61"/>
  <c r="AJ169" i="61"/>
  <c r="AJ123" i="61"/>
  <c r="AJ17" i="61"/>
  <c r="AJ134" i="61"/>
  <c r="AJ67" i="61"/>
  <c r="Y12" i="62" s="1"/>
  <c r="AJ77" i="61"/>
  <c r="AJ185" i="61"/>
  <c r="AJ137" i="61"/>
  <c r="AJ109" i="61"/>
  <c r="AJ149" i="61"/>
  <c r="AJ33" i="61"/>
  <c r="AJ70" i="61"/>
  <c r="AJ75" i="61"/>
  <c r="AJ74" i="61"/>
  <c r="AJ127" i="43"/>
  <c r="AJ113" i="64"/>
  <c r="AJ27" i="64"/>
  <c r="AJ137" i="64"/>
  <c r="AJ108" i="64"/>
  <c r="AJ102" i="64"/>
  <c r="AJ119" i="64"/>
  <c r="AJ191" i="64"/>
  <c r="Y24" i="65" s="1"/>
  <c r="AJ169" i="64"/>
  <c r="AJ18" i="64"/>
  <c r="AJ134" i="64"/>
  <c r="AJ145" i="64"/>
  <c r="AJ46" i="64"/>
  <c r="AJ28" i="64"/>
  <c r="AJ77" i="64"/>
  <c r="AJ45" i="64"/>
  <c r="AJ16" i="64"/>
  <c r="AJ156" i="64"/>
  <c r="AJ180" i="64"/>
  <c r="AJ186" i="64"/>
  <c r="AJ22" i="64"/>
  <c r="AJ160" i="64"/>
  <c r="AJ122" i="64"/>
  <c r="AJ106" i="64"/>
  <c r="AJ121" i="64"/>
  <c r="AJ37" i="64"/>
  <c r="AJ52" i="64"/>
  <c r="AJ159" i="64"/>
  <c r="AJ83" i="64"/>
  <c r="AJ33" i="64"/>
  <c r="AJ148" i="64"/>
  <c r="AJ47" i="64"/>
  <c r="AJ57" i="64"/>
  <c r="AJ112" i="64"/>
  <c r="AJ60" i="64"/>
  <c r="AJ135" i="64"/>
  <c r="AJ38" i="64"/>
  <c r="AJ95" i="64"/>
  <c r="AJ181" i="64"/>
  <c r="AJ130" i="64"/>
  <c r="AJ69" i="64"/>
  <c r="AJ101" i="64"/>
  <c r="AJ61" i="64"/>
  <c r="AJ190" i="64"/>
  <c r="Y23" i="65" s="1"/>
  <c r="AJ85" i="64"/>
  <c r="AJ10" i="64"/>
  <c r="AJ93" i="64"/>
  <c r="AJ125" i="64"/>
  <c r="AJ157" i="64"/>
  <c r="AJ141" i="64"/>
  <c r="AJ39" i="64"/>
  <c r="AJ168" i="64"/>
  <c r="AJ9" i="64"/>
  <c r="AJ99" i="64"/>
  <c r="AJ24" i="64"/>
  <c r="AJ73" i="64"/>
  <c r="AJ133" i="64"/>
  <c r="AJ161" i="64"/>
  <c r="AJ170" i="64"/>
  <c r="AJ167" i="64"/>
  <c r="AJ40" i="64"/>
  <c r="AJ187" i="64"/>
  <c r="Y22" i="65" s="1"/>
  <c r="AJ100" i="64"/>
  <c r="AJ182" i="64"/>
  <c r="AJ173" i="64"/>
  <c r="AJ154" i="64"/>
  <c r="AJ158" i="64"/>
  <c r="AJ88" i="64"/>
  <c r="AJ144" i="64"/>
  <c r="AJ150" i="64"/>
  <c r="AJ146" i="64"/>
  <c r="AJ174" i="64"/>
  <c r="AI191" i="64"/>
  <c r="X24" i="65" s="1"/>
  <c r="AJ43" i="64"/>
  <c r="Y10" i="65" s="1"/>
  <c r="AJ94" i="64"/>
  <c r="AJ124" i="64"/>
  <c r="AJ183" i="64"/>
  <c r="AJ17" i="64"/>
  <c r="AJ171" i="64"/>
  <c r="AJ25" i="64"/>
  <c r="AJ139" i="64"/>
  <c r="Y18" i="65" s="1"/>
  <c r="AJ115" i="64"/>
  <c r="Y16" i="65" s="1"/>
  <c r="AJ162" i="64"/>
  <c r="AJ109" i="64"/>
  <c r="AJ51" i="64"/>
  <c r="AJ178" i="64"/>
  <c r="AJ184" i="64"/>
  <c r="AJ30" i="64"/>
  <c r="AJ11" i="64"/>
  <c r="AJ118" i="64"/>
  <c r="AJ84" i="64"/>
  <c r="AJ91" i="64"/>
  <c r="Y14" i="65" s="1"/>
  <c r="AJ117" i="64"/>
  <c r="AJ147" i="64"/>
  <c r="AJ177" i="64"/>
  <c r="AJ87" i="64"/>
  <c r="AJ151" i="64"/>
  <c r="Y19" i="65" s="1"/>
  <c r="AJ41" i="64"/>
  <c r="AJ48" i="64"/>
  <c r="AJ19" i="64"/>
  <c r="Y8" i="65" s="1"/>
  <c r="AJ54" i="64"/>
  <c r="AJ62" i="64"/>
  <c r="AJ13" i="64"/>
  <c r="AJ126" i="64"/>
  <c r="AJ86" i="64"/>
  <c r="AJ36" i="64"/>
  <c r="AJ12" i="64"/>
  <c r="AJ98" i="64"/>
  <c r="AJ123" i="64"/>
  <c r="AJ14" i="64"/>
  <c r="AJ26" i="64"/>
  <c r="AJ111" i="64"/>
  <c r="AJ129" i="64"/>
  <c r="AJ97" i="64"/>
  <c r="AJ155" i="64"/>
  <c r="AJ131" i="64"/>
  <c r="AJ81" i="64"/>
  <c r="AJ58" i="64"/>
  <c r="AJ70" i="64"/>
  <c r="AJ31" i="64"/>
  <c r="Y9" i="65" s="1"/>
  <c r="AJ82" i="64"/>
  <c r="AJ143" i="64"/>
  <c r="AJ21" i="64"/>
  <c r="AJ29" i="64"/>
  <c r="AJ127" i="64"/>
  <c r="AJ138" i="64"/>
  <c r="AJ49" i="64"/>
  <c r="AJ76" i="64"/>
  <c r="AJ103" i="64"/>
  <c r="Y15" i="65" s="1"/>
  <c r="AJ110" i="64"/>
  <c r="AJ142" i="64"/>
  <c r="AJ189" i="64"/>
  <c r="AJ78" i="64"/>
  <c r="AJ50" i="64"/>
  <c r="AJ15" i="64"/>
  <c r="AJ120" i="64"/>
  <c r="AJ114" i="64"/>
  <c r="AJ149" i="64"/>
  <c r="AJ42" i="64"/>
  <c r="AJ89" i="64"/>
  <c r="AJ34" i="64"/>
  <c r="AJ65" i="64"/>
  <c r="AJ107" i="64"/>
  <c r="AJ35" i="64"/>
  <c r="AJ75" i="64"/>
  <c r="AJ165" i="64"/>
  <c r="AJ90" i="64"/>
  <c r="AJ136" i="64"/>
  <c r="AJ105" i="64"/>
  <c r="AJ59" i="64"/>
  <c r="AJ166" i="64"/>
  <c r="AJ64" i="64"/>
  <c r="AJ23" i="64"/>
  <c r="AJ172" i="64"/>
  <c r="AJ63" i="64"/>
  <c r="AJ71" i="64"/>
  <c r="AJ153" i="64"/>
  <c r="AJ185" i="64"/>
  <c r="AJ96" i="64"/>
  <c r="AJ175" i="64"/>
  <c r="Y21" i="65" s="1"/>
  <c r="AJ179" i="64"/>
  <c r="AJ132" i="64"/>
  <c r="AJ163" i="64"/>
  <c r="Y20" i="65" s="1"/>
  <c r="AJ66" i="64"/>
  <c r="AJ74" i="64"/>
  <c r="AJ53" i="64"/>
  <c r="AJ72" i="64"/>
  <c r="W25" i="44"/>
  <c r="AJ55" i="43"/>
  <c r="Y11" i="44" s="1"/>
  <c r="AJ254" i="91"/>
  <c r="AJ103" i="96"/>
  <c r="AJ91" i="66"/>
  <c r="Y14" i="67" s="1"/>
  <c r="AJ124" i="91"/>
  <c r="Y13" i="92" s="1"/>
  <c r="W24" i="46"/>
  <c r="AH80" i="40" l="1"/>
  <c r="AI79" i="40"/>
  <c r="X19" i="92"/>
  <c r="Y19" i="92"/>
  <c r="W19" i="41" l="1"/>
  <c r="W25" i="41" s="1"/>
  <c r="AI80" i="40"/>
  <c r="AH111" i="40"/>
  <c r="AJ40" i="40" l="1"/>
  <c r="Y12" i="41" s="1"/>
  <c r="AJ67" i="40"/>
  <c r="AJ109" i="40"/>
  <c r="AJ93" i="40"/>
  <c r="AJ32" i="40"/>
  <c r="AJ29" i="40"/>
  <c r="AJ97" i="40"/>
  <c r="AJ24" i="40"/>
  <c r="AJ31" i="40"/>
  <c r="AJ15" i="40"/>
  <c r="AJ34" i="40"/>
  <c r="AJ111" i="40"/>
  <c r="Y25" i="41" s="1"/>
  <c r="AJ25" i="40"/>
  <c r="Y11" i="41" s="1"/>
  <c r="AJ91" i="40"/>
  <c r="Y23" i="41" s="1"/>
  <c r="AJ100" i="40"/>
  <c r="AJ95" i="40"/>
  <c r="AJ104" i="40"/>
  <c r="AJ105" i="40"/>
  <c r="AJ60" i="40"/>
  <c r="Y15" i="41" s="1"/>
  <c r="AJ14" i="40"/>
  <c r="AJ47" i="40"/>
  <c r="AJ87" i="40"/>
  <c r="Y21" i="41" s="1"/>
  <c r="AJ33" i="40"/>
  <c r="AJ102" i="40"/>
  <c r="AJ63" i="40"/>
  <c r="AJ70" i="40"/>
  <c r="AJ20" i="40"/>
  <c r="AJ77" i="40"/>
  <c r="Y18" i="41" s="1"/>
  <c r="AJ83" i="40"/>
  <c r="Y20" i="41" s="1"/>
  <c r="AJ89" i="40"/>
  <c r="AJ82" i="40"/>
  <c r="AJ9" i="40"/>
  <c r="AJ23" i="40"/>
  <c r="AJ37" i="40"/>
  <c r="AJ52" i="40"/>
  <c r="AJ35" i="40"/>
  <c r="AJ54" i="40"/>
  <c r="AJ76" i="40"/>
  <c r="AJ85" i="40"/>
  <c r="AJ103" i="40"/>
  <c r="AJ64" i="40"/>
  <c r="AJ36" i="40"/>
  <c r="AJ44" i="40"/>
  <c r="Y13" i="41" s="1"/>
  <c r="AJ50" i="40"/>
  <c r="AJ30" i="40"/>
  <c r="AJ75" i="40"/>
  <c r="AJ43" i="40"/>
  <c r="AJ51" i="40"/>
  <c r="AJ86" i="40"/>
  <c r="AJ90" i="40"/>
  <c r="AI111" i="40"/>
  <c r="X25" i="41" s="1"/>
  <c r="AJ98" i="40"/>
  <c r="AJ48" i="40"/>
  <c r="Y14" i="41" s="1"/>
  <c r="AJ56" i="40"/>
  <c r="AJ94" i="40"/>
  <c r="AJ53" i="40"/>
  <c r="AJ46" i="40"/>
  <c r="AJ55" i="40"/>
  <c r="AJ28" i="40"/>
  <c r="AJ19" i="40"/>
  <c r="AJ27" i="40"/>
  <c r="AJ101" i="40"/>
  <c r="AJ99" i="40"/>
  <c r="AJ42" i="40"/>
  <c r="AJ69" i="40"/>
  <c r="AJ108" i="40"/>
  <c r="AJ13" i="40"/>
  <c r="AJ18" i="40"/>
  <c r="AJ68" i="40"/>
  <c r="AJ96" i="40"/>
  <c r="AJ10" i="40"/>
  <c r="AJ16" i="40"/>
  <c r="Y9" i="41" s="1"/>
  <c r="AJ110" i="40"/>
  <c r="Y24" i="41" s="1"/>
  <c r="AJ21" i="40"/>
  <c r="Y10" i="41" s="1"/>
  <c r="AJ62" i="40"/>
  <c r="AJ11" i="40"/>
  <c r="Y8" i="41" s="1"/>
  <c r="AJ73" i="40"/>
  <c r="AJ106" i="40"/>
  <c r="AJ65" i="40"/>
  <c r="Y16" i="41" s="1"/>
  <c r="AJ79" i="40"/>
  <c r="AJ80" i="40"/>
  <c r="Y19" i="41" s="1"/>
  <c r="N25" i="41"/>
  <c r="N8" i="41"/>
  <c r="P25" i="41"/>
  <c r="P12" i="41"/>
  <c r="O25" i="41"/>
  <c r="O12" i="41"/>
  <c r="AA40" i="40"/>
  <c r="AA111" i="40"/>
  <c r="Y11" i="40"/>
  <c r="Y111" i="40"/>
  <c r="AB114" i="40"/>
  <c r="Z40" i="40"/>
  <c r="Z111" i="40"/>
</calcChain>
</file>

<file path=xl/sharedStrings.xml><?xml version="1.0" encoding="utf-8"?>
<sst xmlns="http://schemas.openxmlformats.org/spreadsheetml/2006/main" count="3690" uniqueCount="473">
  <si>
    <t>PARTIDA 21-01-05 "INGRESO ETICO FAMILIAR Y SISTEMA CHILE SOLIDARIO"</t>
  </si>
  <si>
    <t>INFORME POR PROGRAMA Y REGIÓN</t>
  </si>
  <si>
    <t>EJECUCIÓN AL 30 DE SEPTIEMBRE DE 2022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</si>
  <si>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</si>
  <si>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</si>
  <si>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</si>
  <si>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</si>
  <si>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</si>
  <si>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</si>
  <si>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</si>
  <si>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</si>
  <si>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</si>
  <si>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</si>
  <si>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</si>
  <si>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</si>
  <si>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</si>
  <si>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</si>
  <si>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</si>
  <si>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</si>
  <si>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</si>
  <si>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</si>
  <si>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</si>
  <si>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</si>
  <si>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</si>
  <si>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</si>
  <si>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</si>
  <si>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</si>
  <si>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</si>
  <si>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</si>
  <si>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</si>
  <si>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</si>
  <si>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</si>
  <si>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</si>
  <si>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</si>
  <si>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</si>
  <si>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</si>
  <si>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</si>
  <si>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</si>
  <si>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</si>
  <si>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</si>
  <si>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</si>
  <si>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</si>
  <si>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</si>
  <si>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</si>
  <si>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</si>
  <si>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</si>
  <si>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</si>
  <si>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</si>
  <si>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</si>
  <si>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</si>
  <si>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</si>
  <si>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</si>
  <si>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</si>
  <si>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</si>
  <si>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</si>
  <si>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</si>
  <si>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</si>
  <si>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</si>
  <si>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</si>
  <si>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</si>
  <si>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</si>
  <si>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</si>
  <si>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</si>
  <si>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</si>
  <si>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</si>
  <si>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</si>
  <si>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</si>
  <si>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</si>
  <si>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</si>
  <si>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</si>
  <si>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</si>
  <si>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</si>
  <si>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</si>
  <si>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</si>
  <si>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</si>
  <si>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</si>
  <si>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</si>
  <si>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 xml:space="preserve">PRODEMU </t>
  </si>
  <si>
    <t>PROGRAMA DE APOYO A LA DINAMICA FAMILIAR</t>
  </si>
  <si>
    <t>24-01-025</t>
  </si>
  <si>
    <t>SUBTITULO 24</t>
  </si>
  <si>
    <t>TOTAL  NIVEL CENTRAL</t>
  </si>
  <si>
    <t>TOTAL ASIG. 24-01-025 "Prodemu"</t>
  </si>
  <si>
    <t>Total Convenios</t>
  </si>
  <si>
    <t>Porcentaje de:</t>
  </si>
  <si>
    <t>Participación del Gasto</t>
  </si>
  <si>
    <t>EJECUCIÓN AL 30 DE JUNIO DE 2022</t>
  </si>
  <si>
    <t>PROGRAMA DE FORMACION Y CAPACITACION PARA MUJERES</t>
  </si>
  <si>
    <t>24-02-010 "Programa de Ayudas Técnicas - SENADIS"</t>
  </si>
  <si>
    <t>REX. N° 13</t>
  </si>
  <si>
    <t>SENADIS</t>
  </si>
  <si>
    <t>PROGRAMA AYUDAS TECNICAS</t>
  </si>
  <si>
    <t>24-02-010</t>
  </si>
  <si>
    <t>TOTAL ASIG. 24-02-010 "Programa de Ayudas Técnicas - SENADIS"</t>
  </si>
  <si>
    <t>24-02-012 "Programa de Alimentación"</t>
  </si>
  <si>
    <t>RES. N° 11</t>
  </si>
  <si>
    <t>JUNAEB</t>
  </si>
  <si>
    <t xml:space="preserve">PROGRAMA ALIMENTACION </t>
  </si>
  <si>
    <t>TOTAL ASIG. 24-02-012 "Programa de Alimentación"</t>
  </si>
  <si>
    <t>24-02-014 "Programa de Apoyo al Microemprendimiento"</t>
  </si>
  <si>
    <t>RES. N° 01</t>
  </si>
  <si>
    <t>FOSIS</t>
  </si>
  <si>
    <t>PROGRAMA DE APOYO AL MICROEMPENDIMIENTO</t>
  </si>
  <si>
    <t>24-02-014</t>
  </si>
  <si>
    <t>TOTAL ASIG. 24-02-014 "Programa de Apoyo al Microemprendimiento"</t>
  </si>
  <si>
    <t>24-02-014 "Programa Yo Trabajo"</t>
  </si>
  <si>
    <t>REX. N° 68</t>
  </si>
  <si>
    <t xml:space="preserve">PROGRAMA YO TRABAJO </t>
  </si>
  <si>
    <t>TOTAL ASIG. 24-02-014 "Programa Yo Trabajo"</t>
  </si>
  <si>
    <t>24-02-015 "INTEGRA - Subsecretaría de Educación"</t>
  </si>
  <si>
    <t>RES. N° 10</t>
  </si>
  <si>
    <t>SUBSECRETARIA DE EDUCACION PARVULARIA</t>
  </si>
  <si>
    <t xml:space="preserve">PROGRAMA JARDINES INFANTILES, SALAS CUNAS Y EXTENSION HORARIA </t>
  </si>
  <si>
    <t>TOTAL ASIG. 24-02-015 "INTEGRA - Subsecretaría de Educación"</t>
  </si>
  <si>
    <t>PARTIDA 21-01-005 "INGRESO ETICO FAMILIAR Y SISTEMA CHILE SOLIDARIO"</t>
  </si>
  <si>
    <t>24-02-018 "Programa Educacional Pro-retención"</t>
  </si>
  <si>
    <t>TOTAL ASIG. 24-02-018 "Programa Educacional Pro-retención"</t>
  </si>
  <si>
    <t>24-02-020 "Programa de Educación Media"</t>
  </si>
  <si>
    <t>REX. N° 357</t>
  </si>
  <si>
    <t>EDUCACION MEDIA</t>
  </si>
  <si>
    <t>24-02-020</t>
  </si>
  <si>
    <t>TOTAL ASIG. 24-02-020 "Programa de Educación Media"</t>
  </si>
  <si>
    <t>24-02-021 "Programa Subsidio Empleo a la Mujer"</t>
  </si>
  <si>
    <t>TOTAL ASIG. 24-02-021 "Programa Subsidio Empleo a la Mujer"</t>
  </si>
  <si>
    <t>24-03-010 "Programa Bonificación Ley Nº 20.595"</t>
  </si>
  <si>
    <t>SUIBTITULO 21</t>
  </si>
  <si>
    <t>SUBTITULO 22</t>
  </si>
  <si>
    <t>REX. N° 14</t>
  </si>
  <si>
    <t>INSTITUTO DE PREVISIÓN SOCIAL</t>
  </si>
  <si>
    <t>TOTAL ASIG. 24-03-010 "Programa Bonificación Ley Nº 20.595"</t>
  </si>
  <si>
    <t>24-03-335 "Programa de Habitabilidad"</t>
  </si>
  <si>
    <t>ÑUBLE</t>
  </si>
  <si>
    <t>TOTAL  REGIÓN ÑUBLE</t>
  </si>
  <si>
    <t>RES. N° 2</t>
  </si>
  <si>
    <t>SERVICIO DE ASISSTENCIA TECNICA AL PROGRAMA HABITABILIDAD</t>
  </si>
  <si>
    <t>24-03-335</t>
  </si>
  <si>
    <t>REX. N° 343</t>
  </si>
  <si>
    <t>MINISTERIO DE BIENES NACIONALES</t>
  </si>
  <si>
    <t>REGULARIZACION TITULOS DE DOMINIO</t>
  </si>
  <si>
    <t>TOTAL ASIG. 24-03-335 "Programa de Habitabilidad"</t>
  </si>
  <si>
    <t>24-03-336 "Programa de Identificación Chile Solidaria</t>
  </si>
  <si>
    <t>REX. N° 294</t>
  </si>
  <si>
    <t xml:space="preserve">SERVICIO DE REGISTRO CIVIL E IDENTIFICACION </t>
  </si>
  <si>
    <t xml:space="preserve">PROGRAMA IDENTIFICACION </t>
  </si>
  <si>
    <t>24-03-336</t>
  </si>
  <si>
    <t>TOTAL ASIG. 24-03-336 "Programa de Identificación Chile Solidaria</t>
  </si>
  <si>
    <t>24-03-337 "Programa Bonos Art. 2º Transitorio, Ley Nº 19.949"</t>
  </si>
  <si>
    <t>RES. 12</t>
  </si>
  <si>
    <t>INSTITUTO DE PREVISION SOCIAL</t>
  </si>
  <si>
    <t>BONOS ART. 2° TRANSITORIO LEY 19.949</t>
  </si>
  <si>
    <t>24-03-337</t>
  </si>
  <si>
    <t>TOTAL ASIG. 24-03-337 "Programa Bonos Art. 2º Transitorio, Ley Nº 19.949"</t>
  </si>
  <si>
    <t>24-03-340 "Programa de Apoyo Integral al Adulto Mayor"</t>
  </si>
  <si>
    <t>REX. N° 898</t>
  </si>
  <si>
    <t xml:space="preserve">MUNICIPALIDAD DE SAN IGNACIO </t>
  </si>
  <si>
    <t>PROGRAMA DE APOYO INTEGRAL AL ADULTO MAYOR</t>
  </si>
  <si>
    <t>24-03-340</t>
  </si>
  <si>
    <t>REX. N° 900</t>
  </si>
  <si>
    <t>MUNICIPALIDAD DE SAN FABIAN</t>
  </si>
  <si>
    <t>REX. N° 896</t>
  </si>
  <si>
    <t>MUNICIPALIDAD DE RANQUIL</t>
  </si>
  <si>
    <t>REX. N° 897</t>
  </si>
  <si>
    <t>MUNICIPALIDAD DE QUILLON</t>
  </si>
  <si>
    <t>REX. N° 643</t>
  </si>
  <si>
    <t>MUNICIPALIDAD DE PORTEZUELO</t>
  </si>
  <si>
    <t>REX. N° 923</t>
  </si>
  <si>
    <t>MUNICIPALIDAD DE PINTO</t>
  </si>
  <si>
    <t>REX. N° 794</t>
  </si>
  <si>
    <t>MUNICIPALIDAD DE NINHUE</t>
  </si>
  <si>
    <t>REX. N° 641</t>
  </si>
  <si>
    <t>MUNICIPALIDAD DE EL CARMEN</t>
  </si>
  <si>
    <t>REX. N° 640</t>
  </si>
  <si>
    <t>MUNICIPALIDAD DE COIHUECO</t>
  </si>
  <si>
    <t>REX.. N° 795</t>
  </si>
  <si>
    <t>MUNICIPALIDAD DE CHIILLAN</t>
  </si>
  <si>
    <t>REX. N° 642</t>
  </si>
  <si>
    <t>MUNICIPALIDAD DE ÑIQUEN</t>
  </si>
  <si>
    <t>REX. N° 792</t>
  </si>
  <si>
    <t>MUNICIPALIDAD DE YUNGAY</t>
  </si>
  <si>
    <t>REX. N° 893</t>
  </si>
  <si>
    <t>MUNICIPALIDAD DE TREHUACO</t>
  </si>
  <si>
    <t>TOTAL  REGIÓN DE ÑUBLE</t>
  </si>
  <si>
    <t>SUBTITULO 21</t>
  </si>
  <si>
    <t>REX. N° 285</t>
  </si>
  <si>
    <t>SENAMA</t>
  </si>
  <si>
    <t>SERVICIO DE ASISTENCIA TECNICA AL PROGRAMA DE ATENCION INTEGRAL AL ADULTO MAYOR</t>
  </si>
  <si>
    <t xml:space="preserve"> </t>
  </si>
  <si>
    <t>TOTAL ASIG. 24-03-340 "Programa de Apoyo Integral al Adulto Mayor"</t>
  </si>
  <si>
    <t>24-03-343 "Programa de Apoyo a personas en situación de calle"</t>
  </si>
  <si>
    <t>REX. N° 293</t>
  </si>
  <si>
    <t>FUNDACION PARA EL TRABAJO ARTURO PRAT</t>
  </si>
  <si>
    <t>PROGRAMA DE APOYO  A PERSONAS EN SITUACION DE CALLE</t>
  </si>
  <si>
    <t>24-03-343</t>
  </si>
  <si>
    <t>REX. N° 307</t>
  </si>
  <si>
    <t>FUNDACION DE BENEFICENCIA HOGAR DE CRISTO</t>
  </si>
  <si>
    <t>REX. N° 658</t>
  </si>
  <si>
    <t>MUNICIPALIDAD DE CALAMA</t>
  </si>
  <si>
    <t>REX. N° 632</t>
  </si>
  <si>
    <t xml:space="preserve">REX. N° </t>
  </si>
  <si>
    <t>FUNDACION CUATRO ESQUINAS</t>
  </si>
  <si>
    <t>FUNDACION MISSION GOLDEN</t>
  </si>
  <si>
    <t>MUNICIPALIDAD DE OVALLE</t>
  </si>
  <si>
    <t>ONG CIDETS</t>
  </si>
  <si>
    <t>ONG TREKAN</t>
  </si>
  <si>
    <t>FUNDACION EDUCERE</t>
  </si>
  <si>
    <t>MUNICIPALIDAD DE LA CALERA</t>
  </si>
  <si>
    <t>MUNICIPALIDAD DE QUILLOTA</t>
  </si>
  <si>
    <t>MUNICIPALIDAD DE QUINTEROS</t>
  </si>
  <si>
    <t>MUNICIPALIDAD DE LOS ANDES</t>
  </si>
  <si>
    <t>FUNDACION CARITAS</t>
  </si>
  <si>
    <t>FUNDACION LUXEMBURGO</t>
  </si>
  <si>
    <t>ONG. ALTA TIERRA</t>
  </si>
  <si>
    <t>CORPORACION PARA LA ATENCION INTEGRAL DEL MALTRATO</t>
  </si>
  <si>
    <t>REX. N° 798</t>
  </si>
  <si>
    <t>MUNICIPALIDAD DE LOS ANGELES</t>
  </si>
  <si>
    <t>MUNICIPALIDAD DE TOME</t>
  </si>
  <si>
    <t>MUNICIPALIDAD DE TALCAHUANO</t>
  </si>
  <si>
    <t>FUNDACION NOVO MILLENNIO </t>
  </si>
  <si>
    <t>FUNDACION CARITAS Y ACCION SOCIAL DIOCESIS DE TEMUCO</t>
  </si>
  <si>
    <t>MUNICIPALIDAD DE VILLARRICA</t>
  </si>
  <si>
    <t>REX. N° 1056</t>
  </si>
  <si>
    <t>MUNICIPALIDAD DE PUERTO MONTT</t>
  </si>
  <si>
    <t>REX. N° 1055</t>
  </si>
  <si>
    <t>MUNICIPALIDAD DE OSORNO</t>
  </si>
  <si>
    <t>REX. N° 1099</t>
  </si>
  <si>
    <t>REX. N° </t>
  </si>
  <si>
    <t>MUNICIPALIDAD DE ANCUD</t>
  </si>
  <si>
    <t>REX. N° 709</t>
  </si>
  <si>
    <t>MUNICIPALIDAD DE VALDIVIA</t>
  </si>
  <si>
    <t>CORPORACION DE FORMACION LABORAL PARA EL ADOLESCENTE</t>
  </si>
  <si>
    <t>MUNICIPALIDAD DE ARICA</t>
  </si>
  <si>
    <t>MUNICIPALIDAD DE CHILLAN</t>
  </si>
  <si>
    <t>REX. N° 1412</t>
  </si>
  <si>
    <t>REX. N° 1404</t>
  </si>
  <si>
    <t>CORPORACION MOVILIZA</t>
  </si>
  <si>
    <t>REX. N° 1409</t>
  </si>
  <si>
    <t>FUNDACION CRISTO VIVE</t>
  </si>
  <si>
    <t>REX. N° 1408</t>
  </si>
  <si>
    <t>REX. N° 1411</t>
  </si>
  <si>
    <t>FRATERNIDAD LAS VIÑAS</t>
  </si>
  <si>
    <t>REX. N° 1407</t>
  </si>
  <si>
    <t>IGLESIA VOLVER  A VIVIR</t>
  </si>
  <si>
    <t>REX. N° 1405</t>
  </si>
  <si>
    <t>REX. N° 1406</t>
  </si>
  <si>
    <t>CORPORACION SODEM</t>
  </si>
  <si>
    <t>MISSION GOLDEN</t>
  </si>
  <si>
    <t>ONG EN MARCHA</t>
  </si>
  <si>
    <t>MUNICIPALIDAD DE ESTACION CENTRAL</t>
  </si>
  <si>
    <t>TOTAL ASIG. 24-03-343 "Programa de Apoyo a personas en situación de calle"</t>
  </si>
  <si>
    <t>24-03-344 "Programa de Apoyo a Familias para el Autoconsumo"</t>
  </si>
  <si>
    <t>REX. N°1283</t>
  </si>
  <si>
    <t>MUNICIPALIDAD DE SALAMANCA</t>
  </si>
  <si>
    <t>PROGRAMA DE APOYO A FAMILIAS PARA EL AUTOCONSUMON</t>
  </si>
  <si>
    <t>24-03-344</t>
  </si>
  <si>
    <t>REX. N°1218</t>
  </si>
  <si>
    <t>MUNICIPALIDAD DE VICUÑA</t>
  </si>
  <si>
    <t>REX. N°1212</t>
  </si>
  <si>
    <t>MUNICIPALIDAD DE LA HIGUERA</t>
  </si>
  <si>
    <t>REX. N°1215</t>
  </si>
  <si>
    <t>MUNICIPALIDAD DE MONTE PATRIA</t>
  </si>
  <si>
    <t>REX. N°1214</t>
  </si>
  <si>
    <t>MUNICIPALIDAD DE LOS VILOS</t>
  </si>
  <si>
    <t>REX. N°1213</t>
  </si>
  <si>
    <t>MUNICIPALIDAD DE LA SERENA</t>
  </si>
  <si>
    <t>REX. N°1211</t>
  </si>
  <si>
    <t>MUNICIPALIDAD DE ILLAPEL</t>
  </si>
  <si>
    <t>REX. N°1208</t>
  </si>
  <si>
    <t>MUNICIPALIDAD DE COQUIMBO</t>
  </si>
  <si>
    <t>REX. N° 1207</t>
  </si>
  <si>
    <t>MUNICIPALIDAD DE ANDACOLLO</t>
  </si>
  <si>
    <t>REX. N°1216</t>
  </si>
  <si>
    <t>MUNICIPALIDAD DE OVALLE</t>
  </si>
  <si>
    <t>REX. N° 1217</t>
  </si>
  <si>
    <t>MUNICIPALIDAD DE PAIHUANO</t>
  </si>
  <si>
    <t>REX. N° 1163</t>
  </si>
  <si>
    <t>MUNICIPALIDAD DE RIO HURTADO</t>
  </si>
  <si>
    <t>REX. N° 1162</t>
  </si>
  <si>
    <t>MUNICIPALIDAD DE PUNITAQUI</t>
  </si>
  <si>
    <t>REX. N° 1161</t>
  </si>
  <si>
    <t>MUNICIPALIDAD DE COMBARBALA</t>
  </si>
  <si>
    <t>REX. N° 752</t>
  </si>
  <si>
    <t>MUNIICIPALIDAD DE CATEMU</t>
  </si>
  <si>
    <t>REX. N° 747</t>
  </si>
  <si>
    <t>MUNIICIPALIDAD DE LA CRUZ</t>
  </si>
  <si>
    <t>REX. N° 756</t>
  </si>
  <si>
    <t>MUNIICIPALIDAD DE HIJUELAS</t>
  </si>
  <si>
    <t xml:space="preserve">REX. N° 750 </t>
  </si>
  <si>
    <t>MUNIICIPALIDAD DE OLMUE</t>
  </si>
  <si>
    <t>REX. N° 748</t>
  </si>
  <si>
    <t>MUNIICIPALIDAD DE PUTAENDO</t>
  </si>
  <si>
    <t>REX. N° 769</t>
  </si>
  <si>
    <t>MUNIICIPALIDAD DE LA LIGUA</t>
  </si>
  <si>
    <t>REX. N° 754</t>
  </si>
  <si>
    <t>MUNIICIPALIDAD DE LLAY LLAY</t>
  </si>
  <si>
    <t>REX. N° 753</t>
  </si>
  <si>
    <t>MUNIICIPALIDAD DE QUILLOTA</t>
  </si>
  <si>
    <t>REX. N° 751</t>
  </si>
  <si>
    <t>MUNIICIPALIDAD DE PANQUEHUE</t>
  </si>
  <si>
    <t>REX. N° 755</t>
  </si>
  <si>
    <t>MUNIICIPALIDAD DE SANTA MARIA</t>
  </si>
  <si>
    <t>REX. N° 770</t>
  </si>
  <si>
    <t>MUNIICIPALIDAD DE QUILPUE</t>
  </si>
  <si>
    <t>REX. N° 771</t>
  </si>
  <si>
    <t>MUNIICIPALIDAD DE SAN FELIPE</t>
  </si>
  <si>
    <t>REX. N° 749</t>
  </si>
  <si>
    <t>MUNIICIPALIDAD DE ALGARROBO</t>
  </si>
  <si>
    <t>REX. N° 745 </t>
  </si>
  <si>
    <t>MUNIICIPALIDAD DE LA CALERA</t>
  </si>
  <si>
    <t>REX. N° 746</t>
  </si>
  <si>
    <t>MUNIICIPALIDAD DE PUCHUNCAVI</t>
  </si>
  <si>
    <t>REX. N° 757</t>
  </si>
  <si>
    <t>MUNIICIPALIDAD DE QUINTERO</t>
  </si>
  <si>
    <t>REX. N° 696</t>
  </si>
  <si>
    <t>MUNICIPALIDAD DE REQUINOA</t>
  </si>
  <si>
    <t>REX. N° 695</t>
  </si>
  <si>
    <t>MUNICIPALIDAD DE MOSTAZAL</t>
  </si>
  <si>
    <t>REX. N° 694</t>
  </si>
  <si>
    <t>MUNICIPALIDAD DE CODEGUA</t>
  </si>
  <si>
    <t>REX. N° 693</t>
  </si>
  <si>
    <t>MUNICIPALIDAD DE CHEPICA</t>
  </si>
  <si>
    <t>REX. N° 1262</t>
  </si>
  <si>
    <t>MUNICIPALIDAD DE MOLINA</t>
  </si>
  <si>
    <t>MUNICIPALIDAD DE PELARCO</t>
  </si>
  <si>
    <t>MUNICIPALIDAD DE ROMERAL</t>
  </si>
  <si>
    <t xml:space="preserve">MUNICIPALIDAD DE CONSTITUCION </t>
  </si>
  <si>
    <t>MUNICIPALIDAD DE RAUCO</t>
  </si>
  <si>
    <t>REX. N° 1264</t>
  </si>
  <si>
    <t>MUNICIPALIDAD DE MAULE</t>
  </si>
  <si>
    <t>REX. N° 1265</t>
  </si>
  <si>
    <t>MUNICIPALIDAD DE LONGAVI</t>
  </si>
  <si>
    <t>REX. N° 1242</t>
  </si>
  <si>
    <t>MUNICIPALIDAD DE CHANCO</t>
  </si>
  <si>
    <t>MUNICIPALIDAD DE CAUQUENES</t>
  </si>
  <si>
    <t>REX. N° 1255</t>
  </si>
  <si>
    <t>MUNICIPALIDAD DE PELLUHUE</t>
  </si>
  <si>
    <t>MUNICIPALIDAD DE SAGRADA FAMILIA</t>
  </si>
  <si>
    <t>REX. N° 1259</t>
  </si>
  <si>
    <t>MUNICIPALIDAD DE CURICO</t>
  </si>
  <si>
    <t>MUNICIPALIDAD DE EMPEDRADO</t>
  </si>
  <si>
    <t>MUNICIPALIDAD DE COLBUN</t>
  </si>
  <si>
    <t>MUNICIPALIDAD DE TALCA</t>
  </si>
  <si>
    <t>MUNICIPALIDAD DE PENCAHUE</t>
  </si>
  <si>
    <t>MUNICIPALIDAD DE LINARES</t>
  </si>
  <si>
    <t>MUNICIPALIDAD DE VILLA ALEGRE</t>
  </si>
  <si>
    <t>MUNICIPALIDAD DE YERBAS BUENAS</t>
  </si>
  <si>
    <t>MUNICIPALIDAD DE SAN RAFAEL</t>
  </si>
  <si>
    <t>MUNICIPALIDAD DE VICHUQUEN</t>
  </si>
  <si>
    <t xml:space="preserve">MUNICIPALIDAD DE RIO CLARO </t>
  </si>
  <si>
    <t>MUNICIPALIDAD DE LICANTEN</t>
  </si>
  <si>
    <t>MUNICIPALIDAD DE SAN JAVIER</t>
  </si>
  <si>
    <t>REX. N° 1258</t>
  </si>
  <si>
    <t>MUNICIPALIDAD DE PARRAL</t>
  </si>
  <si>
    <t>REX. N° 1252</t>
  </si>
  <si>
    <t>MUNICIPALIDAD DE SAN CLEMENTE</t>
  </si>
  <si>
    <t>REX. N° 1266</t>
  </si>
  <si>
    <t>MUNICIPALIDAD DE CUREPTO</t>
  </si>
  <si>
    <t>REX. N° 1269</t>
  </si>
  <si>
    <t>MUNICIPALIDAD DE RETIRO</t>
  </si>
  <si>
    <t>MUNICIPALIDAD DE CABRERO</t>
  </si>
  <si>
    <t>MUNICIPALIDAD DE YUMBEL</t>
  </si>
  <si>
    <t>MUNICIPALIDAD DE TOME</t>
  </si>
  <si>
    <t>MUNICIPALIDAD DE TIRUA</t>
  </si>
  <si>
    <t>MUNICIPALIDAD DE SANTA JUANA</t>
  </si>
  <si>
    <t>MUNICIPALIDAD DE SANTA BARBARA</t>
  </si>
  <si>
    <t>MUNICIPALIDAD DE QUILLECO</t>
  </si>
  <si>
    <t>MUNICIPALIDAD DE QUILACO</t>
  </si>
  <si>
    <t>MUNICIPALIDAD DE PENCO</t>
  </si>
  <si>
    <t>MUNICIPALIDAD DE NEGRETO</t>
  </si>
  <si>
    <t>MUNICIPALIDAD DE NACIMIENTO</t>
  </si>
  <si>
    <t>MUNICIPALIDAD DE LOS ALAMOS</t>
  </si>
  <si>
    <t>MUNICIPALIDAD DE LAJA</t>
  </si>
  <si>
    <t>MUNICIPALIDAD DE HUALQUI</t>
  </si>
  <si>
    <t>MUNICIPALIDAD DE FLORIDA</t>
  </si>
  <si>
    <t>MUNICIPALIDAD DE CONTULMO</t>
  </si>
  <si>
    <t>MUNICIPALIDAD DE CAÑETE</t>
  </si>
  <si>
    <t>MUNICIPALIDAD DE ARAUCO</t>
  </si>
  <si>
    <t>MUNICIPALIDAD DE ALTO BIO BIO </t>
  </si>
  <si>
    <t>MUNICIPALIDAD DE PUERTO MONTT</t>
  </si>
  <si>
    <t>MUNICIPALIDAD DE QUINCHAO</t>
  </si>
  <si>
    <t>MUNICIPALIDAD DE PUQUELDON</t>
  </si>
  <si>
    <t>REX. N° 1361</t>
  </si>
  <si>
    <t>MUNICIPALIDAD DE CALBUCO</t>
  </si>
  <si>
    <t>REX. N° 1360</t>
  </si>
  <si>
    <t>MUNICIPALIDAD DE SAN JUAN DE LA COSTA</t>
  </si>
  <si>
    <t>REX. N° 1359</t>
  </si>
  <si>
    <t>MUNICIPALIDAD DE PUERTO VARAS</t>
  </si>
  <si>
    <t>REX. N° 1358</t>
  </si>
  <si>
    <t>MUNICIPALIDAD DE PALENA</t>
  </si>
  <si>
    <t>REX. N° 1357</t>
  </si>
  <si>
    <t>MUNICIPALIDAD DE LOS MUERMOS</t>
  </si>
  <si>
    <t>REX. N° 1356</t>
  </si>
  <si>
    <t>MUNICIPALIDAD DE MAULLIN</t>
  </si>
  <si>
    <t>REX. N° 1355</t>
  </si>
  <si>
    <t>MUNICIPALIDAD DE HUALAIHUE</t>
  </si>
  <si>
    <t>REX. N° 1354</t>
  </si>
  <si>
    <t>MUNICIPALIDAD DE FUTALEUFU</t>
  </si>
  <si>
    <t>REX. N° 1353</t>
  </si>
  <si>
    <t>MUNICIPALIDAD DE COCHAMO</t>
  </si>
  <si>
    <t>REX. N° 1352</t>
  </si>
  <si>
    <t>MUNICIPALIDAD DE CHONCHI</t>
  </si>
  <si>
    <t>MUNICIPALIDAD DE COYHAIQUE</t>
  </si>
  <si>
    <t>REX. N° 742</t>
  </si>
  <si>
    <t>MUNICIPALIDAD DE CHILE CHICO</t>
  </si>
  <si>
    <t>REX. N° 741</t>
  </si>
  <si>
    <t>MUNICIPALIDAD DE GUAITECAS</t>
  </si>
  <si>
    <t>REX. N° 774</t>
  </si>
  <si>
    <t>MUNICIPALIDAD DE COCHRANE</t>
  </si>
  <si>
    <t>REX. N° 900</t>
  </si>
  <si>
    <t>MUNICIPALIDAD DE LAGO RANCO</t>
  </si>
  <si>
    <t>REX. N° 917</t>
  </si>
  <si>
    <t>MUNICIPALIDAD DE MAFIL</t>
  </si>
  <si>
    <t>REX. N° 916</t>
  </si>
  <si>
    <t>MUNICIPALIDAD DE PANGUIPULLI</t>
  </si>
  <si>
    <t>REX. N° 904</t>
  </si>
  <si>
    <t>MUNICIPALIDAD DE PAILLACO</t>
  </si>
  <si>
    <t>REX. N° 903</t>
  </si>
  <si>
    <t>MUNICIPALIDAD DE RIO BUENO</t>
  </si>
  <si>
    <t>REX. N° 902</t>
  </si>
  <si>
    <t>MUNICIPALIDAD DE CORRAL</t>
  </si>
  <si>
    <t>REX. N° 901</t>
  </si>
  <si>
    <t xml:space="preserve">MUNICIPALIDAD DE LA UNION </t>
  </si>
  <si>
    <t>REX. N° 899</t>
  </si>
  <si>
    <t>MUNICIPALIDAD DE MARIQUINA</t>
  </si>
  <si>
    <t>REX. N° 898</t>
  </si>
  <si>
    <t xml:space="preserve">MUNICIPALIDAD DE FUTRONO </t>
  </si>
  <si>
    <t>REX. N° 897</t>
  </si>
  <si>
    <t>MUNICIPALIDAD DE LANCO</t>
  </si>
  <si>
    <t>REX. N° 648</t>
  </si>
  <si>
    <t>MUNICIPALIDAD DE CAMARONES</t>
  </si>
  <si>
    <t xml:space="preserve">SERVICIO DE ASISTENCIA TECNICA AL PROGRAMA AUTOCONSUMO </t>
  </si>
  <si>
    <t>REX. N° 734</t>
  </si>
  <si>
    <t>MUNICIPALIDAD DE SAN CARLOS</t>
  </si>
  <si>
    <t>REX. N° 687</t>
  </si>
  <si>
    <t>MUNICIPALIDAD DE CHILLAN</t>
  </si>
  <si>
    <t>REX. N° 705</t>
  </si>
  <si>
    <t>REX. N° 697</t>
  </si>
  <si>
    <t>MUNICIPALIDAD DE SAN NICOLAS</t>
  </si>
  <si>
    <t>REX. N° 732</t>
  </si>
  <si>
    <t>REX. N° 659</t>
  </si>
  <si>
    <t>REX. N° 706</t>
  </si>
  <si>
    <t>MUNICIPALIDAD DE QUIRIHUE</t>
  </si>
  <si>
    <t>REX. N° 675</t>
  </si>
  <si>
    <t>REX. N° 735</t>
  </si>
  <si>
    <t>REX. N° 733</t>
  </si>
  <si>
    <t>REX. N° 658</t>
  </si>
  <si>
    <t>MUNICIPALIDAD DE COELEMU</t>
  </si>
  <si>
    <t>REX. N° 739</t>
  </si>
  <si>
    <t>MUNICIPALIDAD DE COBQUECURA</t>
  </si>
  <si>
    <t>REX. N° 690</t>
  </si>
  <si>
    <t>MUNICIPALIDAD DE BULNES</t>
  </si>
  <si>
    <t>REX. N° 640</t>
  </si>
  <si>
    <t>REX. N° 650</t>
  </si>
  <si>
    <t>REX. N° 649</t>
  </si>
  <si>
    <t>REX. N° 641</t>
  </si>
  <si>
    <t>REX. N° 639</t>
  </si>
  <si>
    <t>MUNICIPALIDAD DE SAN IGNACIO</t>
  </si>
  <si>
    <t>REX. N° 091</t>
  </si>
  <si>
    <t>TOTAL ASIG. 24-03-344 "Programa de Apoyo a Familias para el Autoconsumo"</t>
  </si>
  <si>
    <t>24-03-345 "Programa Eje (Ley Nº 20.595)"</t>
  </si>
  <si>
    <t>TOTAL  REGIÓN DE VALPARAISO</t>
  </si>
  <si>
    <t>TOTAL  REGIÓN DEL LIBERTADOR BERNARDO O'HIGGINS</t>
  </si>
  <si>
    <t>TOTAL ASIG. 24-03-345 "Programa Eje (Ley Nº 20.595)"</t>
  </si>
  <si>
    <t>24-03-986 "Programa de apoyo a niños(as) y adolescentes con un adulto significativo privado de libertad"</t>
  </si>
  <si>
    <t>TOTAL REGION DE ÑUBLE</t>
  </si>
  <si>
    <t>TOTAL ASIG. 24-03-986 "Programa de apoyo a niños(as) y adolescentes con un adulto significativo privado de libertad"</t>
  </si>
  <si>
    <t>24-03-997 "Centro para niños(as) con cuidadores principales temporeras(os)"</t>
  </si>
  <si>
    <t>TOTAL ASIG. 24-03-997 "Centro para niños(as) con cuidadores principales temporeras(os)"</t>
  </si>
  <si>
    <t>24-03-999 "Programa de Generación de Microemprendimiento Indígena Urbano"</t>
  </si>
  <si>
    <t>REX. 109</t>
  </si>
  <si>
    <t>CONADI</t>
  </si>
  <si>
    <t>PROGRAMA DE GENERACION DE MICROEMPRENDIMIENTO INDIGENA URBANO</t>
  </si>
  <si>
    <t>24-03-999</t>
  </si>
  <si>
    <t>TOTAL ASIG. 24-03-999 "Programa de Generación de Microemprendimiento Indígena Urbano"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</si>
</sst>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-* #,##0.00\ &quot;€&quot;_-;\-* #,##0.00\ &quot;€&quot;_-;_-* &quot;-&quot;??\ &quot;€&quot;_-;_-@_-"/>
    <numFmt numFmtId="165" formatCode="dd/mm/yy;@"/>
    <numFmt numFmtId="166" formatCode="#,##0\ _€"/>
    <numFmt numFmtId="167" formatCode="dd/mm/yyyy;@"/>
  </numFmts>
  <fonts count="1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color rgb="FFFF0000"/>
      <name val="Arial Narrow"/>
      <family val="2"/>
    </font>
    <font>
      <sz val="11"/>
      <name val="Calibri"/>
      <family val="2"/>
      <scheme val="minor"/>
    </font>
    <font>
      <sz val="8"/>
      <color theme="1"/>
      <name val="Arial Narrow"/>
      <family val="2"/>
    </font>
    <font>
      <sz val="6"/>
      <color rgb="FF666666"/>
      <name val="Trebuchet MS"/>
      <family val="2"/>
    </font>
    <font>
      <sz val="10"/>
      <color rgb="FF666666"/>
      <name val="Trebuchet MS"/>
      <family val="2"/>
    </font>
    <font>
      <sz val="9"/>
      <color rgb="FF666666"/>
      <name val="Trebuchet MS"/>
      <family val="2"/>
    </font>
    <font>
      <sz val="8"/>
      <color rgb="FF666666"/>
      <name val="Trebuchet MS"/>
      <family val="2"/>
    </font>
    <font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79747"/>
        <bgColor indexed="64"/>
      </patternFill>
    </fill>
    <fill>
      <patternFill patternType="solid">
        <fgColor rgb="FFFBD4B3"/>
        <bgColor indexed="64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550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0" fontId="2" fillId="0" borderId="1" xfId="0" applyNumberFormat="1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Border="1" applyAlignment="1" applyProtection="1">
      <alignment horizontal="right" vertical="center" wrapText="1"/>
      <protection locked="0"/>
    </xf>
    <xf numFmtId="3" fontId="2" fillId="0" borderId="4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Border="1" applyAlignment="1">
      <alignment horizontal="justify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14" fontId="4" fillId="0" borderId="1" xfId="0" applyNumberFormat="1" applyFont="1" applyBorder="1" applyAlignment="1">
      <alignment vertical="center"/>
    </xf>
    <xf numFmtId="0" fontId="1" fillId="4" borderId="0" xfId="0" applyFont="1" applyFill="1" applyAlignment="1">
      <alignment horizontal="justify" vertical="center" wrapText="1"/>
    </xf>
    <xf numFmtId="0" fontId="1" fillId="4" borderId="0" xfId="0" applyFont="1" applyFill="1" applyAlignment="1">
      <alignment horizontal="center" vertical="center" wrapText="1"/>
    </xf>
    <xf numFmtId="3" fontId="1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Border="1" applyAlignment="1" applyProtection="1">
      <alignment horizontal="right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3" fontId="3" fillId="2" borderId="6" xfId="0" applyNumberFormat="1" applyFont="1" applyFill="1" applyBorder="1" applyAlignment="1" applyProtection="1">
      <alignment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14" fontId="1" fillId="0" borderId="0" xfId="0" applyNumberFormat="1" applyFont="1" applyAlignment="1">
      <alignment horizontal="center" vertical="center" wrapText="1"/>
    </xf>
    <xf numFmtId="14" fontId="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justify" vertical="justify" wrapText="1"/>
      <protection locked="0"/>
    </xf>
    <xf numFmtId="0" fontId="8" fillId="0" borderId="1" xfId="0" applyFont="1" applyBorder="1"/>
    <xf numFmtId="3" fontId="1" fillId="2" borderId="3" xfId="0" applyNumberFormat="1" applyFont="1" applyFill="1" applyBorder="1" applyAlignment="1" applyProtection="1">
      <alignment vertical="center" wrapText="1"/>
      <protection locked="0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5" xfId="0" applyFont="1" applyFill="1" applyBorder="1" applyAlignment="1" applyProtection="1">
      <alignment horizontal="justify" vertical="justify" wrapText="1"/>
      <protection locked="0"/>
    </xf>
    <xf numFmtId="3" fontId="1" fillId="2" borderId="1" xfId="0" applyNumberFormat="1" applyFont="1" applyFill="1" applyBorder="1" applyAlignment="1" applyProtection="1">
      <alignment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3" fontId="2" fillId="0" borderId="12" xfId="0" applyNumberFormat="1" applyFont="1" applyBorder="1" applyAlignment="1">
      <alignment horizontal="right" vertical="center" wrapText="1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3" fontId="3" fillId="0" borderId="10" xfId="0" applyNumberFormat="1" applyFont="1" applyBorder="1" applyAlignment="1" applyProtection="1">
      <alignment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Border="1" applyAlignment="1" applyProtection="1">
      <alignment vertical="center" wrapText="1"/>
      <protection locked="0"/>
    </xf>
    <xf numFmtId="0" fontId="3" fillId="0" borderId="10" xfId="0" applyFont="1" applyBorder="1" applyAlignment="1" applyProtection="1">
      <alignment horizontal="left" vertical="center" wrapText="1"/>
      <protection locked="0"/>
    </xf>
    <xf numFmtId="3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3" fontId="1" fillId="0" borderId="16" xfId="0" applyNumberFormat="1" applyFont="1" applyBorder="1" applyAlignment="1" applyProtection="1">
      <alignment horizontal="right" vertical="center" wrapText="1"/>
      <protection locked="0"/>
    </xf>
    <xf numFmtId="0" fontId="1" fillId="2" borderId="0" xfId="0" applyFont="1" applyFill="1" applyAlignment="1" applyProtection="1">
      <alignment horizontal="justify" vertical="center" wrapText="1"/>
      <protection locked="0"/>
    </xf>
    <xf numFmtId="3" fontId="1" fillId="2" borderId="0" xfId="0" applyNumberFormat="1" applyFont="1" applyFill="1" applyAlignment="1" applyProtection="1">
      <alignment vertical="center" wrapText="1"/>
      <protection locked="0"/>
    </xf>
    <xf numFmtId="0" fontId="7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14" fontId="1" fillId="0" borderId="4" xfId="0" applyNumberFormat="1" applyFont="1" applyBorder="1" applyAlignment="1" applyProtection="1">
      <alignment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3" fontId="3" fillId="2" borderId="8" xfId="0" applyNumberFormat="1" applyFont="1" applyFill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horizontal="justify" vertical="center" wrapText="1"/>
      <protection locked="0"/>
    </xf>
    <xf numFmtId="0" fontId="3" fillId="0" borderId="5" xfId="0" applyFont="1" applyBorder="1" applyAlignment="1" applyProtection="1">
      <alignment horizontal="justify" vertical="center" wrapText="1"/>
      <protection locked="0"/>
    </xf>
    <xf numFmtId="0" fontId="3" fillId="0" borderId="7" xfId="0" applyFont="1" applyBorder="1" applyAlignment="1" applyProtection="1">
      <alignment horizontal="justify" vertical="center" wrapText="1"/>
      <protection locked="0"/>
    </xf>
    <xf numFmtId="3" fontId="3" fillId="0" borderId="6" xfId="0" applyNumberFormat="1" applyFont="1" applyBorder="1" applyAlignment="1" applyProtection="1">
      <alignment vertical="center" wrapText="1"/>
      <protection locked="0"/>
    </xf>
    <xf numFmtId="3" fontId="3" fillId="0" borderId="8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justify" vertical="center" wrapText="1"/>
      <protection locked="0"/>
    </xf>
    <xf numFmtId="14" fontId="1" fillId="0" borderId="9" xfId="0" applyNumberFormat="1" applyFont="1" applyBorder="1" applyAlignment="1" applyProtection="1">
      <alignment vertical="center"/>
      <protection locked="0"/>
    </xf>
    <xf numFmtId="10" fontId="2" fillId="0" borderId="1" xfId="0" applyNumberFormat="1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4" fontId="1" fillId="5" borderId="1" xfId="0" applyNumberFormat="1" applyFont="1" applyFill="1" applyBorder="1" applyAlignment="1" applyProtection="1">
      <alignment vertical="center"/>
      <protection locked="0"/>
    </xf>
    <xf numFmtId="3" fontId="1" fillId="5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5" borderId="4" xfId="0" applyNumberFormat="1" applyFont="1" applyFill="1" applyBorder="1" applyAlignment="1">
      <alignment horizontal="right" vertical="center" wrapText="1"/>
    </xf>
    <xf numFmtId="10" fontId="1" fillId="5" borderId="1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justify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 applyProtection="1">
      <alignment horizontal="left" vertical="center" wrapText="1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14" fontId="4" fillId="5" borderId="1" xfId="0" applyNumberFormat="1" applyFont="1" applyFill="1" applyBorder="1" applyAlignment="1">
      <alignment vertical="center"/>
    </xf>
    <xf numFmtId="14" fontId="4" fillId="5" borderId="1" xfId="0" applyNumberFormat="1" applyFont="1" applyFill="1" applyBorder="1" applyAlignment="1">
      <alignment vertical="center" wrapText="1"/>
    </xf>
    <xf numFmtId="3" fontId="3" fillId="5" borderId="10" xfId="0" applyNumberFormat="1" applyFont="1" applyFill="1" applyBorder="1" applyAlignment="1" applyProtection="1">
      <alignment vertical="center" wrapText="1"/>
      <protection locked="0"/>
    </xf>
    <xf numFmtId="0" fontId="4" fillId="5" borderId="1" xfId="0" applyFont="1" applyFill="1" applyBorder="1" applyAlignment="1">
      <alignment horizontal="center" vertical="center" wrapText="1"/>
    </xf>
    <xf numFmtId="3" fontId="1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5" xfId="0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>
      <alignment horizontal="left" vertical="center" wrapText="1"/>
    </xf>
    <xf numFmtId="166" fontId="1" fillId="5" borderId="4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1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1" xfId="0" applyNumberFormat="1" applyFont="1" applyFill="1" applyBorder="1" applyAlignment="1">
      <alignment horizontal="right" vertical="center" wrapText="1"/>
    </xf>
    <xf numFmtId="3" fontId="3" fillId="5" borderId="1" xfId="0" applyNumberFormat="1" applyFont="1" applyFill="1" applyBorder="1" applyAlignment="1" applyProtection="1">
      <alignment vertical="center" wrapText="1"/>
      <protection locked="0"/>
    </xf>
    <xf numFmtId="3" fontId="2" fillId="5" borderId="1" xfId="0" applyNumberFormat="1" applyFont="1" applyFill="1" applyBorder="1" applyAlignment="1">
      <alignment horizontal="right" vertical="center" wrapText="1"/>
    </xf>
    <xf numFmtId="14" fontId="1" fillId="5" borderId="1" xfId="0" applyNumberFormat="1" applyFont="1" applyFill="1" applyBorder="1" applyProtection="1">
      <protection locked="0"/>
    </xf>
    <xf numFmtId="0" fontId="7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 applyProtection="1">
      <alignment horizontal="left" vertical="center" wrapText="1"/>
      <protection locked="0"/>
    </xf>
    <xf numFmtId="14" fontId="4" fillId="5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justify" vertical="center" wrapText="1"/>
      <protection locked="0"/>
    </xf>
    <xf numFmtId="0" fontId="1" fillId="5" borderId="5" xfId="0" applyFont="1" applyFill="1" applyBorder="1" applyAlignment="1" applyProtection="1">
      <alignment horizontal="justify" vertical="center" wrapText="1"/>
      <protection locked="0"/>
    </xf>
    <xf numFmtId="0" fontId="1" fillId="5" borderId="5" xfId="0" applyFont="1" applyFill="1" applyBorder="1" applyAlignment="1" applyProtection="1">
      <alignment horizontal="justify" vertical="justify" wrapText="1"/>
      <protection locked="0"/>
    </xf>
    <xf numFmtId="3" fontId="2" fillId="0" borderId="9" xfId="0" applyNumberFormat="1" applyFont="1" applyBorder="1" applyAlignment="1">
      <alignment horizontal="right" vertical="center" wrapText="1"/>
    </xf>
    <xf numFmtId="14" fontId="1" fillId="0" borderId="16" xfId="0" applyNumberFormat="1" applyFont="1" applyBorder="1" applyProtection="1">
      <protection locked="0"/>
    </xf>
    <xf numFmtId="3" fontId="1" fillId="2" borderId="3" xfId="0" applyNumberFormat="1" applyFont="1" applyFill="1" applyBorder="1" applyAlignment="1" applyProtection="1">
      <alignment wrapText="1"/>
      <protection locked="0"/>
    </xf>
    <xf numFmtId="3" fontId="1" fillId="2" borderId="6" xfId="0" applyNumberFormat="1" applyFont="1" applyFill="1" applyBorder="1" applyAlignment="1" applyProtection="1">
      <alignment wrapText="1"/>
      <protection locked="0"/>
    </xf>
    <xf numFmtId="0" fontId="2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justify" vertical="justify" wrapText="1"/>
      <protection locked="0"/>
    </xf>
    <xf numFmtId="3" fontId="1" fillId="0" borderId="6" xfId="0" applyNumberFormat="1" applyFont="1" applyBorder="1" applyAlignment="1" applyProtection="1">
      <alignment wrapText="1"/>
      <protection locked="0"/>
    </xf>
    <xf numFmtId="0" fontId="1" fillId="0" borderId="7" xfId="0" applyFont="1" applyBorder="1" applyAlignment="1" applyProtection="1">
      <alignment horizontal="justify" vertical="justify" wrapText="1"/>
      <protection locked="0"/>
    </xf>
    <xf numFmtId="3" fontId="2" fillId="0" borderId="0" xfId="0" applyNumberFormat="1" applyFont="1" applyAlignment="1">
      <alignment horizontal="justify" vertical="center" wrapText="1"/>
    </xf>
    <xf numFmtId="3" fontId="2" fillId="0" borderId="16" xfId="0" applyNumberFormat="1" applyFont="1" applyBorder="1" applyAlignment="1">
      <alignment horizontal="right" vertical="center" wrapText="1"/>
    </xf>
    <xf numFmtId="0" fontId="2" fillId="0" borderId="12" xfId="0" applyFont="1" applyBorder="1" applyAlignment="1">
      <alignment horizontal="justify" vertical="center" wrapText="1"/>
    </xf>
    <xf numFmtId="0" fontId="1" fillId="0" borderId="12" xfId="0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justify" vertical="center" wrapText="1"/>
    </xf>
    <xf numFmtId="14" fontId="1" fillId="0" borderId="1" xfId="0" applyNumberFormat="1" applyFont="1" applyBorder="1" applyAlignment="1" applyProtection="1">
      <alignment horizontal="right"/>
      <protection locked="0"/>
    </xf>
    <xf numFmtId="0" fontId="1" fillId="2" borderId="6" xfId="0" applyFont="1" applyFill="1" applyBorder="1" applyAlignment="1" applyProtection="1">
      <alignment horizontal="justify" vertical="justify" wrapText="1"/>
      <protection locked="0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0" fontId="1" fillId="0" borderId="6" xfId="0" applyFont="1" applyBorder="1" applyAlignment="1" applyProtection="1">
      <alignment horizontal="justify" vertical="justify" wrapText="1"/>
      <protection locked="0"/>
    </xf>
    <xf numFmtId="3" fontId="1" fillId="2" borderId="6" xfId="0" applyNumberFormat="1" applyFont="1" applyFill="1" applyBorder="1" applyAlignment="1" applyProtection="1">
      <alignment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0" fontId="1" fillId="2" borderId="22" xfId="0" applyFont="1" applyFill="1" applyBorder="1" applyAlignment="1" applyProtection="1">
      <alignment horizontal="justify" vertical="justify" wrapText="1"/>
      <protection locked="0"/>
    </xf>
    <xf numFmtId="14" fontId="1" fillId="2" borderId="6" xfId="0" applyNumberFormat="1" applyFont="1" applyFill="1" applyBorder="1" applyAlignment="1" applyProtection="1">
      <alignment horizontal="justify" vertical="justify" wrapText="1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8" fillId="0" borderId="0" xfId="0" applyFont="1"/>
    <xf numFmtId="0" fontId="1" fillId="2" borderId="1" xfId="0" applyFont="1" applyFill="1" applyBorder="1" applyAlignment="1" applyProtection="1">
      <alignment horizontal="left" vertical="justify" wrapText="1"/>
      <protection locked="0"/>
    </xf>
    <xf numFmtId="3" fontId="1" fillId="2" borderId="8" xfId="0" applyNumberFormat="1" applyFont="1" applyFill="1" applyBorder="1" applyAlignment="1" applyProtection="1">
      <alignment wrapText="1"/>
      <protection locked="0"/>
    </xf>
    <xf numFmtId="0" fontId="1" fillId="3" borderId="1" xfId="0" applyFont="1" applyFill="1" applyBorder="1" applyAlignment="1">
      <alignment horizontal="left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>
      <alignment vertical="center" wrapText="1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/>
    </xf>
    <xf numFmtId="3" fontId="1" fillId="2" borderId="11" xfId="0" applyNumberFormat="1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justify" vertical="justify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" fillId="5" borderId="1" xfId="0" applyFont="1" applyFill="1" applyBorder="1" applyAlignment="1" applyProtection="1">
      <alignment horizontal="justify" vertical="justify" wrapText="1"/>
      <protection locked="0"/>
    </xf>
    <xf numFmtId="3" fontId="1" fillId="5" borderId="3" xfId="0" applyNumberFormat="1" applyFont="1" applyFill="1" applyBorder="1" applyAlignment="1" applyProtection="1">
      <alignment wrapText="1"/>
      <protection locked="0"/>
    </xf>
    <xf numFmtId="3" fontId="1" fillId="5" borderId="6" xfId="0" applyNumberFormat="1" applyFont="1" applyFill="1" applyBorder="1" applyAlignment="1" applyProtection="1">
      <alignment wrapText="1"/>
      <protection locked="0"/>
    </xf>
    <xf numFmtId="0" fontId="1" fillId="5" borderId="7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justify" vertical="center" wrapText="1"/>
      <protection locked="0"/>
    </xf>
    <xf numFmtId="0" fontId="1" fillId="0" borderId="5" xfId="0" applyFont="1" applyBorder="1" applyAlignment="1" applyProtection="1">
      <alignment horizontal="justify" vertical="justify" wrapText="1"/>
      <protection locked="0"/>
    </xf>
    <xf numFmtId="3" fontId="1" fillId="5" borderId="1" xfId="0" applyNumberFormat="1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right" vertical="justify" wrapText="1"/>
      <protection locked="0"/>
    </xf>
    <xf numFmtId="0" fontId="1" fillId="6" borderId="1" xfId="0" applyFont="1" applyFill="1" applyBorder="1" applyAlignment="1">
      <alignment horizontal="right" wrapText="1"/>
    </xf>
    <xf numFmtId="14" fontId="1" fillId="0" borderId="1" xfId="0" applyNumberFormat="1" applyFont="1" applyBorder="1"/>
    <xf numFmtId="0" fontId="1" fillId="6" borderId="1" xfId="0" applyFont="1" applyFill="1" applyBorder="1" applyAlignment="1">
      <alignment horizontal="justify" wrapText="1"/>
    </xf>
    <xf numFmtId="3" fontId="1" fillId="6" borderId="1" xfId="0" applyNumberFormat="1" applyFont="1" applyFill="1" applyBorder="1" applyAlignment="1">
      <alignment horizontal="right" wrapText="1"/>
    </xf>
    <xf numFmtId="0" fontId="1" fillId="6" borderId="1" xfId="0" applyFont="1" applyFill="1" applyBorder="1" applyAlignment="1">
      <alignment wrapText="1"/>
    </xf>
    <xf numFmtId="0" fontId="1" fillId="0" borderId="1" xfId="0" applyFont="1" applyBorder="1" applyAlignment="1">
      <alignment horizontal="right" wrapText="1"/>
    </xf>
    <xf numFmtId="167" fontId="1" fillId="0" borderId="1" xfId="0" applyNumberFormat="1" applyFont="1" applyBorder="1" applyAlignment="1">
      <alignment horizontal="justify" wrapText="1"/>
    </xf>
    <xf numFmtId="0" fontId="1" fillId="0" borderId="1" xfId="0" applyFont="1" applyBorder="1" applyAlignment="1">
      <alignment horizontal="justify" wrapText="1"/>
    </xf>
    <xf numFmtId="0" fontId="1" fillId="3" borderId="1" xfId="0" applyFont="1" applyFill="1" applyBorder="1" applyAlignment="1">
      <alignment horizontal="justify" wrapText="1"/>
    </xf>
    <xf numFmtId="0" fontId="1" fillId="3" borderId="1" xfId="0" applyFont="1" applyFill="1" applyBorder="1" applyAlignment="1">
      <alignment horizontal="right" wrapText="1"/>
    </xf>
    <xf numFmtId="167" fontId="1" fillId="3" borderId="1" xfId="0" applyNumberFormat="1" applyFont="1" applyFill="1" applyBorder="1" applyAlignment="1">
      <alignment horizontal="justify" wrapText="1"/>
    </xf>
    <xf numFmtId="0" fontId="1" fillId="6" borderId="1" xfId="0" applyFont="1" applyFill="1" applyBorder="1" applyAlignment="1">
      <alignment horizontal="center" wrapText="1"/>
    </xf>
    <xf numFmtId="14" fontId="1" fillId="0" borderId="9" xfId="0" applyNumberFormat="1" applyFont="1" applyBorder="1" applyAlignment="1">
      <alignment horizontal="center" vertical="center" wrapText="1"/>
    </xf>
    <xf numFmtId="1" fontId="1" fillId="6" borderId="1" xfId="0" applyNumberFormat="1" applyFont="1" applyFill="1" applyBorder="1" applyAlignment="1">
      <alignment horizontal="right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14" fontId="1" fillId="0" borderId="1" xfId="0" applyNumberFormat="1" applyFont="1" applyBorder="1" applyAlignment="1">
      <alignment vertical="center"/>
    </xf>
    <xf numFmtId="0" fontId="1" fillId="0" borderId="1" xfId="0" applyFont="1" applyBorder="1"/>
    <xf numFmtId="0" fontId="1" fillId="6" borderId="1" xfId="0" applyFont="1" applyFill="1" applyBorder="1" applyAlignment="1">
      <alignment horizontal="justify" vertical="center" wrapText="1"/>
    </xf>
    <xf numFmtId="3" fontId="1" fillId="2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Border="1" applyAlignment="1">
      <alignment vertical="center" wrapText="1"/>
    </xf>
    <xf numFmtId="0" fontId="1" fillId="6" borderId="1" xfId="0" applyFont="1" applyFill="1" applyBorder="1" applyAlignment="1">
      <alignment horizontal="right"/>
    </xf>
    <xf numFmtId="0" fontId="1" fillId="6" borderId="1" xfId="0" applyFont="1" applyFill="1" applyBorder="1"/>
    <xf numFmtId="0" fontId="1" fillId="0" borderId="1" xfId="0" applyFont="1" applyBorder="1" applyAlignment="1">
      <alignment wrapText="1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14" fontId="1" fillId="3" borderId="1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Border="1" applyAlignment="1">
      <alignment horizontal="center" vertical="center"/>
    </xf>
    <xf numFmtId="14" fontId="1" fillId="0" borderId="4" xfId="0" applyNumberFormat="1" applyFont="1" applyBorder="1" applyAlignment="1">
      <alignment vertical="center" wrapText="1"/>
    </xf>
    <xf numFmtId="14" fontId="1" fillId="2" borderId="6" xfId="0" applyNumberFormat="1" applyFont="1" applyFill="1" applyBorder="1" applyAlignment="1" applyProtection="1">
      <alignment horizontal="right" vertical="justify" wrapText="1"/>
      <protection locked="0"/>
    </xf>
    <xf numFmtId="0" fontId="1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3" xfId="0" applyFont="1" applyBorder="1" applyAlignment="1" applyProtection="1">
      <alignment horizontal="justify" vertical="justify" wrapText="1"/>
      <protection locked="0"/>
    </xf>
    <xf numFmtId="3" fontId="1" fillId="0" borderId="12" xfId="0" applyNumberFormat="1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left" vertical="center"/>
    </xf>
    <xf numFmtId="14" fontId="1" fillId="5" borderId="4" xfId="0" applyNumberFormat="1" applyFont="1" applyFill="1" applyBorder="1" applyAlignment="1" applyProtection="1">
      <alignment vertical="center"/>
      <protection locked="0"/>
    </xf>
    <xf numFmtId="3" fontId="1" fillId="5" borderId="1" xfId="0" applyNumberFormat="1" applyFont="1" applyFill="1" applyBorder="1" applyAlignment="1">
      <alignment vertical="center" wrapText="1"/>
    </xf>
    <xf numFmtId="3" fontId="3" fillId="5" borderId="3" xfId="0" applyNumberFormat="1" applyFont="1" applyFill="1" applyBorder="1" applyAlignment="1" applyProtection="1">
      <alignment vertical="center" wrapText="1"/>
      <protection locked="0"/>
    </xf>
    <xf numFmtId="0" fontId="3" fillId="5" borderId="5" xfId="0" applyFont="1" applyFill="1" applyBorder="1" applyAlignment="1" applyProtection="1">
      <alignment horizontal="justify" vertical="center" wrapText="1"/>
      <protection locked="0"/>
    </xf>
    <xf numFmtId="10" fontId="1" fillId="5" borderId="1" xfId="0" applyNumberFormat="1" applyFont="1" applyFill="1" applyBorder="1" applyAlignment="1">
      <alignment horizontal="right" vertical="center" wrapText="1"/>
    </xf>
    <xf numFmtId="10" fontId="1" fillId="5" borderId="1" xfId="0" applyNumberFormat="1" applyFont="1" applyFill="1" applyBorder="1" applyAlignment="1">
      <alignment vertical="center" wrapText="1"/>
    </xf>
    <xf numFmtId="3" fontId="3" fillId="5" borderId="6" xfId="0" applyNumberFormat="1" applyFont="1" applyFill="1" applyBorder="1" applyAlignment="1" applyProtection="1">
      <alignment vertical="center" wrapText="1"/>
      <protection locked="0"/>
    </xf>
    <xf numFmtId="0" fontId="3" fillId="5" borderId="7" xfId="0" applyFont="1" applyFill="1" applyBorder="1" applyAlignment="1" applyProtection="1">
      <alignment horizontal="justify" vertical="center" wrapText="1"/>
      <protection locked="0"/>
    </xf>
    <xf numFmtId="3" fontId="3" fillId="5" borderId="8" xfId="0" applyNumberFormat="1" applyFont="1" applyFill="1" applyBorder="1" applyAlignment="1" applyProtection="1">
      <alignment vertical="center" wrapText="1"/>
      <protection locked="0"/>
    </xf>
    <xf numFmtId="0" fontId="3" fillId="5" borderId="3" xfId="0" applyFont="1" applyFill="1" applyBorder="1" applyAlignment="1" applyProtection="1">
      <alignment horizontal="justify" vertical="center" wrapText="1"/>
      <protection locked="0"/>
    </xf>
    <xf numFmtId="0" fontId="3" fillId="5" borderId="6" xfId="0" applyFont="1" applyFill="1" applyBorder="1" applyAlignment="1" applyProtection="1">
      <alignment horizontal="justify" vertical="center" wrapText="1"/>
      <protection locked="0"/>
    </xf>
    <xf numFmtId="0" fontId="2" fillId="5" borderId="2" xfId="0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vertical="center"/>
    </xf>
    <xf numFmtId="0" fontId="1" fillId="5" borderId="1" xfId="0" applyFont="1" applyFill="1" applyBorder="1" applyAlignment="1" applyProtection="1">
      <alignment horizontal="right" vertical="justify" wrapText="1"/>
      <protection locked="0"/>
    </xf>
    <xf numFmtId="14" fontId="1" fillId="5" borderId="16" xfId="0" applyNumberFormat="1" applyFont="1" applyFill="1" applyBorder="1" applyProtection="1">
      <protection locked="0"/>
    </xf>
    <xf numFmtId="0" fontId="1" fillId="5" borderId="1" xfId="0" applyFont="1" applyFill="1" applyBorder="1" applyAlignment="1">
      <alignment horizontal="right" vertical="center" wrapText="1"/>
    </xf>
    <xf numFmtId="14" fontId="1" fillId="5" borderId="9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 applyProtection="1">
      <alignment horizontal="left" vertical="center" wrapText="1"/>
      <protection locked="0"/>
    </xf>
    <xf numFmtId="0" fontId="1" fillId="5" borderId="1" xfId="0" applyFont="1" applyFill="1" applyBorder="1" applyAlignment="1">
      <alignment horizontal="right" vertical="center"/>
    </xf>
    <xf numFmtId="14" fontId="1" fillId="5" borderId="9" xfId="0" applyNumberFormat="1" applyFont="1" applyFill="1" applyBorder="1" applyAlignment="1">
      <alignment horizontal="center" vertical="center"/>
    </xf>
    <xf numFmtId="0" fontId="1" fillId="5" borderId="6" xfId="0" applyFont="1" applyFill="1" applyBorder="1" applyAlignment="1" applyProtection="1">
      <alignment horizontal="justify" vertical="center" wrapText="1"/>
      <protection locked="0"/>
    </xf>
    <xf numFmtId="0" fontId="1" fillId="7" borderId="1" xfId="0" applyFont="1" applyFill="1" applyBorder="1" applyAlignment="1">
      <alignment horizontal="right" wrapText="1"/>
    </xf>
    <xf numFmtId="14" fontId="1" fillId="5" borderId="1" xfId="0" applyNumberFormat="1" applyFont="1" applyFill="1" applyBorder="1"/>
    <xf numFmtId="0" fontId="1" fillId="7" borderId="1" xfId="0" applyFont="1" applyFill="1" applyBorder="1" applyAlignment="1">
      <alignment horizontal="justify" wrapText="1"/>
    </xf>
    <xf numFmtId="0" fontId="1" fillId="0" borderId="9" xfId="0" applyFont="1" applyBorder="1" applyAlignment="1">
      <alignment horizontal="justify" vertical="center" wrapText="1"/>
    </xf>
    <xf numFmtId="0" fontId="3" fillId="5" borderId="1" xfId="0" applyFont="1" applyFill="1" applyBorder="1" applyAlignment="1" applyProtection="1">
      <alignment horizontal="justify" vertical="center" wrapText="1"/>
      <protection locked="0"/>
    </xf>
    <xf numFmtId="3" fontId="2" fillId="8" borderId="1" xfId="0" applyNumberFormat="1" applyFont="1" applyFill="1" applyBorder="1" applyAlignment="1">
      <alignment horizontal="right" vertical="center" wrapText="1"/>
    </xf>
    <xf numFmtId="0" fontId="2" fillId="8" borderId="13" xfId="0" applyFont="1" applyFill="1" applyBorder="1" applyAlignment="1" applyProtection="1">
      <alignment horizontal="center" vertical="center" wrapText="1"/>
      <protection locked="0"/>
    </xf>
    <xf numFmtId="10" fontId="2" fillId="8" borderId="1" xfId="0" applyNumberFormat="1" applyFont="1" applyFill="1" applyBorder="1" applyAlignment="1">
      <alignment horizontal="right" vertical="center" wrapText="1"/>
    </xf>
    <xf numFmtId="10" fontId="2" fillId="8" borderId="1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right" vertical="center" wrapText="1"/>
    </xf>
    <xf numFmtId="0" fontId="1" fillId="5" borderId="1" xfId="0" applyFont="1" applyFill="1" applyBorder="1" applyAlignment="1">
      <alignment horizontal="justify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justify" vertical="center" wrapText="1"/>
    </xf>
    <xf numFmtId="3" fontId="1" fillId="8" borderId="0" xfId="0" applyNumberFormat="1" applyFont="1" applyFill="1" applyAlignment="1">
      <alignment horizontal="right" vertical="center" wrapText="1"/>
    </xf>
    <xf numFmtId="10" fontId="2" fillId="9" borderId="1" xfId="0" applyNumberFormat="1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right" vertical="center" wrapText="1"/>
    </xf>
    <xf numFmtId="0" fontId="2" fillId="9" borderId="13" xfId="0" applyFont="1" applyFill="1" applyBorder="1" applyAlignment="1" applyProtection="1">
      <alignment horizontal="justify" vertical="center" wrapText="1"/>
      <protection locked="0"/>
    </xf>
    <xf numFmtId="0" fontId="2" fillId="9" borderId="13" xfId="0" applyFont="1" applyFill="1" applyBorder="1" applyAlignment="1" applyProtection="1">
      <alignment horizontal="center" vertical="center" wrapText="1"/>
      <protection locked="0"/>
    </xf>
    <xf numFmtId="0" fontId="2" fillId="9" borderId="13" xfId="0" applyFont="1" applyFill="1" applyBorder="1" applyAlignment="1" applyProtection="1">
      <alignment horizontal="left" vertical="center" wrapText="1"/>
      <protection locked="0"/>
    </xf>
    <xf numFmtId="10" fontId="2" fillId="9" borderId="1" xfId="0" applyNumberFormat="1" applyFont="1" applyFill="1" applyBorder="1" applyAlignment="1">
      <alignment horizontal="right" vertical="center" wrapText="1"/>
    </xf>
    <xf numFmtId="3" fontId="2" fillId="10" borderId="1" xfId="0" applyNumberFormat="1" applyFont="1" applyFill="1" applyBorder="1" applyAlignment="1">
      <alignment horizontal="right" vertical="center" wrapText="1"/>
    </xf>
    <xf numFmtId="0" fontId="2" fillId="10" borderId="13" xfId="0" applyFont="1" applyFill="1" applyBorder="1" applyAlignment="1" applyProtection="1">
      <alignment horizontal="center" vertical="center" wrapText="1"/>
      <protection locked="0"/>
    </xf>
    <xf numFmtId="10" fontId="2" fillId="10" borderId="1" xfId="0" applyNumberFormat="1" applyFont="1" applyFill="1" applyBorder="1" applyAlignment="1">
      <alignment horizontal="right" vertical="center" wrapText="1"/>
    </xf>
    <xf numFmtId="3" fontId="2" fillId="11" borderId="1" xfId="0" applyNumberFormat="1" applyFont="1" applyFill="1" applyBorder="1" applyAlignment="1">
      <alignment horizontal="right" vertical="center" wrapText="1"/>
    </xf>
    <xf numFmtId="0" fontId="2" fillId="11" borderId="13" xfId="0" applyFont="1" applyFill="1" applyBorder="1" applyAlignment="1" applyProtection="1">
      <alignment horizontal="justify" vertical="center" wrapText="1"/>
      <protection locked="0"/>
    </xf>
    <xf numFmtId="0" fontId="2" fillId="11" borderId="13" xfId="0" applyFont="1" applyFill="1" applyBorder="1" applyAlignment="1" applyProtection="1">
      <alignment horizontal="center" vertical="center" wrapText="1"/>
      <protection locked="0"/>
    </xf>
    <xf numFmtId="10" fontId="2" fillId="11" borderId="1" xfId="0" applyNumberFormat="1" applyFont="1" applyFill="1" applyBorder="1" applyAlignment="1">
      <alignment horizontal="right" vertical="center" wrapText="1"/>
    </xf>
    <xf numFmtId="10" fontId="2" fillId="11" borderId="1" xfId="0" applyNumberFormat="1" applyFont="1" applyFill="1" applyBorder="1" applyAlignment="1">
      <alignment horizontal="center" vertical="center" wrapText="1"/>
    </xf>
    <xf numFmtId="10" fontId="2" fillId="10" borderId="1" xfId="0" applyNumberFormat="1" applyFont="1" applyFill="1" applyBorder="1" applyAlignment="1">
      <alignment horizontal="center" vertical="center" wrapText="1"/>
    </xf>
    <xf numFmtId="3" fontId="2" fillId="10" borderId="4" xfId="0" applyNumberFormat="1" applyFont="1" applyFill="1" applyBorder="1" applyAlignment="1">
      <alignment horizontal="right" vertical="center" wrapText="1"/>
    </xf>
    <xf numFmtId="0" fontId="2" fillId="10" borderId="0" xfId="0" applyFont="1" applyFill="1" applyAlignment="1">
      <alignment horizontal="justify" vertical="center" wrapText="1"/>
    </xf>
    <xf numFmtId="0" fontId="1" fillId="10" borderId="0" xfId="0" applyFont="1" applyFill="1" applyAlignment="1">
      <alignment horizontal="justify" vertical="center" wrapText="1"/>
    </xf>
    <xf numFmtId="0" fontId="2" fillId="10" borderId="1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justify" vertical="justify" wrapText="1"/>
      <protection locked="0"/>
    </xf>
    <xf numFmtId="0" fontId="3" fillId="0" borderId="5" xfId="0" applyFont="1" applyBorder="1" applyAlignment="1" applyProtection="1">
      <alignment horizontal="justify" vertical="justify" wrapText="1"/>
      <protection locked="0"/>
    </xf>
    <xf numFmtId="0" fontId="3" fillId="0" borderId="6" xfId="0" applyFont="1" applyBorder="1" applyAlignment="1" applyProtection="1">
      <alignment horizontal="justify" vertical="justify" wrapText="1"/>
      <protection locked="0"/>
    </xf>
    <xf numFmtId="0" fontId="3" fillId="0" borderId="7" xfId="0" applyFont="1" applyBorder="1" applyAlignment="1" applyProtection="1">
      <alignment horizontal="justify" vertical="justify" wrapText="1"/>
      <protection locked="0"/>
    </xf>
    <xf numFmtId="0" fontId="1" fillId="0" borderId="9" xfId="0" applyFont="1" applyBorder="1" applyAlignment="1" applyProtection="1">
      <alignment horizontal="justify" vertical="justify" wrapText="1"/>
      <protection locked="0"/>
    </xf>
    <xf numFmtId="3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3" fontId="0" fillId="0" borderId="0" xfId="0" applyNumberFormat="1"/>
    <xf numFmtId="3" fontId="9" fillId="0" borderId="1" xfId="0" applyNumberFormat="1" applyFont="1" applyBorder="1" applyAlignment="1">
      <alignment vertical="center"/>
    </xf>
    <xf numFmtId="0" fontId="10" fillId="0" borderId="0" xfId="0" applyFont="1"/>
    <xf numFmtId="3" fontId="11" fillId="0" borderId="0" xfId="0" applyNumberFormat="1" applyFont="1"/>
    <xf numFmtId="3" fontId="12" fillId="0" borderId="0" xfId="0" applyNumberFormat="1" applyFont="1"/>
    <xf numFmtId="3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3" fontId="14" fillId="0" borderId="0" xfId="0" applyNumberFormat="1" applyFont="1"/>
    <xf numFmtId="0" fontId="2" fillId="10" borderId="14" xfId="0" applyFon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/>
    <xf numFmtId="3" fontId="13" fillId="0" borderId="0" xfId="0" applyNumberFormat="1" applyFont="1"/>
    <xf numFmtId="0" fontId="2" fillId="11" borderId="1" xfId="0" applyFont="1" applyFill="1" applyBorder="1" applyAlignment="1" applyProtection="1">
      <alignment horizontal="center" vertical="center" wrapText="1"/>
      <protection locked="0"/>
    </xf>
    <xf numFmtId="3" fontId="1" fillId="0" borderId="1" xfId="0" applyNumberFormat="1" applyFont="1" applyBorder="1" applyAlignment="1" applyProtection="1">
      <alignment vertical="center" wrapText="1"/>
      <protection locked="0"/>
    </xf>
    <xf numFmtId="10" fontId="2" fillId="11" borderId="2" xfId="0" applyNumberFormat="1" applyFont="1" applyFill="1" applyBorder="1" applyAlignment="1">
      <alignment horizontal="center" vertical="center" wrapText="1"/>
    </xf>
    <xf numFmtId="10" fontId="1" fillId="0" borderId="2" xfId="0" applyNumberFormat="1" applyFont="1" applyBorder="1" applyAlignment="1">
      <alignment horizontal="center" vertical="center" wrapText="1"/>
    </xf>
    <xf numFmtId="10" fontId="2" fillId="10" borderId="2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10" fontId="2" fillId="0" borderId="2" xfId="0" applyNumberFormat="1" applyFont="1" applyBorder="1" applyAlignment="1">
      <alignment horizontal="center" vertical="center" wrapText="1"/>
    </xf>
    <xf numFmtId="3" fontId="1" fillId="2" borderId="26" xfId="0" applyNumberFormat="1" applyFont="1" applyFill="1" applyBorder="1" applyAlignment="1" applyProtection="1">
      <alignment vertical="center" wrapText="1"/>
      <protection locked="0"/>
    </xf>
    <xf numFmtId="0" fontId="1" fillId="2" borderId="26" xfId="0" applyFont="1" applyFill="1" applyBorder="1" applyAlignment="1" applyProtection="1">
      <alignment horizontal="justify" vertical="center" wrapText="1"/>
      <protection locked="0"/>
    </xf>
    <xf numFmtId="3" fontId="1" fillId="0" borderId="26" xfId="0" applyNumberFormat="1" applyFont="1" applyBorder="1" applyAlignment="1" applyProtection="1">
      <alignment horizontal="right" vertical="center" wrapText="1"/>
      <protection locked="0"/>
    </xf>
    <xf numFmtId="0" fontId="1" fillId="2" borderId="26" xfId="0" applyFont="1" applyFill="1" applyBorder="1" applyAlignment="1" applyProtection="1">
      <alignment horizontal="justify" vertical="justify" wrapText="1"/>
      <protection locked="0"/>
    </xf>
    <xf numFmtId="3" fontId="2" fillId="0" borderId="1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 wrapText="1"/>
    </xf>
    <xf numFmtId="0" fontId="2" fillId="10" borderId="4" xfId="0" applyFont="1" applyFill="1" applyBorder="1" applyAlignment="1" applyProtection="1">
      <alignment horizontal="center" vertical="center" wrapText="1"/>
      <protection locked="0"/>
    </xf>
    <xf numFmtId="0" fontId="2" fillId="10" borderId="4" xfId="0" applyFont="1" applyFill="1" applyBorder="1" applyAlignment="1" applyProtection="1">
      <alignment horizontal="left" vertical="center" wrapText="1"/>
      <protection locked="0"/>
    </xf>
    <xf numFmtId="3" fontId="1" fillId="0" borderId="1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horizontal="right" vertical="center" wrapText="1"/>
    </xf>
    <xf numFmtId="164" fontId="3" fillId="2" borderId="1" xfId="0" applyNumberFormat="1" applyFont="1" applyFill="1" applyBorder="1" applyAlignment="1" applyProtection="1">
      <alignment vertical="center" wrapText="1"/>
      <protection locked="0"/>
    </xf>
    <xf numFmtId="164" fontId="3" fillId="2" borderId="2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justify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3" fontId="2" fillId="0" borderId="15" xfId="0" applyNumberFormat="1" applyFont="1" applyBorder="1" applyAlignment="1">
      <alignment horizontal="center" vertical="center" wrapText="1"/>
    </xf>
    <xf numFmtId="3" fontId="1" fillId="0" borderId="15" xfId="0" applyNumberFormat="1" applyFont="1" applyBorder="1" applyAlignment="1" applyProtection="1">
      <alignment horizontal="center" vertical="center" wrapText="1"/>
      <protection locked="0"/>
    </xf>
    <xf numFmtId="3" fontId="1" fillId="2" borderId="0" xfId="0" applyNumberFormat="1" applyFont="1" applyFill="1" applyBorder="1" applyAlignment="1" applyProtection="1">
      <alignment vertical="center" wrapText="1"/>
      <protection locked="0"/>
    </xf>
    <xf numFmtId="0" fontId="2" fillId="0" borderId="12" xfId="0" applyFont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0" fontId="1" fillId="2" borderId="27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3" fontId="1" fillId="0" borderId="16" xfId="0" applyNumberFormat="1" applyFont="1" applyBorder="1" applyAlignment="1" applyProtection="1">
      <alignment horizontal="center" vertical="center" wrapText="1"/>
      <protection locked="0"/>
    </xf>
    <xf numFmtId="3" fontId="1" fillId="0" borderId="1" xfId="0" applyNumberFormat="1" applyFont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0" xfId="0" applyNumberFormat="1" applyFont="1" applyBorder="1" applyAlignment="1" applyProtection="1">
      <alignment horizontal="center" vertical="center" wrapText="1"/>
      <protection locked="0"/>
    </xf>
    <xf numFmtId="0" fontId="1" fillId="2" borderId="28" xfId="0" applyFont="1" applyFill="1" applyBorder="1" applyAlignment="1" applyProtection="1">
      <alignment horizontal="center" vertical="center" wrapText="1"/>
      <protection locked="0"/>
    </xf>
    <xf numFmtId="14" fontId="4" fillId="3" borderId="2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 applyProtection="1">
      <alignment horizontal="justify" vertical="center" wrapText="1"/>
      <protection locked="0"/>
    </xf>
    <xf numFmtId="3" fontId="1" fillId="0" borderId="15" xfId="0" applyNumberFormat="1" applyFont="1" applyBorder="1" applyAlignment="1" applyProtection="1">
      <alignment horizontal="right" vertical="center" wrapText="1"/>
      <protection locked="0"/>
    </xf>
    <xf numFmtId="0" fontId="1" fillId="2" borderId="2" xfId="0" applyFont="1" applyFill="1" applyBorder="1" applyAlignment="1" applyProtection="1">
      <alignment horizontal="justify" vertical="center" wrapText="1"/>
      <protection locked="0"/>
    </xf>
    <xf numFmtId="3" fontId="1" fillId="0" borderId="9" xfId="0" applyNumberFormat="1" applyFont="1" applyBorder="1" applyAlignment="1" applyProtection="1">
      <alignment horizontal="right" vertical="center" wrapText="1"/>
      <protection locked="0"/>
    </xf>
    <xf numFmtId="0" fontId="1" fillId="0" borderId="12" xfId="0" applyFont="1" applyBorder="1" applyAlignment="1" applyProtection="1">
      <alignment horizontal="justify" vertical="justify" wrapText="1"/>
      <protection locked="0"/>
    </xf>
    <xf numFmtId="14" fontId="1" fillId="0" borderId="12" xfId="0" applyNumberFormat="1" applyFont="1" applyBorder="1" applyProtection="1">
      <protection locked="0"/>
    </xf>
    <xf numFmtId="0" fontId="8" fillId="0" borderId="12" xfId="0" applyFont="1" applyBorder="1"/>
    <xf numFmtId="3" fontId="2" fillId="0" borderId="9" xfId="0" applyNumberFormat="1" applyFont="1" applyBorder="1" applyAlignment="1">
      <alignment horizontal="center" vertical="center" wrapText="1"/>
    </xf>
    <xf numFmtId="3" fontId="2" fillId="10" borderId="12" xfId="0" applyNumberFormat="1" applyFont="1" applyFill="1" applyBorder="1" applyAlignment="1">
      <alignment horizontal="right" vertical="center" wrapText="1"/>
    </xf>
    <xf numFmtId="3" fontId="2" fillId="10" borderId="20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 applyProtection="1">
      <alignment horizontal="center" vertical="justify" wrapText="1"/>
      <protection locked="0"/>
    </xf>
    <xf numFmtId="0" fontId="1" fillId="2" borderId="1" xfId="0" applyFont="1" applyFill="1" applyBorder="1" applyAlignment="1" applyProtection="1">
      <alignment horizontal="center" vertical="justify" wrapText="1"/>
      <protection locked="0"/>
    </xf>
    <xf numFmtId="0" fontId="1" fillId="0" borderId="0" xfId="0" applyFont="1" applyBorder="1" applyAlignment="1" applyProtection="1">
      <alignment horizontal="justify" vertical="justify" wrapText="1"/>
      <protection locked="0"/>
    </xf>
    <xf numFmtId="3" fontId="1" fillId="0" borderId="27" xfId="0" applyNumberFormat="1" applyFont="1" applyBorder="1" applyAlignment="1" applyProtection="1">
      <alignment vertical="center" wrapText="1"/>
      <protection locked="0"/>
    </xf>
    <xf numFmtId="0" fontId="1" fillId="0" borderId="28" xfId="0" applyFont="1" applyBorder="1" applyAlignment="1" applyProtection="1">
      <alignment horizontal="justify" vertical="center" wrapText="1"/>
      <protection locked="0"/>
    </xf>
    <xf numFmtId="3" fontId="1" fillId="0" borderId="4" xfId="0" applyNumberFormat="1" applyFont="1" applyBorder="1" applyAlignment="1" applyProtection="1">
      <alignment vertical="center" wrapText="1"/>
      <protection locked="0"/>
    </xf>
    <xf numFmtId="0" fontId="1" fillId="0" borderId="14" xfId="0" applyFont="1" applyBorder="1" applyAlignment="1" applyProtection="1">
      <alignment horizontal="justify" vertical="center" wrapText="1"/>
      <protection locked="0"/>
    </xf>
    <xf numFmtId="0" fontId="1" fillId="5" borderId="0" xfId="0" applyFont="1" applyFill="1" applyBorder="1" applyAlignment="1" applyProtection="1">
      <alignment horizontal="justify" vertical="justify" wrapText="1"/>
      <protection locked="0"/>
    </xf>
    <xf numFmtId="3" fontId="1" fillId="5" borderId="16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4" xfId="0" applyNumberFormat="1" applyFont="1" applyFill="1" applyBorder="1" applyAlignment="1" applyProtection="1">
      <alignment vertical="center" wrapText="1"/>
      <protection locked="0"/>
    </xf>
    <xf numFmtId="0" fontId="1" fillId="5" borderId="14" xfId="0" applyFont="1" applyFill="1" applyBorder="1" applyAlignment="1" applyProtection="1">
      <alignment horizontal="justify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3" fontId="1" fillId="5" borderId="15" xfId="0" applyNumberFormat="1" applyFont="1" applyFill="1" applyBorder="1" applyAlignment="1" applyProtection="1">
      <alignment horizontal="right" vertical="center" wrapText="1"/>
      <protection locked="0"/>
    </xf>
    <xf numFmtId="14" fontId="1" fillId="5" borderId="1" xfId="0" applyNumberFormat="1" applyFont="1" applyFill="1" applyBorder="1" applyAlignment="1" applyProtection="1">
      <alignment horizontal="center" vertical="center"/>
      <protection locked="0"/>
    </xf>
    <xf numFmtId="165" fontId="2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 applyProtection="1">
      <alignment vertical="center"/>
      <protection locked="0"/>
    </xf>
    <xf numFmtId="0" fontId="2" fillId="10" borderId="0" xfId="0" applyFont="1" applyFill="1" applyBorder="1" applyAlignment="1" applyProtection="1">
      <alignment horizontal="justify" vertical="center" wrapText="1"/>
      <protection locked="0"/>
    </xf>
    <xf numFmtId="0" fontId="2" fillId="10" borderId="0" xfId="0" applyFont="1" applyFill="1" applyBorder="1" applyAlignment="1" applyProtection="1">
      <alignment horizontal="center" vertical="center" wrapText="1"/>
      <protection locked="0"/>
    </xf>
    <xf numFmtId="0" fontId="2" fillId="10" borderId="0" xfId="0" applyFont="1" applyFill="1" applyBorder="1" applyAlignment="1" applyProtection="1">
      <alignment horizontal="left" vertical="center" wrapText="1"/>
      <protection locked="0"/>
    </xf>
    <xf numFmtId="3" fontId="2" fillId="0" borderId="2" xfId="0" applyNumberFormat="1" applyFont="1" applyBorder="1" applyAlignment="1">
      <alignment horizontal="right" vertical="center" wrapText="1"/>
    </xf>
    <xf numFmtId="3" fontId="1" fillId="5" borderId="9" xfId="0" applyNumberFormat="1" applyFont="1" applyFill="1" applyBorder="1" applyAlignment="1" applyProtection="1">
      <alignment horizontal="righ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3" fontId="1" fillId="2" borderId="0" xfId="0" applyNumberFormat="1" applyFont="1" applyFill="1" applyBorder="1" applyAlignment="1" applyProtection="1">
      <alignment wrapText="1"/>
      <protection locked="0"/>
    </xf>
    <xf numFmtId="0" fontId="2" fillId="10" borderId="18" xfId="0" applyFont="1" applyFill="1" applyBorder="1" applyAlignment="1" applyProtection="1">
      <alignment horizontal="center" vertical="center" wrapText="1"/>
      <protection locked="0"/>
    </xf>
    <xf numFmtId="3" fontId="1" fillId="0" borderId="2" xfId="0" applyNumberFormat="1" applyFont="1" applyBorder="1" applyAlignment="1">
      <alignment horizontal="center" vertical="center" wrapText="1"/>
    </xf>
    <xf numFmtId="10" fontId="1" fillId="0" borderId="1" xfId="0" applyNumberFormat="1" applyFont="1" applyBorder="1" applyProtection="1">
      <protection locked="0"/>
    </xf>
    <xf numFmtId="10" fontId="1" fillId="2" borderId="1" xfId="0" applyNumberFormat="1" applyFont="1" applyFill="1" applyBorder="1" applyAlignment="1" applyProtection="1">
      <alignment horizontal="justify" vertical="justify" wrapText="1"/>
      <protection locked="0"/>
    </xf>
    <xf numFmtId="3" fontId="1" fillId="0" borderId="4" xfId="0" applyNumberFormat="1" applyFont="1" applyBorder="1" applyAlignment="1">
      <alignment horizontal="right" vertical="center" wrapText="1"/>
    </xf>
    <xf numFmtId="3" fontId="1" fillId="0" borderId="9" xfId="0" applyNumberFormat="1" applyFont="1" applyBorder="1" applyAlignment="1">
      <alignment horizontal="right" vertical="center" wrapText="1"/>
    </xf>
    <xf numFmtId="3" fontId="1" fillId="0" borderId="16" xfId="0" applyNumberFormat="1" applyFont="1" applyBorder="1" applyAlignment="1">
      <alignment horizontal="right" vertical="center" wrapText="1"/>
    </xf>
    <xf numFmtId="0" fontId="1" fillId="0" borderId="13" xfId="0" applyFont="1" applyBorder="1" applyAlignment="1">
      <alignment horizontal="justify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justify" vertical="center" wrapText="1"/>
    </xf>
    <xf numFmtId="0" fontId="2" fillId="11" borderId="9" xfId="0" applyFont="1" applyFill="1" applyBorder="1" applyAlignment="1">
      <alignment horizontal="justify" vertical="center" wrapText="1"/>
    </xf>
    <xf numFmtId="0" fontId="2" fillId="11" borderId="13" xfId="0" applyFont="1" applyFill="1" applyBorder="1" applyAlignment="1" applyProtection="1">
      <alignment horizontal="left" vertical="center" wrapText="1"/>
      <protection locked="0"/>
    </xf>
    <xf numFmtId="0" fontId="2" fillId="10" borderId="13" xfId="0" applyFont="1" applyFill="1" applyBorder="1" applyAlignment="1" applyProtection="1">
      <alignment horizontal="justify" vertical="center" wrapText="1"/>
      <protection locked="0"/>
    </xf>
    <xf numFmtId="0" fontId="2" fillId="10" borderId="9" xfId="0" applyFont="1" applyFill="1" applyBorder="1" applyAlignment="1" applyProtection="1">
      <alignment horizontal="justify" vertical="center" wrapText="1"/>
      <protection locked="0"/>
    </xf>
    <xf numFmtId="0" fontId="2" fillId="10" borderId="14" xfId="0" applyFont="1" applyFill="1" applyBorder="1" applyAlignment="1" applyProtection="1">
      <alignment horizontal="justify" vertical="center" wrapText="1"/>
      <protection locked="0"/>
    </xf>
    <xf numFmtId="0" fontId="2" fillId="10" borderId="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11" borderId="1" xfId="0" applyNumberFormat="1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left" vertical="center" wrapText="1"/>
    </xf>
    <xf numFmtId="0" fontId="2" fillId="10" borderId="13" xfId="0" applyFont="1" applyFill="1" applyBorder="1" applyAlignment="1" applyProtection="1">
      <alignment horizontal="left" vertical="center" wrapText="1"/>
      <protection locked="0"/>
    </xf>
    <xf numFmtId="0" fontId="2" fillId="10" borderId="14" xfId="0" applyFont="1" applyFill="1" applyBorder="1" applyAlignment="1" applyProtection="1">
      <alignment horizontal="left" vertical="center" wrapText="1"/>
      <protection locked="0"/>
    </xf>
    <xf numFmtId="0" fontId="2" fillId="9" borderId="1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center" vertical="center" wrapText="1"/>
    </xf>
    <xf numFmtId="0" fontId="2" fillId="8" borderId="13" xfId="0" applyFont="1" applyFill="1" applyBorder="1" applyAlignment="1" applyProtection="1">
      <alignment horizontal="justify" vertical="center" wrapText="1"/>
      <protection locked="0"/>
    </xf>
    <xf numFmtId="0" fontId="2" fillId="8" borderId="2" xfId="0" applyFont="1" applyFill="1" applyBorder="1" applyAlignment="1">
      <alignment horizontal="left" vertical="center" wrapText="1"/>
    </xf>
    <xf numFmtId="0" fontId="2" fillId="8" borderId="13" xfId="0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10" borderId="1" xfId="0" applyFont="1" applyFill="1" applyBorder="1" applyAlignment="1" applyProtection="1">
      <alignment horizontal="left" vertical="center" wrapText="1"/>
      <protection locked="0"/>
    </xf>
    <xf numFmtId="3" fontId="1" fillId="0" borderId="23" xfId="0" applyNumberFormat="1" applyFont="1" applyBorder="1" applyAlignment="1">
      <alignment horizontal="center" vertical="center" wrapText="1"/>
    </xf>
    <xf numFmtId="3" fontId="1" fillId="0" borderId="15" xfId="0" applyNumberFormat="1" applyFont="1" applyBorder="1" applyAlignment="1">
      <alignment horizontal="center" vertical="center" wrapText="1"/>
    </xf>
    <xf numFmtId="0" fontId="2" fillId="10" borderId="18" xfId="0" applyFont="1" applyFill="1" applyBorder="1" applyAlignment="1" applyProtection="1">
      <alignment horizontal="left" vertical="center" wrapText="1"/>
      <protection locked="0"/>
    </xf>
    <xf numFmtId="0" fontId="2" fillId="11" borderId="1" xfId="0" applyFont="1" applyFill="1" applyBorder="1" applyAlignment="1">
      <alignment horizontal="justify" vertical="center" wrapText="1"/>
    </xf>
    <xf numFmtId="0" fontId="2" fillId="10" borderId="18" xfId="0" applyFont="1" applyFill="1" applyBorder="1" applyAlignment="1" applyProtection="1">
      <alignment horizontal="justify"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justify" vertical="center" wrapText="1"/>
    </xf>
    <xf numFmtId="0" fontId="2" fillId="11" borderId="13" xfId="0" applyFont="1" applyFill="1" applyBorder="1" applyAlignment="1">
      <alignment horizontal="justify" vertical="center" wrapText="1"/>
    </xf>
    <xf numFmtId="0" fontId="2" fillId="11" borderId="9" xfId="0" applyFont="1" applyFill="1" applyBorder="1" applyAlignment="1">
      <alignment horizontal="justify" vertical="center" wrapText="1"/>
    </xf>
    <xf numFmtId="0" fontId="2" fillId="11" borderId="2" xfId="0" applyFont="1" applyFill="1" applyBorder="1" applyAlignment="1" applyProtection="1">
      <alignment horizontal="left" vertical="center" wrapText="1"/>
      <protection locked="0"/>
    </xf>
    <xf numFmtId="0" fontId="2" fillId="11" borderId="13" xfId="0" applyFont="1" applyFill="1" applyBorder="1" applyAlignment="1" applyProtection="1">
      <alignment horizontal="left" vertical="center" wrapText="1"/>
      <protection locked="0"/>
    </xf>
    <xf numFmtId="0" fontId="2" fillId="11" borderId="9" xfId="0" applyFont="1" applyFill="1" applyBorder="1" applyAlignment="1" applyProtection="1">
      <alignment horizontal="left" vertical="center" wrapText="1"/>
      <protection locked="0"/>
    </xf>
    <xf numFmtId="0" fontId="2" fillId="10" borderId="2" xfId="0" applyFont="1" applyFill="1" applyBorder="1" applyAlignment="1" applyProtection="1">
      <alignment horizontal="justify" vertical="center" wrapText="1"/>
      <protection locked="0"/>
    </xf>
    <xf numFmtId="0" fontId="2" fillId="10" borderId="13" xfId="0" applyFont="1" applyFill="1" applyBorder="1" applyAlignment="1" applyProtection="1">
      <alignment horizontal="justify" vertical="center" wrapText="1"/>
      <protection locked="0"/>
    </xf>
    <xf numFmtId="0" fontId="2" fillId="10" borderId="9" xfId="0" applyFont="1" applyFill="1" applyBorder="1" applyAlignment="1" applyProtection="1">
      <alignment horizontal="justify" vertical="center" wrapText="1"/>
      <protection locked="0"/>
    </xf>
    <xf numFmtId="0" fontId="2" fillId="10" borderId="1" xfId="0" applyFont="1" applyFill="1" applyBorder="1" applyAlignment="1" applyProtection="1">
      <alignment horizontal="justify" vertical="center" wrapText="1"/>
      <protection locked="0"/>
    </xf>
    <xf numFmtId="16" fontId="2" fillId="1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10" borderId="14" xfId="0" applyFont="1" applyFill="1" applyBorder="1" applyAlignment="1" applyProtection="1">
      <alignment horizontal="justify" vertical="center" wrapText="1"/>
      <protection locked="0"/>
    </xf>
    <xf numFmtId="0" fontId="2" fillId="11" borderId="15" xfId="0" applyFont="1" applyFill="1" applyBorder="1" applyAlignment="1" applyProtection="1">
      <alignment horizontal="left" vertical="center" wrapText="1"/>
      <protection locked="0"/>
    </xf>
    <xf numFmtId="0" fontId="2" fillId="11" borderId="14" xfId="0" applyFont="1" applyFill="1" applyBorder="1" applyAlignment="1" applyProtection="1">
      <alignment horizontal="left" vertical="center" wrapText="1"/>
      <protection locked="0"/>
    </xf>
    <xf numFmtId="0" fontId="2" fillId="11" borderId="16" xfId="0" applyFont="1" applyFill="1" applyBorder="1" applyAlignment="1" applyProtection="1">
      <alignment horizontal="left" vertical="center" wrapText="1"/>
      <protection locked="0"/>
    </xf>
    <xf numFmtId="0" fontId="2" fillId="11" borderId="2" xfId="0" applyFont="1" applyFill="1" applyBorder="1" applyAlignment="1">
      <alignment horizontal="left" vertical="center" wrapText="1"/>
    </xf>
    <xf numFmtId="0" fontId="2" fillId="11" borderId="13" xfId="0" applyFont="1" applyFill="1" applyBorder="1" applyAlignment="1">
      <alignment horizontal="left" vertical="center" wrapText="1"/>
    </xf>
    <xf numFmtId="0" fontId="2" fillId="11" borderId="9" xfId="0" applyFont="1" applyFill="1" applyBorder="1" applyAlignment="1">
      <alignment horizontal="left" vertical="center" wrapText="1"/>
    </xf>
    <xf numFmtId="10" fontId="2" fillId="11" borderId="12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3" fontId="2" fillId="10" borderId="1" xfId="0" applyNumberFormat="1" applyFont="1" applyFill="1" applyBorder="1" applyAlignment="1">
      <alignment horizontal="center" vertical="center" wrapText="1"/>
    </xf>
    <xf numFmtId="3" fontId="2" fillId="10" borderId="12" xfId="0" applyNumberFormat="1" applyFont="1" applyFill="1" applyBorder="1" applyAlignment="1">
      <alignment horizontal="center" vertical="center" wrapText="1"/>
    </xf>
    <xf numFmtId="3" fontId="2" fillId="10" borderId="4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Border="1" applyAlignment="1">
      <alignment vertical="center" wrapText="1"/>
    </xf>
    <xf numFmtId="3" fontId="1" fillId="0" borderId="20" xfId="0" applyNumberFormat="1" applyFont="1" applyBorder="1" applyAlignment="1">
      <alignment vertical="center" wrapText="1"/>
    </xf>
    <xf numFmtId="3" fontId="2" fillId="10" borderId="17" xfId="0" applyNumberFormat="1" applyFont="1" applyFill="1" applyBorder="1" applyAlignment="1">
      <alignment horizontal="center" vertical="center" wrapText="1"/>
    </xf>
    <xf numFmtId="3" fontId="2" fillId="10" borderId="18" xfId="0" applyNumberFormat="1" applyFont="1" applyFill="1" applyBorder="1" applyAlignment="1">
      <alignment horizontal="center" vertical="center" wrapText="1"/>
    </xf>
    <xf numFmtId="3" fontId="2" fillId="10" borderId="19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3" fontId="2" fillId="11" borderId="12" xfId="0" applyNumberFormat="1" applyFont="1" applyFill="1" applyBorder="1" applyAlignment="1">
      <alignment horizontal="center" vertical="center" wrapText="1"/>
    </xf>
    <xf numFmtId="3" fontId="2" fillId="11" borderId="4" xfId="0" applyNumberFormat="1" applyFont="1" applyFill="1" applyBorder="1" applyAlignment="1">
      <alignment horizontal="center" vertical="center" wrapText="1"/>
    </xf>
    <xf numFmtId="3" fontId="2" fillId="11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" fontId="2" fillId="10" borderId="2" xfId="0" quotePrefix="1" applyNumberFormat="1" applyFont="1" applyFill="1" applyBorder="1" applyAlignment="1">
      <alignment horizontal="left" vertical="center" wrapText="1"/>
    </xf>
    <xf numFmtId="0" fontId="2" fillId="10" borderId="13" xfId="0" applyFont="1" applyFill="1" applyBorder="1" applyAlignment="1">
      <alignment horizontal="left" vertical="center" wrapText="1"/>
    </xf>
    <xf numFmtId="0" fontId="2" fillId="10" borderId="9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center" vertical="center" wrapText="1"/>
    </xf>
    <xf numFmtId="3" fontId="2" fillId="11" borderId="17" xfId="0" applyNumberFormat="1" applyFont="1" applyFill="1" applyBorder="1" applyAlignment="1">
      <alignment horizontal="center" vertical="center" wrapText="1"/>
    </xf>
    <xf numFmtId="3" fontId="2" fillId="11" borderId="18" xfId="0" applyNumberFormat="1" applyFont="1" applyFill="1" applyBorder="1" applyAlignment="1">
      <alignment horizontal="center" vertical="center" wrapText="1"/>
    </xf>
    <xf numFmtId="3" fontId="2" fillId="11" borderId="19" xfId="0" applyNumberFormat="1" applyFont="1" applyFill="1" applyBorder="1" applyAlignment="1">
      <alignment horizontal="center" vertical="center" wrapText="1"/>
    </xf>
    <xf numFmtId="3" fontId="1" fillId="0" borderId="4" xfId="0" applyNumberFormat="1" applyFont="1" applyBorder="1" applyAlignment="1">
      <alignment vertical="center" wrapText="1"/>
    </xf>
    <xf numFmtId="16" fontId="2" fillId="10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10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10" borderId="9" xfId="0" applyNumberFormat="1" applyFont="1" applyFill="1" applyBorder="1" applyAlignment="1" applyProtection="1">
      <alignment horizontal="left" vertical="center" wrapText="1"/>
      <protection locked="0"/>
    </xf>
    <xf numFmtId="0" fontId="2" fillId="11" borderId="12" xfId="0" applyFont="1" applyFill="1" applyBorder="1" applyAlignment="1">
      <alignment horizontal="center" vertical="center" wrapText="1"/>
    </xf>
    <xf numFmtId="0" fontId="2" fillId="11" borderId="4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left" vertical="center" wrapText="1"/>
    </xf>
    <xf numFmtId="0" fontId="2" fillId="10" borderId="2" xfId="0" applyFont="1" applyFill="1" applyBorder="1" applyAlignment="1" applyProtection="1">
      <alignment horizontal="left" vertical="center" wrapText="1"/>
      <protection locked="0"/>
    </xf>
    <xf numFmtId="0" fontId="2" fillId="10" borderId="13" xfId="0" applyFont="1" applyFill="1" applyBorder="1" applyAlignment="1" applyProtection="1">
      <alignment horizontal="left" vertical="center" wrapText="1"/>
      <protection locked="0"/>
    </xf>
    <xf numFmtId="0" fontId="2" fillId="10" borderId="9" xfId="0" applyFont="1" applyFill="1" applyBorder="1" applyAlignment="1" applyProtection="1">
      <alignment horizontal="left" vertical="center" wrapText="1"/>
      <protection locked="0"/>
    </xf>
    <xf numFmtId="0" fontId="2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4" xfId="0" applyFont="1" applyFill="1" applyBorder="1" applyAlignment="1" applyProtection="1">
      <alignment horizontal="left" vertical="center" wrapText="1"/>
      <protection locked="0"/>
    </xf>
    <xf numFmtId="0" fontId="2" fillId="10" borderId="16" xfId="0" applyFont="1" applyFill="1" applyBorder="1" applyAlignment="1" applyProtection="1">
      <alignment horizontal="left" vertical="center" wrapText="1"/>
      <protection locked="0"/>
    </xf>
    <xf numFmtId="3" fontId="13" fillId="3" borderId="24" xfId="0" applyNumberFormat="1" applyFont="1" applyFill="1" applyBorder="1" applyAlignment="1">
      <alignment horizontal="right" vertical="center"/>
    </xf>
    <xf numFmtId="3" fontId="13" fillId="3" borderId="25" xfId="0" applyNumberFormat="1" applyFont="1" applyFill="1" applyBorder="1" applyAlignment="1">
      <alignment horizontal="right" vertical="center"/>
    </xf>
    <xf numFmtId="3" fontId="1" fillId="0" borderId="12" xfId="0" applyNumberFormat="1" applyFont="1" applyBorder="1" applyAlignment="1">
      <alignment horizontal="center" vertical="center" wrapText="1"/>
    </xf>
    <xf numFmtId="3" fontId="1" fillId="0" borderId="20" xfId="0" applyNumberFormat="1" applyFont="1" applyBorder="1" applyAlignment="1">
      <alignment horizontal="center" vertical="center" wrapText="1"/>
    </xf>
    <xf numFmtId="3" fontId="11" fillId="3" borderId="24" xfId="0" applyNumberFormat="1" applyFont="1" applyFill="1" applyBorder="1" applyAlignment="1">
      <alignment horizontal="right" vertical="center"/>
    </xf>
    <xf numFmtId="3" fontId="11" fillId="3" borderId="25" xfId="0" applyNumberFormat="1" applyFont="1" applyFill="1" applyBorder="1" applyAlignment="1">
      <alignment horizontal="right" vertical="center"/>
    </xf>
    <xf numFmtId="16" fontId="2" fillId="8" borderId="1" xfId="0" applyNumberFormat="1" applyFont="1" applyFill="1" applyBorder="1" applyAlignment="1" applyProtection="1">
      <alignment horizontal="left" vertical="center" wrapText="1"/>
      <protection locked="0"/>
    </xf>
    <xf numFmtId="3" fontId="2" fillId="9" borderId="17" xfId="0" applyNumberFormat="1" applyFont="1" applyFill="1" applyBorder="1" applyAlignment="1">
      <alignment horizontal="center" vertical="center" wrapText="1"/>
    </xf>
    <xf numFmtId="3" fontId="2" fillId="9" borderId="18" xfId="0" applyNumberFormat="1" applyFont="1" applyFill="1" applyBorder="1" applyAlignment="1">
      <alignment horizontal="center" vertical="center" wrapText="1"/>
    </xf>
    <xf numFmtId="3" fontId="2" fillId="9" borderId="19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3" fontId="2" fillId="9" borderId="12" xfId="0" applyNumberFormat="1" applyFont="1" applyFill="1" applyBorder="1" applyAlignment="1">
      <alignment horizontal="center" vertical="center" wrapText="1"/>
    </xf>
    <xf numFmtId="3" fontId="2" fillId="9" borderId="4" xfId="0" applyNumberFormat="1" applyFont="1" applyFill="1" applyBorder="1" applyAlignment="1">
      <alignment horizontal="center" vertical="center" wrapText="1"/>
    </xf>
    <xf numFmtId="10" fontId="2" fillId="9" borderId="12" xfId="0" applyNumberFormat="1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center" vertical="center" wrapText="1"/>
    </xf>
    <xf numFmtId="0" fontId="2" fillId="8" borderId="2" xfId="0" applyFont="1" applyFill="1" applyBorder="1" applyAlignment="1" applyProtection="1">
      <alignment horizontal="justify" vertical="center" wrapText="1"/>
      <protection locked="0"/>
    </xf>
    <xf numFmtId="0" fontId="2" fillId="8" borderId="14" xfId="0" applyFont="1" applyFill="1" applyBorder="1" applyAlignment="1" applyProtection="1">
      <alignment horizontal="justify" vertical="center" wrapText="1"/>
      <protection locked="0"/>
    </xf>
    <xf numFmtId="0" fontId="2" fillId="8" borderId="13" xfId="0" applyFont="1" applyFill="1" applyBorder="1" applyAlignment="1" applyProtection="1">
      <alignment horizontal="justify" vertical="center" wrapText="1"/>
      <protection locked="0"/>
    </xf>
    <xf numFmtId="0" fontId="2" fillId="8" borderId="9" xfId="0" applyFont="1" applyFill="1" applyBorder="1" applyAlignment="1" applyProtection="1">
      <alignment horizontal="justify" vertical="center" wrapText="1"/>
      <protection locked="0"/>
    </xf>
    <xf numFmtId="0" fontId="2" fillId="8" borderId="2" xfId="0" applyFont="1" applyFill="1" applyBorder="1" applyAlignment="1">
      <alignment horizontal="left" vertical="center" wrapText="1"/>
    </xf>
    <xf numFmtId="0" fontId="2" fillId="8" borderId="13" xfId="0" applyFont="1" applyFill="1" applyBorder="1" applyAlignment="1">
      <alignment horizontal="left" vertical="center" wrapText="1"/>
    </xf>
    <xf numFmtId="0" fontId="2" fillId="8" borderId="9" xfId="0" applyFont="1" applyFill="1" applyBorder="1" applyAlignment="1">
      <alignment horizontal="left" vertical="center" wrapText="1"/>
    </xf>
    <xf numFmtId="0" fontId="2" fillId="8" borderId="2" xfId="0" applyFont="1" applyFill="1" applyBorder="1" applyAlignment="1" applyProtection="1">
      <alignment horizontal="left" vertical="center" wrapText="1"/>
      <protection locked="0"/>
    </xf>
    <xf numFmtId="0" fontId="2" fillId="8" borderId="13" xfId="0" applyFont="1" applyFill="1" applyBorder="1" applyAlignment="1" applyProtection="1">
      <alignment horizontal="left" vertical="center" wrapText="1"/>
      <protection locked="0"/>
    </xf>
    <xf numFmtId="0" fontId="2" fillId="8" borderId="9" xfId="0" applyFont="1" applyFill="1" applyBorder="1" applyAlignment="1" applyProtection="1">
      <alignment horizontal="left" vertical="center" wrapText="1"/>
      <protection locked="0"/>
    </xf>
    <xf numFmtId="0" fontId="2" fillId="8" borderId="1" xfId="0" applyFont="1" applyFill="1" applyBorder="1" applyAlignment="1" applyProtection="1">
      <alignment horizontal="justify" vertical="center" wrapText="1"/>
      <protection locked="0"/>
    </xf>
    <xf numFmtId="0" fontId="2" fillId="8" borderId="15" xfId="0" applyFont="1" applyFill="1" applyBorder="1" applyAlignment="1" applyProtection="1">
      <alignment horizontal="left" vertical="center" wrapText="1"/>
      <protection locked="0"/>
    </xf>
    <xf numFmtId="0" fontId="2" fillId="8" borderId="14" xfId="0" applyFont="1" applyFill="1" applyBorder="1" applyAlignment="1" applyProtection="1">
      <alignment horizontal="left" vertical="center" wrapText="1"/>
      <protection locked="0"/>
    </xf>
    <xf numFmtId="0" fontId="2" fillId="8" borderId="16" xfId="0" applyFont="1" applyFill="1" applyBorder="1" applyAlignment="1" applyProtection="1">
      <alignment horizontal="left" vertical="center" wrapText="1"/>
      <protection locked="0"/>
    </xf>
    <xf numFmtId="0" fontId="2" fillId="9" borderId="2" xfId="0" applyFont="1" applyFill="1" applyBorder="1" applyAlignment="1">
      <alignment horizontal="justify" vertical="center" wrapText="1"/>
    </xf>
    <xf numFmtId="0" fontId="2" fillId="9" borderId="13" xfId="0" applyFont="1" applyFill="1" applyBorder="1" applyAlignment="1">
      <alignment horizontal="justify" vertical="center" wrapText="1"/>
    </xf>
    <xf numFmtId="0" fontId="2" fillId="9" borderId="9" xfId="0" applyFont="1" applyFill="1" applyBorder="1" applyAlignment="1">
      <alignment horizontal="justify" vertical="center" wrapText="1"/>
    </xf>
    <xf numFmtId="16" fontId="2" fillId="8" borderId="2" xfId="0" quotePrefix="1" applyNumberFormat="1" applyFont="1" applyFill="1" applyBorder="1" applyAlignment="1">
      <alignment horizontal="left" vertical="center" wrapText="1"/>
    </xf>
    <xf numFmtId="16" fontId="2" fillId="8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8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8" borderId="9" xfId="0" applyNumberFormat="1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Border="1" applyAlignment="1">
      <alignment horizontal="center" vertical="center" wrapText="1"/>
    </xf>
    <xf numFmtId="3" fontId="1" fillId="0" borderId="12" xfId="0" applyNumberFormat="1" applyFont="1" applyBorder="1" applyAlignment="1">
      <alignment horizontal="center" vertical="center"/>
    </xf>
    <xf numFmtId="3" fontId="1" fillId="0" borderId="20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 wrapText="1"/>
    </xf>
    <xf numFmtId="0" fontId="2" fillId="10" borderId="15" xfId="0" applyFont="1" applyFill="1" applyBorder="1" applyAlignment="1" applyProtection="1">
      <alignment horizontal="justify" vertical="center" wrapText="1"/>
      <protection locked="0"/>
    </xf>
    <xf numFmtId="0" fontId="2" fillId="10" borderId="16" xfId="0" applyFont="1" applyFill="1" applyBorder="1" applyAlignment="1" applyProtection="1">
      <alignment horizontal="justify" vertical="center" wrapText="1"/>
      <protection locked="0"/>
    </xf>
    <xf numFmtId="0" fontId="2" fillId="10" borderId="1" xfId="0" applyFont="1" applyFill="1" applyBorder="1" applyAlignment="1" applyProtection="1">
      <alignment horizontal="left" vertical="center" wrapText="1"/>
      <protection locked="0"/>
    </xf>
    <xf numFmtId="3" fontId="1" fillId="0" borderId="23" xfId="0" applyNumberFormat="1" applyFont="1" applyBorder="1" applyAlignment="1">
      <alignment horizontal="center" vertical="center" wrapText="1"/>
    </xf>
    <xf numFmtId="3" fontId="1" fillId="0" borderId="15" xfId="0" applyNumberFormat="1" applyFont="1" applyBorder="1" applyAlignment="1">
      <alignment horizontal="center" vertical="center" wrapText="1"/>
    </xf>
    <xf numFmtId="0" fontId="2" fillId="10" borderId="19" xfId="0" applyFont="1" applyFill="1" applyBorder="1" applyAlignment="1" applyProtection="1">
      <alignment horizontal="left" vertical="center" wrapText="1"/>
      <protection locked="0"/>
    </xf>
    <xf numFmtId="0" fontId="2" fillId="11" borderId="17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 applyProtection="1">
      <alignment horizontal="left" vertical="center" wrapText="1"/>
      <protection locked="0"/>
    </xf>
    <xf numFmtId="3" fontId="1" fillId="0" borderId="0" xfId="0" applyNumberFormat="1" applyFont="1" applyBorder="1" applyAlignment="1">
      <alignment vertical="center" wrapText="1"/>
    </xf>
    <xf numFmtId="3" fontId="1" fillId="0" borderId="16" xfId="0" applyNumberFormat="1" applyFont="1" applyBorder="1" applyAlignment="1">
      <alignment vertical="center" wrapText="1"/>
    </xf>
    <xf numFmtId="0" fontId="2" fillId="10" borderId="17" xfId="0" applyFont="1" applyFill="1" applyBorder="1" applyAlignment="1" applyProtection="1">
      <alignment horizontal="left" vertical="center" wrapText="1"/>
      <protection locked="0"/>
    </xf>
    <xf numFmtId="0" fontId="2" fillId="11" borderId="1" xfId="0" applyFont="1" applyFill="1" applyBorder="1" applyAlignment="1">
      <alignment horizontal="justify" vertical="center" wrapText="1"/>
    </xf>
    <xf numFmtId="0" fontId="2" fillId="10" borderId="17" xfId="0" applyFont="1" applyFill="1" applyBorder="1" applyAlignment="1" applyProtection="1">
      <alignment horizontal="justify" vertical="center" wrapText="1"/>
      <protection locked="0"/>
    </xf>
    <xf numFmtId="0" fontId="2" fillId="10" borderId="18" xfId="0" applyFont="1" applyFill="1" applyBorder="1" applyAlignment="1" applyProtection="1">
      <alignment horizontal="justify" vertical="center" wrapText="1"/>
      <protection locked="0"/>
    </xf>
    <xf numFmtId="0" fontId="2" fillId="10" borderId="19" xfId="0" applyFont="1" applyFill="1" applyBorder="1" applyAlignment="1" applyProtection="1">
      <alignment horizontal="justify" vertical="center" wrapText="1"/>
      <protection locked="0"/>
    </xf>
    <xf numFmtId="0" fontId="2" fillId="11" borderId="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3" fontId="1" fillId="0" borderId="29" xfId="0" applyNumberFormat="1" applyFont="1" applyBorder="1" applyAlignment="1">
      <alignment horizontal="center" vertical="center" wrapText="1"/>
    </xf>
    <xf numFmtId="3" fontId="1" fillId="0" borderId="16" xfId="0" applyNumberFormat="1" applyFont="1" applyBorder="1" applyAlignment="1">
      <alignment horizontal="center" vertical="center" wrapText="1"/>
    </xf>
    <xf numFmtId="3" fontId="1" fillId="0" borderId="2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16" fontId="2" fillId="10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D2B5DAFD-4688-46A4-87D8-7C11763E9BB3}"/>
  </tableStyles>
  <colors>
    <mruColors>
      <color rgb="FF007DB5"/>
      <color rgb="FF33CCFF"/>
      <color rgb="FFFBD4B3"/>
      <color rgb="FFF79747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3CCFF"/>
    <pageSetUpPr fitToPage="1"/>
  </sheetPr>
  <dimension ref="A1:AR208"/>
  <sheetViews>
    <sheetView topLeftCell="P80" zoomScaleNormal="100" workbookViewId="0">
      <selection activeCell="AJ190" sqref="AJ190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2.6640625" style="12" hidden="1" customWidth="1" outlineLevel="1"/>
    <col min="21" max="21" width="12" style="12" customWidth="1" collapsed="1"/>
    <col min="22" max="24" width="12.6640625" style="12" hidden="1" customWidth="1" outlineLevel="1"/>
    <col min="25" max="25" width="12.109375" style="12" customWidth="1" collapsed="1"/>
    <col min="26" max="28" width="12.6640625" style="12" customWidth="1" outlineLevel="1"/>
    <col min="29" max="29" width="12.109375" style="12" customWidth="1"/>
    <col min="30" max="32" width="12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44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44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44" s="11" customFormat="1" ht="16.5" customHeight="1" x14ac:dyDescent="0.3">
      <c r="A3" s="453" t="s">
        <v>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44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44" ht="17.25" customHeight="1" x14ac:dyDescent="0.3">
      <c r="A5" s="431" t="s">
        <v>4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44" s="15" customFormat="1" x14ac:dyDescent="0.3">
      <c r="A6" s="440" t="s">
        <v>5</v>
      </c>
      <c r="B6" s="441" t="s">
        <v>6</v>
      </c>
      <c r="C6" s="398" t="s">
        <v>7</v>
      </c>
      <c r="D6" s="441" t="s">
        <v>8</v>
      </c>
      <c r="E6" s="440" t="s">
        <v>9</v>
      </c>
      <c r="F6" s="441" t="s">
        <v>10</v>
      </c>
      <c r="G6" s="440" t="s">
        <v>11</v>
      </c>
      <c r="H6" s="440" t="s">
        <v>12</v>
      </c>
      <c r="I6" s="440"/>
      <c r="J6" s="444" t="s">
        <v>13</v>
      </c>
      <c r="K6" s="444" t="s">
        <v>14</v>
      </c>
      <c r="L6" s="440" t="s">
        <v>15</v>
      </c>
      <c r="M6" s="448" t="s">
        <v>16</v>
      </c>
      <c r="N6" s="449"/>
      <c r="O6" s="450"/>
      <c r="P6" s="440" t="s">
        <v>17</v>
      </c>
      <c r="Q6" s="441" t="s">
        <v>18</v>
      </c>
      <c r="R6" s="443" t="s">
        <v>19</v>
      </c>
      <c r="S6" s="443"/>
      <c r="T6" s="443"/>
      <c r="U6" s="444" t="s">
        <v>20</v>
      </c>
      <c r="V6" s="443" t="s">
        <v>19</v>
      </c>
      <c r="W6" s="443"/>
      <c r="X6" s="443"/>
      <c r="Y6" s="444" t="s">
        <v>21</v>
      </c>
      <c r="Z6" s="443" t="s">
        <v>19</v>
      </c>
      <c r="AA6" s="443"/>
      <c r="AB6" s="443"/>
      <c r="AC6" s="444" t="s">
        <v>22</v>
      </c>
      <c r="AD6" s="443" t="s">
        <v>19</v>
      </c>
      <c r="AE6" s="443"/>
      <c r="AF6" s="443"/>
      <c r="AG6" s="444" t="s">
        <v>23</v>
      </c>
      <c r="AH6" s="444" t="s">
        <v>24</v>
      </c>
      <c r="AI6" s="439" t="s">
        <v>25</v>
      </c>
      <c r="AJ6" s="439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0.399999999999999" x14ac:dyDescent="0.3">
      <c r="A7" s="440"/>
      <c r="B7" s="442"/>
      <c r="C7" s="398" t="s">
        <v>26</v>
      </c>
      <c r="D7" s="442"/>
      <c r="E7" s="440"/>
      <c r="F7" s="442"/>
      <c r="G7" s="440"/>
      <c r="H7" s="397" t="s">
        <v>27</v>
      </c>
      <c r="I7" s="397" t="s">
        <v>28</v>
      </c>
      <c r="J7" s="445"/>
      <c r="K7" s="445"/>
      <c r="L7" s="440"/>
      <c r="M7" s="400" t="s">
        <v>29</v>
      </c>
      <c r="N7" s="400" t="s">
        <v>30</v>
      </c>
      <c r="O7" s="400" t="s">
        <v>31</v>
      </c>
      <c r="P7" s="440"/>
      <c r="Q7" s="442"/>
      <c r="R7" s="400" t="s">
        <v>32</v>
      </c>
      <c r="S7" s="400" t="s">
        <v>33</v>
      </c>
      <c r="T7" s="400" t="s">
        <v>34</v>
      </c>
      <c r="U7" s="445"/>
      <c r="V7" s="400" t="s">
        <v>35</v>
      </c>
      <c r="W7" s="400" t="s">
        <v>36</v>
      </c>
      <c r="X7" s="400" t="s">
        <v>37</v>
      </c>
      <c r="Y7" s="445"/>
      <c r="Z7" s="400" t="s">
        <v>38</v>
      </c>
      <c r="AA7" s="400" t="s">
        <v>39</v>
      </c>
      <c r="AB7" s="400" t="s">
        <v>40</v>
      </c>
      <c r="AC7" s="445"/>
      <c r="AD7" s="400" t="s">
        <v>41</v>
      </c>
      <c r="AE7" s="400" t="s">
        <v>42</v>
      </c>
      <c r="AF7" s="400" t="s">
        <v>43</v>
      </c>
      <c r="AG7" s="445"/>
      <c r="AH7" s="445"/>
      <c r="AI7" s="280" t="s">
        <v>44</v>
      </c>
      <c r="AJ7" s="280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3">
      <c r="A8" s="436" t="s">
        <v>46</v>
      </c>
      <c r="B8" s="437"/>
      <c r="C8" s="437"/>
      <c r="D8" s="437"/>
      <c r="E8" s="438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12.75" hidden="1" customHeight="1" outlineLevel="1" x14ac:dyDescent="0.3">
      <c r="A9" s="240">
        <v>1</v>
      </c>
      <c r="B9" s="113"/>
      <c r="C9" s="238"/>
      <c r="D9" s="229"/>
      <c r="E9" s="232"/>
      <c r="F9" s="232"/>
      <c r="G9" s="232"/>
      <c r="H9" s="229"/>
      <c r="I9" s="229"/>
      <c r="J9" s="230"/>
      <c r="K9" s="231"/>
      <c r="L9" s="232"/>
      <c r="M9" s="115"/>
      <c r="N9" s="115"/>
      <c r="O9" s="115"/>
      <c r="P9" s="232"/>
      <c r="Q9" s="232"/>
      <c r="R9" s="115"/>
      <c r="S9" s="115"/>
      <c r="T9" s="115"/>
      <c r="U9" s="116">
        <f>SUM(R9:T9)</f>
        <v>0</v>
      </c>
      <c r="V9" s="115"/>
      <c r="W9" s="115"/>
      <c r="X9" s="115"/>
      <c r="Y9" s="116">
        <f>SUM(V9:X9)</f>
        <v>0</v>
      </c>
      <c r="Z9" s="115"/>
      <c r="AA9" s="115"/>
      <c r="AB9" s="115"/>
      <c r="AC9" s="116">
        <f>SUM(Z9:AB9)</f>
        <v>0</v>
      </c>
      <c r="AD9" s="115"/>
      <c r="AE9" s="115"/>
      <c r="AF9" s="115"/>
      <c r="AG9" s="116">
        <f>SUM(AD9:AF9)</f>
        <v>0</v>
      </c>
      <c r="AH9" s="116">
        <f t="shared" ref="AH9:AH18" si="0">SUM(U9,Y9,AC9,AG9)</f>
        <v>0</v>
      </c>
      <c r="AI9" s="233">
        <f>IF(ISERROR(AH9/J9),0,AH9/J9)</f>
        <v>0</v>
      </c>
      <c r="AJ9" s="234">
        <f t="shared" ref="AJ9:AJ18" si="1">IF(ISERROR(AH9/$AH$191),"-",AH9/$AH$191)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3">
      <c r="A10" s="240">
        <v>2</v>
      </c>
      <c r="B10" s="113"/>
      <c r="C10" s="239"/>
      <c r="D10" s="114"/>
      <c r="E10" s="236"/>
      <c r="F10" s="232"/>
      <c r="G10" s="232"/>
      <c r="H10" s="229"/>
      <c r="I10" s="229"/>
      <c r="J10" s="230"/>
      <c r="K10" s="235"/>
      <c r="L10" s="236"/>
      <c r="M10" s="115"/>
      <c r="N10" s="115"/>
      <c r="O10" s="115"/>
      <c r="P10" s="236"/>
      <c r="Q10" s="236"/>
      <c r="R10" s="115"/>
      <c r="S10" s="115"/>
      <c r="T10" s="115"/>
      <c r="U10" s="116">
        <f t="shared" ref="U10:U18" si="2">SUM(R10:T10)</f>
        <v>0</v>
      </c>
      <c r="V10" s="115"/>
      <c r="W10" s="115"/>
      <c r="X10" s="115"/>
      <c r="Y10" s="116">
        <f t="shared" ref="Y10:Y18" si="3">SUM(V10:X10)</f>
        <v>0</v>
      </c>
      <c r="Z10" s="115"/>
      <c r="AA10" s="115"/>
      <c r="AB10" s="115"/>
      <c r="AC10" s="116">
        <f t="shared" ref="AC10:AC18" si="4">SUM(Z10:AB10)</f>
        <v>0</v>
      </c>
      <c r="AD10" s="115"/>
      <c r="AE10" s="115"/>
      <c r="AF10" s="115"/>
      <c r="AG10" s="116">
        <f t="shared" ref="AG10:AG18" si="5">SUM(AD10:AF10)</f>
        <v>0</v>
      </c>
      <c r="AH10" s="116">
        <f t="shared" si="0"/>
        <v>0</v>
      </c>
      <c r="AI10" s="233">
        <f t="shared" ref="AI10:AI18" si="6">IF(ISERROR(AH10/J10),0,AH10/J10)</f>
        <v>0</v>
      </c>
      <c r="AJ10" s="234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outlineLevel="1" x14ac:dyDescent="0.3">
      <c r="A11" s="240">
        <v>3</v>
      </c>
      <c r="B11" s="113"/>
      <c r="C11" s="239"/>
      <c r="D11" s="114"/>
      <c r="E11" s="236"/>
      <c r="F11" s="236"/>
      <c r="G11" s="236"/>
      <c r="H11" s="114"/>
      <c r="I11" s="114"/>
      <c r="J11" s="230"/>
      <c r="K11" s="235"/>
      <c r="L11" s="236"/>
      <c r="M11" s="115"/>
      <c r="N11" s="115"/>
      <c r="O11" s="115"/>
      <c r="P11" s="236"/>
      <c r="Q11" s="236"/>
      <c r="R11" s="115"/>
      <c r="S11" s="115"/>
      <c r="T11" s="115"/>
      <c r="U11" s="116">
        <f t="shared" si="2"/>
        <v>0</v>
      </c>
      <c r="V11" s="115"/>
      <c r="W11" s="115"/>
      <c r="X11" s="115"/>
      <c r="Y11" s="116">
        <f t="shared" si="3"/>
        <v>0</v>
      </c>
      <c r="Z11" s="115"/>
      <c r="AA11" s="115"/>
      <c r="AB11" s="115"/>
      <c r="AC11" s="116">
        <f t="shared" si="4"/>
        <v>0</v>
      </c>
      <c r="AD11" s="115"/>
      <c r="AE11" s="115"/>
      <c r="AF11" s="115"/>
      <c r="AG11" s="116">
        <f t="shared" si="5"/>
        <v>0</v>
      </c>
      <c r="AH11" s="116">
        <f t="shared" si="0"/>
        <v>0</v>
      </c>
      <c r="AI11" s="233">
        <f t="shared" si="6"/>
        <v>0</v>
      </c>
      <c r="AJ11" s="234">
        <f t="shared" si="1"/>
        <v>0</v>
      </c>
    </row>
    <row r="12" spans="1:44" ht="12.75" hidden="1" customHeight="1" outlineLevel="1" x14ac:dyDescent="0.3">
      <c r="A12" s="240">
        <v>4</v>
      </c>
      <c r="B12" s="113"/>
      <c r="C12" s="239"/>
      <c r="D12" s="114"/>
      <c r="E12" s="236"/>
      <c r="F12" s="236"/>
      <c r="G12" s="236"/>
      <c r="H12" s="114"/>
      <c r="I12" s="114"/>
      <c r="J12" s="230"/>
      <c r="K12" s="235"/>
      <c r="L12" s="236"/>
      <c r="M12" s="115"/>
      <c r="N12" s="115"/>
      <c r="O12" s="115"/>
      <c r="P12" s="236"/>
      <c r="Q12" s="236"/>
      <c r="R12" s="115"/>
      <c r="S12" s="115"/>
      <c r="T12" s="115"/>
      <c r="U12" s="116">
        <f t="shared" si="2"/>
        <v>0</v>
      </c>
      <c r="V12" s="115"/>
      <c r="W12" s="115"/>
      <c r="X12" s="115"/>
      <c r="Y12" s="116">
        <f t="shared" si="3"/>
        <v>0</v>
      </c>
      <c r="Z12" s="115"/>
      <c r="AA12" s="115"/>
      <c r="AB12" s="115"/>
      <c r="AC12" s="116">
        <f t="shared" si="4"/>
        <v>0</v>
      </c>
      <c r="AD12" s="115"/>
      <c r="AE12" s="115"/>
      <c r="AF12" s="115"/>
      <c r="AG12" s="116">
        <f t="shared" si="5"/>
        <v>0</v>
      </c>
      <c r="AH12" s="116">
        <f t="shared" si="0"/>
        <v>0</v>
      </c>
      <c r="AI12" s="233">
        <f t="shared" si="6"/>
        <v>0</v>
      </c>
      <c r="AJ12" s="234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</row>
    <row r="13" spans="1:44" ht="12.75" hidden="1" customHeight="1" outlineLevel="1" x14ac:dyDescent="0.3">
      <c r="A13" s="240">
        <v>5</v>
      </c>
      <c r="B13" s="113"/>
      <c r="C13" s="239"/>
      <c r="D13" s="114"/>
      <c r="E13" s="236"/>
      <c r="F13" s="236"/>
      <c r="G13" s="236"/>
      <c r="H13" s="114"/>
      <c r="I13" s="114"/>
      <c r="J13" s="230"/>
      <c r="K13" s="235"/>
      <c r="L13" s="236"/>
      <c r="M13" s="115"/>
      <c r="N13" s="115"/>
      <c r="O13" s="115"/>
      <c r="P13" s="236"/>
      <c r="Q13" s="236"/>
      <c r="R13" s="115"/>
      <c r="S13" s="115"/>
      <c r="T13" s="115"/>
      <c r="U13" s="116">
        <f t="shared" si="2"/>
        <v>0</v>
      </c>
      <c r="V13" s="115"/>
      <c r="W13" s="115"/>
      <c r="X13" s="115"/>
      <c r="Y13" s="116">
        <f t="shared" si="3"/>
        <v>0</v>
      </c>
      <c r="Z13" s="115"/>
      <c r="AA13" s="115"/>
      <c r="AB13" s="115"/>
      <c r="AC13" s="116">
        <f t="shared" si="4"/>
        <v>0</v>
      </c>
      <c r="AD13" s="115"/>
      <c r="AE13" s="115"/>
      <c r="AF13" s="115"/>
      <c r="AG13" s="116">
        <f t="shared" si="5"/>
        <v>0</v>
      </c>
      <c r="AH13" s="116">
        <f t="shared" si="0"/>
        <v>0</v>
      </c>
      <c r="AI13" s="233">
        <f t="shared" si="6"/>
        <v>0</v>
      </c>
      <c r="AJ13" s="234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3">
      <c r="A14" s="240">
        <v>6</v>
      </c>
      <c r="B14" s="113"/>
      <c r="C14" s="239"/>
      <c r="D14" s="114"/>
      <c r="E14" s="236"/>
      <c r="F14" s="236"/>
      <c r="G14" s="236"/>
      <c r="H14" s="114"/>
      <c r="I14" s="114"/>
      <c r="J14" s="230"/>
      <c r="K14" s="235"/>
      <c r="L14" s="236"/>
      <c r="M14" s="115"/>
      <c r="N14" s="115"/>
      <c r="O14" s="115"/>
      <c r="P14" s="236"/>
      <c r="Q14" s="236"/>
      <c r="R14" s="115"/>
      <c r="S14" s="115"/>
      <c r="T14" s="115"/>
      <c r="U14" s="116">
        <f t="shared" si="2"/>
        <v>0</v>
      </c>
      <c r="V14" s="115"/>
      <c r="W14" s="115"/>
      <c r="X14" s="115"/>
      <c r="Y14" s="116">
        <f t="shared" si="3"/>
        <v>0</v>
      </c>
      <c r="Z14" s="115"/>
      <c r="AA14" s="115"/>
      <c r="AB14" s="115"/>
      <c r="AC14" s="116">
        <f t="shared" si="4"/>
        <v>0</v>
      </c>
      <c r="AD14" s="115"/>
      <c r="AE14" s="115"/>
      <c r="AF14" s="115"/>
      <c r="AG14" s="116">
        <f t="shared" si="5"/>
        <v>0</v>
      </c>
      <c r="AH14" s="116">
        <f t="shared" si="0"/>
        <v>0</v>
      </c>
      <c r="AI14" s="233">
        <f t="shared" si="6"/>
        <v>0</v>
      </c>
      <c r="AJ14" s="234">
        <f t="shared" si="1"/>
        <v>0</v>
      </c>
    </row>
    <row r="15" spans="1:44" ht="12.75" hidden="1" customHeight="1" outlineLevel="1" x14ac:dyDescent="0.3">
      <c r="A15" s="240">
        <v>7</v>
      </c>
      <c r="B15" s="113"/>
      <c r="C15" s="239"/>
      <c r="D15" s="114"/>
      <c r="E15" s="236"/>
      <c r="F15" s="236"/>
      <c r="G15" s="236"/>
      <c r="H15" s="114"/>
      <c r="I15" s="114"/>
      <c r="J15" s="230"/>
      <c r="K15" s="235"/>
      <c r="L15" s="236"/>
      <c r="M15" s="115"/>
      <c r="N15" s="115"/>
      <c r="O15" s="115"/>
      <c r="P15" s="236"/>
      <c r="Q15" s="236"/>
      <c r="R15" s="115"/>
      <c r="S15" s="115"/>
      <c r="T15" s="115"/>
      <c r="U15" s="116">
        <f t="shared" si="2"/>
        <v>0</v>
      </c>
      <c r="V15" s="115"/>
      <c r="W15" s="115"/>
      <c r="X15" s="115"/>
      <c r="Y15" s="116">
        <f t="shared" si="3"/>
        <v>0</v>
      </c>
      <c r="Z15" s="115"/>
      <c r="AA15" s="115"/>
      <c r="AB15" s="115"/>
      <c r="AC15" s="116">
        <f t="shared" si="4"/>
        <v>0</v>
      </c>
      <c r="AD15" s="115"/>
      <c r="AE15" s="115"/>
      <c r="AF15" s="115"/>
      <c r="AG15" s="116">
        <f t="shared" si="5"/>
        <v>0</v>
      </c>
      <c r="AH15" s="116">
        <f t="shared" si="0"/>
        <v>0</v>
      </c>
      <c r="AI15" s="233">
        <f t="shared" si="6"/>
        <v>0</v>
      </c>
      <c r="AJ15" s="234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outlineLevel="1" x14ac:dyDescent="0.3">
      <c r="A16" s="240">
        <v>8</v>
      </c>
      <c r="B16" s="113"/>
      <c r="C16" s="239"/>
      <c r="D16" s="114"/>
      <c r="E16" s="236"/>
      <c r="F16" s="236"/>
      <c r="G16" s="236"/>
      <c r="H16" s="114"/>
      <c r="I16" s="114"/>
      <c r="J16" s="230"/>
      <c r="K16" s="235"/>
      <c r="L16" s="236"/>
      <c r="M16" s="115"/>
      <c r="N16" s="115"/>
      <c r="O16" s="115"/>
      <c r="P16" s="236"/>
      <c r="Q16" s="236"/>
      <c r="R16" s="115"/>
      <c r="S16" s="115"/>
      <c r="T16" s="115"/>
      <c r="U16" s="116">
        <f t="shared" si="2"/>
        <v>0</v>
      </c>
      <c r="V16" s="115"/>
      <c r="W16" s="115"/>
      <c r="X16" s="115"/>
      <c r="Y16" s="116">
        <f t="shared" si="3"/>
        <v>0</v>
      </c>
      <c r="Z16" s="115"/>
      <c r="AA16" s="115"/>
      <c r="AB16" s="115"/>
      <c r="AC16" s="116">
        <f t="shared" si="4"/>
        <v>0</v>
      </c>
      <c r="AD16" s="115"/>
      <c r="AE16" s="115"/>
      <c r="AF16" s="115"/>
      <c r="AG16" s="116">
        <f t="shared" si="5"/>
        <v>0</v>
      </c>
      <c r="AH16" s="116">
        <f t="shared" si="0"/>
        <v>0</v>
      </c>
      <c r="AI16" s="233">
        <f t="shared" si="6"/>
        <v>0</v>
      </c>
      <c r="AJ16" s="234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outlineLevel="1" x14ac:dyDescent="0.3">
      <c r="A17" s="240">
        <v>9</v>
      </c>
      <c r="B17" s="113"/>
      <c r="C17" s="239"/>
      <c r="D17" s="114"/>
      <c r="E17" s="236"/>
      <c r="F17" s="236"/>
      <c r="G17" s="236"/>
      <c r="H17" s="114"/>
      <c r="I17" s="114"/>
      <c r="J17" s="230"/>
      <c r="K17" s="235"/>
      <c r="L17" s="236"/>
      <c r="M17" s="115"/>
      <c r="N17" s="115"/>
      <c r="O17" s="115"/>
      <c r="P17" s="236"/>
      <c r="Q17" s="236"/>
      <c r="R17" s="115"/>
      <c r="S17" s="115"/>
      <c r="T17" s="115"/>
      <c r="U17" s="116">
        <f t="shared" si="2"/>
        <v>0</v>
      </c>
      <c r="V17" s="115"/>
      <c r="W17" s="115"/>
      <c r="X17" s="115"/>
      <c r="Y17" s="116">
        <f t="shared" si="3"/>
        <v>0</v>
      </c>
      <c r="Z17" s="115"/>
      <c r="AA17" s="115"/>
      <c r="AB17" s="115"/>
      <c r="AC17" s="116">
        <f t="shared" si="4"/>
        <v>0</v>
      </c>
      <c r="AD17" s="115"/>
      <c r="AE17" s="115"/>
      <c r="AF17" s="115"/>
      <c r="AG17" s="116">
        <f t="shared" si="5"/>
        <v>0</v>
      </c>
      <c r="AH17" s="116">
        <f t="shared" si="0"/>
        <v>0</v>
      </c>
      <c r="AI17" s="233">
        <f t="shared" si="6"/>
        <v>0</v>
      </c>
      <c r="AJ17" s="234">
        <f t="shared" si="1"/>
        <v>0</v>
      </c>
    </row>
    <row r="18" spans="1:44" ht="12.75" hidden="1" customHeight="1" outlineLevel="1" x14ac:dyDescent="0.3">
      <c r="A18" s="240">
        <v>10</v>
      </c>
      <c r="B18" s="113"/>
      <c r="C18" s="239"/>
      <c r="D18" s="114"/>
      <c r="E18" s="236"/>
      <c r="F18" s="236"/>
      <c r="G18" s="236"/>
      <c r="H18" s="114"/>
      <c r="I18" s="114"/>
      <c r="J18" s="230"/>
      <c r="K18" s="237"/>
      <c r="L18" s="236"/>
      <c r="M18" s="115"/>
      <c r="N18" s="115"/>
      <c r="O18" s="115"/>
      <c r="P18" s="236"/>
      <c r="Q18" s="236"/>
      <c r="R18" s="115"/>
      <c r="S18" s="115"/>
      <c r="T18" s="115"/>
      <c r="U18" s="116">
        <f t="shared" si="2"/>
        <v>0</v>
      </c>
      <c r="V18" s="115"/>
      <c r="W18" s="115"/>
      <c r="X18" s="115"/>
      <c r="Y18" s="116">
        <f t="shared" si="3"/>
        <v>0</v>
      </c>
      <c r="Z18" s="115"/>
      <c r="AA18" s="115"/>
      <c r="AB18" s="115"/>
      <c r="AC18" s="116">
        <f t="shared" si="4"/>
        <v>0</v>
      </c>
      <c r="AD18" s="115"/>
      <c r="AE18" s="115"/>
      <c r="AF18" s="115"/>
      <c r="AG18" s="116">
        <f t="shared" si="5"/>
        <v>0</v>
      </c>
      <c r="AH18" s="116">
        <f t="shared" si="0"/>
        <v>0</v>
      </c>
      <c r="AI18" s="233">
        <f t="shared" si="6"/>
        <v>0</v>
      </c>
      <c r="AJ18" s="234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75">
        <f>IF(ISERROR(AH19/J19),0,AH19/J19)</f>
        <v>0</v>
      </c>
      <c r="AJ19" s="275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customHeight="1" x14ac:dyDescent="0.3">
      <c r="A20" s="424" t="s">
        <v>48</v>
      </c>
      <c r="B20" s="425"/>
      <c r="C20" s="425"/>
      <c r="D20" s="425"/>
      <c r="E20" s="426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44" ht="12.75" hidden="1" customHeight="1" outlineLevel="1" x14ac:dyDescent="0.3">
      <c r="A21" s="240">
        <v>1</v>
      </c>
      <c r="B21" s="113"/>
      <c r="C21" s="238"/>
      <c r="D21" s="229"/>
      <c r="E21" s="232"/>
      <c r="F21" s="232"/>
      <c r="G21" s="232"/>
      <c r="H21" s="229"/>
      <c r="I21" s="229"/>
      <c r="J21" s="241"/>
      <c r="K21" s="231"/>
      <c r="L21" s="232"/>
      <c r="M21" s="115"/>
      <c r="N21" s="115"/>
      <c r="O21" s="115"/>
      <c r="P21" s="232"/>
      <c r="Q21" s="232"/>
      <c r="R21" s="115"/>
      <c r="S21" s="115"/>
      <c r="T21" s="115"/>
      <c r="U21" s="116">
        <f>SUM(R21:T21)</f>
        <v>0</v>
      </c>
      <c r="V21" s="115"/>
      <c r="W21" s="115"/>
      <c r="X21" s="115"/>
      <c r="Y21" s="116">
        <f>SUM(V21:X21)</f>
        <v>0</v>
      </c>
      <c r="Z21" s="115"/>
      <c r="AA21" s="115"/>
      <c r="AB21" s="115"/>
      <c r="AC21" s="116">
        <f>SUM(Z21:AB21)</f>
        <v>0</v>
      </c>
      <c r="AD21" s="115"/>
      <c r="AE21" s="115"/>
      <c r="AF21" s="115"/>
      <c r="AG21" s="116">
        <f>SUM(AD21:AF21)</f>
        <v>0</v>
      </c>
      <c r="AH21" s="116">
        <f t="shared" ref="AH21:AH30" si="8">SUM(U21,Y21,AC21,AG21)</f>
        <v>0</v>
      </c>
      <c r="AI21" s="233">
        <f>IF(ISERROR(AH21/J21),0,AH21/J21)</f>
        <v>0</v>
      </c>
      <c r="AJ21" s="234">
        <f t="shared" ref="AJ21:AJ30" si="9">IF(ISERROR(AH21/$AH$191),"-",AH21/$AH$191)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3">
      <c r="A22" s="240">
        <v>2</v>
      </c>
      <c r="B22" s="113"/>
      <c r="C22" s="239"/>
      <c r="D22" s="114"/>
      <c r="E22" s="236"/>
      <c r="F22" s="236"/>
      <c r="G22" s="236"/>
      <c r="H22" s="114"/>
      <c r="I22" s="114"/>
      <c r="J22" s="241"/>
      <c r="K22" s="235"/>
      <c r="L22" s="236"/>
      <c r="M22" s="115"/>
      <c r="N22" s="115"/>
      <c r="O22" s="115"/>
      <c r="P22" s="236"/>
      <c r="Q22" s="236"/>
      <c r="R22" s="115"/>
      <c r="S22" s="115"/>
      <c r="T22" s="115"/>
      <c r="U22" s="116">
        <f t="shared" ref="U22:U30" si="10">SUM(R22:T22)</f>
        <v>0</v>
      </c>
      <c r="V22" s="115"/>
      <c r="W22" s="115"/>
      <c r="X22" s="115"/>
      <c r="Y22" s="116">
        <f t="shared" ref="Y22:Y30" si="11">SUM(V22:X22)</f>
        <v>0</v>
      </c>
      <c r="Z22" s="115"/>
      <c r="AA22" s="115"/>
      <c r="AB22" s="115"/>
      <c r="AC22" s="116">
        <f t="shared" ref="AC22:AC30" si="12">SUM(Z22:AB22)</f>
        <v>0</v>
      </c>
      <c r="AD22" s="115"/>
      <c r="AE22" s="115"/>
      <c r="AF22" s="115"/>
      <c r="AG22" s="116">
        <f t="shared" ref="AG22:AG30" si="13">SUM(AD22:AF22)</f>
        <v>0</v>
      </c>
      <c r="AH22" s="116">
        <f t="shared" si="8"/>
        <v>0</v>
      </c>
      <c r="AI22" s="233">
        <f t="shared" ref="AI22:AI30" si="14">IF(ISERROR(AH22/J22),0,AH22/J22)</f>
        <v>0</v>
      </c>
      <c r="AJ22" s="234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outlineLevel="1" x14ac:dyDescent="0.3">
      <c r="A23" s="240">
        <v>3</v>
      </c>
      <c r="B23" s="113"/>
      <c r="C23" s="239"/>
      <c r="D23" s="114"/>
      <c r="E23" s="236"/>
      <c r="F23" s="236"/>
      <c r="G23" s="236"/>
      <c r="H23" s="114"/>
      <c r="I23" s="114"/>
      <c r="J23" s="241"/>
      <c r="K23" s="235"/>
      <c r="L23" s="236"/>
      <c r="M23" s="115"/>
      <c r="N23" s="115"/>
      <c r="O23" s="115"/>
      <c r="P23" s="236"/>
      <c r="Q23" s="236"/>
      <c r="R23" s="115"/>
      <c r="S23" s="115"/>
      <c r="T23" s="115"/>
      <c r="U23" s="116">
        <f t="shared" si="10"/>
        <v>0</v>
      </c>
      <c r="V23" s="115"/>
      <c r="W23" s="115"/>
      <c r="X23" s="115"/>
      <c r="Y23" s="116">
        <f t="shared" si="11"/>
        <v>0</v>
      </c>
      <c r="Z23" s="115"/>
      <c r="AA23" s="115"/>
      <c r="AB23" s="115"/>
      <c r="AC23" s="116">
        <f t="shared" si="12"/>
        <v>0</v>
      </c>
      <c r="AD23" s="115"/>
      <c r="AE23" s="115"/>
      <c r="AF23" s="115"/>
      <c r="AG23" s="116">
        <f t="shared" si="13"/>
        <v>0</v>
      </c>
      <c r="AH23" s="116">
        <f t="shared" si="8"/>
        <v>0</v>
      </c>
      <c r="AI23" s="233">
        <f t="shared" si="14"/>
        <v>0</v>
      </c>
      <c r="AJ23" s="234">
        <f t="shared" si="9"/>
        <v>0</v>
      </c>
    </row>
    <row r="24" spans="1:44" ht="12.75" hidden="1" customHeight="1" outlineLevel="1" x14ac:dyDescent="0.3">
      <c r="A24" s="240">
        <v>4</v>
      </c>
      <c r="B24" s="113"/>
      <c r="C24" s="239"/>
      <c r="D24" s="114"/>
      <c r="E24" s="236"/>
      <c r="F24" s="236"/>
      <c r="G24" s="236"/>
      <c r="H24" s="114"/>
      <c r="I24" s="114"/>
      <c r="J24" s="241"/>
      <c r="K24" s="235"/>
      <c r="L24" s="236"/>
      <c r="M24" s="115"/>
      <c r="N24" s="115"/>
      <c r="O24" s="115"/>
      <c r="P24" s="236"/>
      <c r="Q24" s="236"/>
      <c r="R24" s="115"/>
      <c r="S24" s="115"/>
      <c r="T24" s="115"/>
      <c r="U24" s="116">
        <f t="shared" si="10"/>
        <v>0</v>
      </c>
      <c r="V24" s="115"/>
      <c r="W24" s="115"/>
      <c r="X24" s="115"/>
      <c r="Y24" s="116">
        <f t="shared" si="11"/>
        <v>0</v>
      </c>
      <c r="Z24" s="115"/>
      <c r="AA24" s="115"/>
      <c r="AB24" s="115"/>
      <c r="AC24" s="116">
        <f t="shared" si="12"/>
        <v>0</v>
      </c>
      <c r="AD24" s="115"/>
      <c r="AE24" s="115"/>
      <c r="AF24" s="115"/>
      <c r="AG24" s="116">
        <f t="shared" si="13"/>
        <v>0</v>
      </c>
      <c r="AH24" s="116">
        <f t="shared" si="8"/>
        <v>0</v>
      </c>
      <c r="AI24" s="233">
        <f t="shared" si="14"/>
        <v>0</v>
      </c>
      <c r="AJ24" s="234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hidden="1" customHeight="1" outlineLevel="1" x14ac:dyDescent="0.3">
      <c r="A25" s="240">
        <v>5</v>
      </c>
      <c r="B25" s="113"/>
      <c r="C25" s="239"/>
      <c r="D25" s="114"/>
      <c r="E25" s="236"/>
      <c r="F25" s="236"/>
      <c r="G25" s="236"/>
      <c r="H25" s="114"/>
      <c r="I25" s="114"/>
      <c r="J25" s="241"/>
      <c r="K25" s="235"/>
      <c r="L25" s="236"/>
      <c r="M25" s="115"/>
      <c r="N25" s="115"/>
      <c r="O25" s="115"/>
      <c r="P25" s="236"/>
      <c r="Q25" s="236"/>
      <c r="R25" s="115"/>
      <c r="S25" s="115"/>
      <c r="T25" s="115"/>
      <c r="U25" s="116">
        <f t="shared" si="10"/>
        <v>0</v>
      </c>
      <c r="V25" s="115"/>
      <c r="W25" s="115"/>
      <c r="X25" s="115"/>
      <c r="Y25" s="116">
        <f t="shared" si="11"/>
        <v>0</v>
      </c>
      <c r="Z25" s="115"/>
      <c r="AA25" s="115"/>
      <c r="AB25" s="115"/>
      <c r="AC25" s="116">
        <f t="shared" si="12"/>
        <v>0</v>
      </c>
      <c r="AD25" s="115"/>
      <c r="AE25" s="115"/>
      <c r="AF25" s="115"/>
      <c r="AG25" s="116">
        <f t="shared" si="13"/>
        <v>0</v>
      </c>
      <c r="AH25" s="116">
        <f t="shared" si="8"/>
        <v>0</v>
      </c>
      <c r="AI25" s="233">
        <f t="shared" si="14"/>
        <v>0</v>
      </c>
      <c r="AJ25" s="234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outlineLevel="1" x14ac:dyDescent="0.3">
      <c r="A26" s="240">
        <v>6</v>
      </c>
      <c r="B26" s="113"/>
      <c r="C26" s="239"/>
      <c r="D26" s="114"/>
      <c r="E26" s="236"/>
      <c r="F26" s="236"/>
      <c r="G26" s="236"/>
      <c r="H26" s="114"/>
      <c r="I26" s="114"/>
      <c r="J26" s="241"/>
      <c r="K26" s="235"/>
      <c r="L26" s="236"/>
      <c r="M26" s="115"/>
      <c r="N26" s="115"/>
      <c r="O26" s="115"/>
      <c r="P26" s="236"/>
      <c r="Q26" s="236"/>
      <c r="R26" s="115"/>
      <c r="S26" s="115"/>
      <c r="T26" s="115"/>
      <c r="U26" s="116">
        <f t="shared" si="10"/>
        <v>0</v>
      </c>
      <c r="V26" s="115"/>
      <c r="W26" s="115"/>
      <c r="X26" s="115"/>
      <c r="Y26" s="116">
        <f t="shared" si="11"/>
        <v>0</v>
      </c>
      <c r="Z26" s="115"/>
      <c r="AA26" s="115"/>
      <c r="AB26" s="115"/>
      <c r="AC26" s="116">
        <f t="shared" si="12"/>
        <v>0</v>
      </c>
      <c r="AD26" s="115"/>
      <c r="AE26" s="115"/>
      <c r="AF26" s="115"/>
      <c r="AG26" s="116">
        <f t="shared" si="13"/>
        <v>0</v>
      </c>
      <c r="AH26" s="116">
        <f t="shared" si="8"/>
        <v>0</v>
      </c>
      <c r="AI26" s="233">
        <f t="shared" si="14"/>
        <v>0</v>
      </c>
      <c r="AJ26" s="234">
        <f t="shared" si="9"/>
        <v>0</v>
      </c>
    </row>
    <row r="27" spans="1:44" ht="12.75" hidden="1" customHeight="1" outlineLevel="1" x14ac:dyDescent="0.3">
      <c r="A27" s="240">
        <v>7</v>
      </c>
      <c r="B27" s="113"/>
      <c r="C27" s="239"/>
      <c r="D27" s="114"/>
      <c r="E27" s="236"/>
      <c r="F27" s="236"/>
      <c r="G27" s="236"/>
      <c r="H27" s="114"/>
      <c r="I27" s="114"/>
      <c r="J27" s="241"/>
      <c r="K27" s="235"/>
      <c r="L27" s="236"/>
      <c r="M27" s="115"/>
      <c r="N27" s="115"/>
      <c r="O27" s="115"/>
      <c r="P27" s="236"/>
      <c r="Q27" s="236"/>
      <c r="R27" s="115"/>
      <c r="S27" s="115"/>
      <c r="T27" s="115"/>
      <c r="U27" s="116">
        <f t="shared" si="10"/>
        <v>0</v>
      </c>
      <c r="V27" s="115"/>
      <c r="W27" s="115"/>
      <c r="X27" s="115"/>
      <c r="Y27" s="116">
        <f t="shared" si="11"/>
        <v>0</v>
      </c>
      <c r="Z27" s="115"/>
      <c r="AA27" s="115"/>
      <c r="AB27" s="115"/>
      <c r="AC27" s="116">
        <f t="shared" si="12"/>
        <v>0</v>
      </c>
      <c r="AD27" s="115"/>
      <c r="AE27" s="115"/>
      <c r="AF27" s="115"/>
      <c r="AG27" s="116">
        <f t="shared" si="13"/>
        <v>0</v>
      </c>
      <c r="AH27" s="116">
        <f t="shared" si="8"/>
        <v>0</v>
      </c>
      <c r="AI27" s="233">
        <f t="shared" si="14"/>
        <v>0</v>
      </c>
      <c r="AJ27" s="234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outlineLevel="1" x14ac:dyDescent="0.3">
      <c r="A28" s="240">
        <v>8</v>
      </c>
      <c r="B28" s="113"/>
      <c r="C28" s="239"/>
      <c r="D28" s="114"/>
      <c r="E28" s="236"/>
      <c r="F28" s="236"/>
      <c r="G28" s="236"/>
      <c r="H28" s="114"/>
      <c r="I28" s="114"/>
      <c r="J28" s="241"/>
      <c r="K28" s="235"/>
      <c r="L28" s="236"/>
      <c r="M28" s="115"/>
      <c r="N28" s="115"/>
      <c r="O28" s="115"/>
      <c r="P28" s="236"/>
      <c r="Q28" s="236"/>
      <c r="R28" s="115"/>
      <c r="S28" s="115"/>
      <c r="T28" s="115"/>
      <c r="U28" s="116">
        <f t="shared" si="10"/>
        <v>0</v>
      </c>
      <c r="V28" s="115"/>
      <c r="W28" s="115"/>
      <c r="X28" s="115"/>
      <c r="Y28" s="116">
        <f t="shared" si="11"/>
        <v>0</v>
      </c>
      <c r="Z28" s="115"/>
      <c r="AA28" s="115"/>
      <c r="AB28" s="115"/>
      <c r="AC28" s="116">
        <f t="shared" si="12"/>
        <v>0</v>
      </c>
      <c r="AD28" s="115"/>
      <c r="AE28" s="115"/>
      <c r="AF28" s="115"/>
      <c r="AG28" s="116">
        <f t="shared" si="13"/>
        <v>0</v>
      </c>
      <c r="AH28" s="116">
        <f t="shared" si="8"/>
        <v>0</v>
      </c>
      <c r="AI28" s="233">
        <f t="shared" si="14"/>
        <v>0</v>
      </c>
      <c r="AJ28" s="234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outlineLevel="1" x14ac:dyDescent="0.3">
      <c r="A29" s="240">
        <v>9</v>
      </c>
      <c r="B29" s="113"/>
      <c r="C29" s="239"/>
      <c r="D29" s="114"/>
      <c r="E29" s="236"/>
      <c r="F29" s="236"/>
      <c r="G29" s="236"/>
      <c r="H29" s="114"/>
      <c r="I29" s="114"/>
      <c r="J29" s="241"/>
      <c r="K29" s="235"/>
      <c r="L29" s="236"/>
      <c r="M29" s="115"/>
      <c r="N29" s="115"/>
      <c r="O29" s="115"/>
      <c r="P29" s="236"/>
      <c r="Q29" s="236"/>
      <c r="R29" s="115"/>
      <c r="S29" s="115"/>
      <c r="T29" s="115"/>
      <c r="U29" s="116">
        <f t="shared" si="10"/>
        <v>0</v>
      </c>
      <c r="V29" s="115"/>
      <c r="W29" s="115"/>
      <c r="X29" s="115"/>
      <c r="Y29" s="116">
        <f t="shared" si="11"/>
        <v>0</v>
      </c>
      <c r="Z29" s="115"/>
      <c r="AA29" s="115"/>
      <c r="AB29" s="115"/>
      <c r="AC29" s="116">
        <f t="shared" si="12"/>
        <v>0</v>
      </c>
      <c r="AD29" s="115"/>
      <c r="AE29" s="115"/>
      <c r="AF29" s="115"/>
      <c r="AG29" s="116">
        <f t="shared" si="13"/>
        <v>0</v>
      </c>
      <c r="AH29" s="116">
        <f t="shared" si="8"/>
        <v>0</v>
      </c>
      <c r="AI29" s="233">
        <f t="shared" si="14"/>
        <v>0</v>
      </c>
      <c r="AJ29" s="234">
        <f t="shared" si="9"/>
        <v>0</v>
      </c>
    </row>
    <row r="30" spans="1:44" ht="12.75" hidden="1" customHeight="1" outlineLevel="1" x14ac:dyDescent="0.3">
      <c r="A30" s="240">
        <v>10</v>
      </c>
      <c r="B30" s="113"/>
      <c r="C30" s="239"/>
      <c r="D30" s="114"/>
      <c r="E30" s="236"/>
      <c r="F30" s="236"/>
      <c r="G30" s="236"/>
      <c r="H30" s="114"/>
      <c r="I30" s="114"/>
      <c r="J30" s="241"/>
      <c r="K30" s="237"/>
      <c r="L30" s="236"/>
      <c r="M30" s="115"/>
      <c r="N30" s="115"/>
      <c r="O30" s="115"/>
      <c r="P30" s="236"/>
      <c r="Q30" s="236"/>
      <c r="R30" s="115"/>
      <c r="S30" s="115"/>
      <c r="T30" s="115"/>
      <c r="U30" s="116">
        <f t="shared" si="10"/>
        <v>0</v>
      </c>
      <c r="V30" s="115"/>
      <c r="W30" s="115"/>
      <c r="X30" s="115"/>
      <c r="Y30" s="116">
        <f t="shared" si="11"/>
        <v>0</v>
      </c>
      <c r="Z30" s="115"/>
      <c r="AA30" s="115"/>
      <c r="AB30" s="115"/>
      <c r="AC30" s="116">
        <f t="shared" si="12"/>
        <v>0</v>
      </c>
      <c r="AD30" s="115"/>
      <c r="AE30" s="115"/>
      <c r="AF30" s="115"/>
      <c r="AG30" s="116">
        <f t="shared" si="13"/>
        <v>0</v>
      </c>
      <c r="AH30" s="116">
        <f t="shared" si="8"/>
        <v>0</v>
      </c>
      <c r="AI30" s="233">
        <f t="shared" si="14"/>
        <v>0</v>
      </c>
      <c r="AJ30" s="234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75">
        <f>IF(ISERROR(AH31/J31),0,AH31/J31)</f>
        <v>0</v>
      </c>
      <c r="AJ31" s="275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x14ac:dyDescent="0.3">
      <c r="A32" s="424" t="s">
        <v>50</v>
      </c>
      <c r="B32" s="425"/>
      <c r="C32" s="425"/>
      <c r="D32" s="425"/>
      <c r="E32" s="426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44" ht="12.75" hidden="1" customHeight="1" outlineLevel="1" x14ac:dyDescent="0.3">
      <c r="A33" s="22">
        <v>1</v>
      </c>
      <c r="B33" s="23"/>
      <c r="C33" s="104"/>
      <c r="D33" s="101"/>
      <c r="E33" s="105"/>
      <c r="F33" s="105"/>
      <c r="G33" s="105"/>
      <c r="H33" s="101"/>
      <c r="I33" s="101"/>
      <c r="J33" s="321"/>
      <c r="K33" s="93"/>
      <c r="L33" s="105"/>
      <c r="M33" s="28"/>
      <c r="N33" s="28"/>
      <c r="O33" s="28"/>
      <c r="P33" s="105"/>
      <c r="Q33" s="105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30">
        <f>IF(ISERROR(AH33/J33),0,AH33/J33)</f>
        <v>0</v>
      </c>
      <c r="AJ33" s="31">
        <f t="shared" ref="AJ33:AJ42" si="17">IF(ISERROR(AH33/$AH$191),"-",AH33/$AH$191)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3">
      <c r="A34" s="22">
        <v>2</v>
      </c>
      <c r="B34" s="23"/>
      <c r="C34" s="90"/>
      <c r="D34" s="102"/>
      <c r="E34" s="106"/>
      <c r="F34" s="106"/>
      <c r="G34" s="106"/>
      <c r="H34" s="102"/>
      <c r="I34" s="102"/>
      <c r="J34" s="321"/>
      <c r="K34" s="107"/>
      <c r="L34" s="106"/>
      <c r="M34" s="28"/>
      <c r="N34" s="28"/>
      <c r="O34" s="28"/>
      <c r="P34" s="106"/>
      <c r="Q34" s="106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30">
        <f t="shared" ref="AI34:AI42" si="22">IF(ISERROR(AH34/J34),0,AH34/J34)</f>
        <v>0</v>
      </c>
      <c r="AJ34" s="31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outlineLevel="1" x14ac:dyDescent="0.3">
      <c r="A35" s="22">
        <v>3</v>
      </c>
      <c r="B35" s="23"/>
      <c r="C35" s="90"/>
      <c r="D35" s="102"/>
      <c r="E35" s="106"/>
      <c r="F35" s="106"/>
      <c r="G35" s="106"/>
      <c r="H35" s="102"/>
      <c r="I35" s="102"/>
      <c r="J35" s="321"/>
      <c r="K35" s="107"/>
      <c r="L35" s="106"/>
      <c r="M35" s="28"/>
      <c r="N35" s="28"/>
      <c r="O35" s="28"/>
      <c r="P35" s="106"/>
      <c r="Q35" s="106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30">
        <f t="shared" si="22"/>
        <v>0</v>
      </c>
      <c r="AJ35" s="31">
        <f t="shared" si="17"/>
        <v>0</v>
      </c>
    </row>
    <row r="36" spans="1:44" ht="12.75" hidden="1" customHeight="1" outlineLevel="1" x14ac:dyDescent="0.3">
      <c r="A36" s="22">
        <v>4</v>
      </c>
      <c r="B36" s="23"/>
      <c r="C36" s="90"/>
      <c r="D36" s="102"/>
      <c r="E36" s="106"/>
      <c r="F36" s="106"/>
      <c r="G36" s="106"/>
      <c r="H36" s="102"/>
      <c r="I36" s="102"/>
      <c r="J36" s="321"/>
      <c r="K36" s="107"/>
      <c r="L36" s="106"/>
      <c r="M36" s="28"/>
      <c r="N36" s="28"/>
      <c r="O36" s="28"/>
      <c r="P36" s="106"/>
      <c r="Q36" s="106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30">
        <f t="shared" si="22"/>
        <v>0</v>
      </c>
      <c r="AJ36" s="31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outlineLevel="1" x14ac:dyDescent="0.3">
      <c r="A37" s="22">
        <v>5</v>
      </c>
      <c r="B37" s="23"/>
      <c r="C37" s="90"/>
      <c r="D37" s="102"/>
      <c r="E37" s="106"/>
      <c r="F37" s="106"/>
      <c r="G37" s="106"/>
      <c r="H37" s="102"/>
      <c r="I37" s="102"/>
      <c r="J37" s="321"/>
      <c r="K37" s="107"/>
      <c r="L37" s="106"/>
      <c r="M37" s="28"/>
      <c r="N37" s="28"/>
      <c r="O37" s="28"/>
      <c r="P37" s="106"/>
      <c r="Q37" s="106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30">
        <f t="shared" si="22"/>
        <v>0</v>
      </c>
      <c r="AJ37" s="31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3">
      <c r="A38" s="22">
        <v>6</v>
      </c>
      <c r="B38" s="23"/>
      <c r="C38" s="90"/>
      <c r="D38" s="102"/>
      <c r="E38" s="106"/>
      <c r="F38" s="106"/>
      <c r="G38" s="106"/>
      <c r="H38" s="102"/>
      <c r="I38" s="102"/>
      <c r="J38" s="321"/>
      <c r="K38" s="107"/>
      <c r="L38" s="106"/>
      <c r="M38" s="28"/>
      <c r="N38" s="28"/>
      <c r="O38" s="28"/>
      <c r="P38" s="106"/>
      <c r="Q38" s="106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30">
        <f t="shared" si="22"/>
        <v>0</v>
      </c>
      <c r="AJ38" s="31">
        <f t="shared" si="17"/>
        <v>0</v>
      </c>
    </row>
    <row r="39" spans="1:44" ht="12.75" hidden="1" customHeight="1" outlineLevel="1" x14ac:dyDescent="0.3">
      <c r="A39" s="22">
        <v>7</v>
      </c>
      <c r="B39" s="23"/>
      <c r="C39" s="90"/>
      <c r="D39" s="102"/>
      <c r="E39" s="106"/>
      <c r="F39" s="106"/>
      <c r="G39" s="106"/>
      <c r="H39" s="102"/>
      <c r="I39" s="102"/>
      <c r="J39" s="321"/>
      <c r="K39" s="107"/>
      <c r="L39" s="106"/>
      <c r="M39" s="28"/>
      <c r="N39" s="28"/>
      <c r="O39" s="28"/>
      <c r="P39" s="106"/>
      <c r="Q39" s="106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30">
        <f t="shared" si="22"/>
        <v>0</v>
      </c>
      <c r="AJ39" s="31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ht="12.75" hidden="1" customHeight="1" outlineLevel="1" x14ac:dyDescent="0.3">
      <c r="A40" s="22">
        <v>8</v>
      </c>
      <c r="B40" s="23"/>
      <c r="C40" s="90"/>
      <c r="D40" s="102"/>
      <c r="E40" s="106"/>
      <c r="F40" s="106"/>
      <c r="G40" s="106"/>
      <c r="H40" s="102"/>
      <c r="I40" s="102"/>
      <c r="J40" s="321"/>
      <c r="K40" s="107"/>
      <c r="L40" s="106"/>
      <c r="M40" s="28"/>
      <c r="N40" s="28"/>
      <c r="O40" s="28"/>
      <c r="P40" s="106"/>
      <c r="Q40" s="106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30">
        <f t="shared" si="22"/>
        <v>0</v>
      </c>
      <c r="AJ40" s="31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outlineLevel="1" x14ac:dyDescent="0.3">
      <c r="A41" s="22">
        <v>9</v>
      </c>
      <c r="B41" s="23"/>
      <c r="C41" s="90"/>
      <c r="D41" s="102"/>
      <c r="E41" s="106"/>
      <c r="F41" s="106"/>
      <c r="G41" s="106"/>
      <c r="H41" s="102"/>
      <c r="I41" s="102"/>
      <c r="J41" s="321"/>
      <c r="K41" s="107"/>
      <c r="L41" s="106"/>
      <c r="M41" s="28"/>
      <c r="N41" s="28"/>
      <c r="O41" s="28"/>
      <c r="P41" s="106"/>
      <c r="Q41" s="106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30">
        <f t="shared" si="22"/>
        <v>0</v>
      </c>
      <c r="AJ41" s="31">
        <f t="shared" si="17"/>
        <v>0</v>
      </c>
    </row>
    <row r="42" spans="1:44" ht="12.75" hidden="1" customHeight="1" outlineLevel="1" x14ac:dyDescent="0.3">
      <c r="A42" s="22">
        <v>10</v>
      </c>
      <c r="B42" s="23"/>
      <c r="C42" s="90"/>
      <c r="D42" s="102"/>
      <c r="E42" s="106"/>
      <c r="F42" s="106"/>
      <c r="G42" s="106"/>
      <c r="H42" s="102"/>
      <c r="I42" s="102"/>
      <c r="J42" s="321"/>
      <c r="K42" s="108"/>
      <c r="L42" s="106"/>
      <c r="M42" s="28"/>
      <c r="N42" s="28"/>
      <c r="O42" s="28"/>
      <c r="P42" s="106"/>
      <c r="Q42" s="106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30">
        <f t="shared" si="22"/>
        <v>0</v>
      </c>
      <c r="AJ42" s="31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75">
        <f>IF(ISERROR(AH43/J43),0,AH43/J43)</f>
        <v>0</v>
      </c>
      <c r="AJ43" s="275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customHeight="1" x14ac:dyDescent="0.3">
      <c r="A44" s="424" t="s">
        <v>52</v>
      </c>
      <c r="B44" s="425"/>
      <c r="C44" s="425"/>
      <c r="D44" s="425"/>
      <c r="E44" s="426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44" ht="12.75" hidden="1" customHeight="1" outlineLevel="1" x14ac:dyDescent="0.3">
      <c r="A45" s="22">
        <v>1</v>
      </c>
      <c r="B45" s="23"/>
      <c r="C45" s="104"/>
      <c r="D45" s="101"/>
      <c r="E45" s="105"/>
      <c r="F45" s="105"/>
      <c r="G45" s="105"/>
      <c r="H45" s="101"/>
      <c r="I45" s="101"/>
      <c r="J45" s="321"/>
      <c r="K45" s="93"/>
      <c r="L45" s="105"/>
      <c r="M45" s="28"/>
      <c r="N45" s="28"/>
      <c r="O45" s="28"/>
      <c r="P45" s="105"/>
      <c r="Q45" s="105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30">
        <f>IF(ISERROR(AH45/J45),0,AH45/J45)</f>
        <v>0</v>
      </c>
      <c r="AJ45" s="31">
        <f t="shared" ref="AJ45:AJ54" si="25">IF(ISERROR(AH45/$AH$191),"-",AH45/$AH$191)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ht="12.75" hidden="1" customHeight="1" outlineLevel="1" x14ac:dyDescent="0.3">
      <c r="A46" s="22">
        <v>2</v>
      </c>
      <c r="B46" s="23"/>
      <c r="C46" s="90"/>
      <c r="D46" s="102"/>
      <c r="E46" s="106"/>
      <c r="F46" s="106"/>
      <c r="G46" s="106"/>
      <c r="H46" s="102"/>
      <c r="I46" s="102"/>
      <c r="J46" s="321"/>
      <c r="K46" s="107"/>
      <c r="L46" s="106"/>
      <c r="M46" s="28"/>
      <c r="N46" s="28"/>
      <c r="O46" s="28"/>
      <c r="P46" s="106"/>
      <c r="Q46" s="106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30">
        <f t="shared" ref="AI46:AI54" si="30">IF(ISERROR(AH46/J46),0,AH46/J46)</f>
        <v>0</v>
      </c>
      <c r="AJ46" s="31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3">
      <c r="A47" s="22">
        <v>3</v>
      </c>
      <c r="B47" s="23"/>
      <c r="C47" s="90"/>
      <c r="D47" s="102"/>
      <c r="E47" s="106"/>
      <c r="F47" s="106"/>
      <c r="G47" s="106"/>
      <c r="H47" s="102"/>
      <c r="I47" s="102"/>
      <c r="J47" s="321"/>
      <c r="K47" s="107"/>
      <c r="L47" s="106"/>
      <c r="M47" s="28"/>
      <c r="N47" s="28"/>
      <c r="O47" s="28"/>
      <c r="P47" s="106"/>
      <c r="Q47" s="106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30">
        <f t="shared" si="30"/>
        <v>0</v>
      </c>
      <c r="AJ47" s="31">
        <f t="shared" si="25"/>
        <v>0</v>
      </c>
    </row>
    <row r="48" spans="1:44" ht="12.75" hidden="1" customHeight="1" outlineLevel="1" x14ac:dyDescent="0.3">
      <c r="A48" s="22">
        <v>4</v>
      </c>
      <c r="B48" s="23"/>
      <c r="C48" s="90"/>
      <c r="D48" s="102"/>
      <c r="E48" s="106"/>
      <c r="F48" s="106"/>
      <c r="G48" s="106"/>
      <c r="H48" s="102"/>
      <c r="I48" s="102"/>
      <c r="J48" s="321"/>
      <c r="K48" s="107"/>
      <c r="L48" s="106"/>
      <c r="M48" s="28"/>
      <c r="N48" s="28"/>
      <c r="O48" s="28"/>
      <c r="P48" s="106"/>
      <c r="Q48" s="106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30">
        <f t="shared" si="30"/>
        <v>0</v>
      </c>
      <c r="AJ48" s="31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outlineLevel="1" x14ac:dyDescent="0.3">
      <c r="A49" s="22">
        <v>5</v>
      </c>
      <c r="B49" s="23"/>
      <c r="C49" s="90"/>
      <c r="D49" s="102"/>
      <c r="E49" s="106"/>
      <c r="F49" s="106"/>
      <c r="G49" s="106"/>
      <c r="H49" s="102"/>
      <c r="I49" s="102"/>
      <c r="J49" s="321"/>
      <c r="K49" s="107"/>
      <c r="L49" s="106"/>
      <c r="M49" s="28"/>
      <c r="N49" s="28"/>
      <c r="O49" s="28"/>
      <c r="P49" s="106"/>
      <c r="Q49" s="106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30">
        <f t="shared" si="30"/>
        <v>0</v>
      </c>
      <c r="AJ49" s="31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outlineLevel="1" x14ac:dyDescent="0.3">
      <c r="A50" s="22">
        <v>6</v>
      </c>
      <c r="B50" s="23"/>
      <c r="C50" s="90"/>
      <c r="D50" s="102"/>
      <c r="E50" s="106"/>
      <c r="F50" s="106"/>
      <c r="G50" s="106"/>
      <c r="H50" s="102"/>
      <c r="I50" s="102"/>
      <c r="J50" s="321"/>
      <c r="K50" s="107"/>
      <c r="L50" s="106"/>
      <c r="M50" s="28"/>
      <c r="N50" s="28"/>
      <c r="O50" s="28"/>
      <c r="P50" s="106"/>
      <c r="Q50" s="106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30">
        <f t="shared" si="30"/>
        <v>0</v>
      </c>
      <c r="AJ50" s="31">
        <f t="shared" si="25"/>
        <v>0</v>
      </c>
    </row>
    <row r="51" spans="1:44" ht="12.75" hidden="1" customHeight="1" outlineLevel="1" x14ac:dyDescent="0.3">
      <c r="A51" s="22">
        <v>7</v>
      </c>
      <c r="B51" s="23"/>
      <c r="C51" s="90"/>
      <c r="D51" s="102"/>
      <c r="E51" s="106"/>
      <c r="F51" s="106"/>
      <c r="G51" s="106"/>
      <c r="H51" s="102"/>
      <c r="I51" s="102"/>
      <c r="J51" s="321"/>
      <c r="K51" s="107"/>
      <c r="L51" s="106"/>
      <c r="M51" s="28"/>
      <c r="N51" s="28"/>
      <c r="O51" s="28"/>
      <c r="P51" s="106"/>
      <c r="Q51" s="106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30">
        <f t="shared" si="30"/>
        <v>0</v>
      </c>
      <c r="AJ51" s="31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hidden="1" customHeight="1" outlineLevel="1" x14ac:dyDescent="0.3">
      <c r="A52" s="22">
        <v>8</v>
      </c>
      <c r="B52" s="23"/>
      <c r="C52" s="90"/>
      <c r="D52" s="102"/>
      <c r="E52" s="106"/>
      <c r="F52" s="106"/>
      <c r="G52" s="106"/>
      <c r="H52" s="102"/>
      <c r="I52" s="102"/>
      <c r="J52" s="321"/>
      <c r="K52" s="107"/>
      <c r="L52" s="106"/>
      <c r="M52" s="28"/>
      <c r="N52" s="28"/>
      <c r="O52" s="28"/>
      <c r="P52" s="106"/>
      <c r="Q52" s="106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30">
        <f t="shared" si="30"/>
        <v>0</v>
      </c>
      <c r="AJ52" s="31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outlineLevel="1" x14ac:dyDescent="0.3">
      <c r="A53" s="22">
        <v>9</v>
      </c>
      <c r="B53" s="23"/>
      <c r="C53" s="90"/>
      <c r="D53" s="102"/>
      <c r="E53" s="106"/>
      <c r="F53" s="106"/>
      <c r="G53" s="106"/>
      <c r="H53" s="102"/>
      <c r="I53" s="102"/>
      <c r="J53" s="321"/>
      <c r="K53" s="107"/>
      <c r="L53" s="106"/>
      <c r="M53" s="28"/>
      <c r="N53" s="28"/>
      <c r="O53" s="28"/>
      <c r="P53" s="106"/>
      <c r="Q53" s="106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30">
        <f t="shared" si="30"/>
        <v>0</v>
      </c>
      <c r="AJ53" s="31">
        <f t="shared" si="25"/>
        <v>0</v>
      </c>
    </row>
    <row r="54" spans="1:44" ht="12.75" hidden="1" customHeight="1" outlineLevel="1" x14ac:dyDescent="0.3">
      <c r="A54" s="22">
        <v>10</v>
      </c>
      <c r="B54" s="23"/>
      <c r="C54" s="90"/>
      <c r="D54" s="102"/>
      <c r="E54" s="106"/>
      <c r="F54" s="106"/>
      <c r="G54" s="106"/>
      <c r="H54" s="102"/>
      <c r="I54" s="102"/>
      <c r="J54" s="321"/>
      <c r="K54" s="108"/>
      <c r="L54" s="106"/>
      <c r="M54" s="28"/>
      <c r="N54" s="28"/>
      <c r="O54" s="28"/>
      <c r="P54" s="106"/>
      <c r="Q54" s="106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30">
        <f t="shared" si="30"/>
        <v>0</v>
      </c>
      <c r="AJ54" s="31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75">
        <f>IF(ISERROR(AH55/J55),0,AH55/J55)</f>
        <v>0</v>
      </c>
      <c r="AJ55" s="275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3">
      <c r="A56" s="424" t="s">
        <v>54</v>
      </c>
      <c r="B56" s="425"/>
      <c r="C56" s="425"/>
      <c r="D56" s="425"/>
      <c r="E56" s="426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1"/>
      <c r="AJ56" s="21"/>
    </row>
    <row r="57" spans="1:44" hidden="1" outlineLevel="1" x14ac:dyDescent="0.3">
      <c r="A57" s="22">
        <v>1</v>
      </c>
      <c r="B57" s="23"/>
      <c r="C57" s="1"/>
      <c r="D57" s="6"/>
      <c r="E57" s="84"/>
      <c r="F57" s="85"/>
      <c r="G57" s="85"/>
      <c r="H57" s="2"/>
      <c r="I57" s="2"/>
      <c r="J57" s="321"/>
      <c r="K57" s="86"/>
      <c r="L57" s="1"/>
      <c r="M57" s="51"/>
      <c r="N57" s="87"/>
      <c r="O57" s="51"/>
      <c r="P57" s="88"/>
      <c r="Q57" s="8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30">
        <f>IF(ISERROR(AH57/J57),0,AH57/J57)</f>
        <v>0</v>
      </c>
      <c r="AJ57" s="31">
        <f t="shared" ref="AJ57:AJ66" si="33">IF(ISERROR(AH57/$AH$191),"-",AH57/$AH$191)</f>
        <v>0</v>
      </c>
      <c r="AK57" s="11"/>
      <c r="AL57" s="11"/>
      <c r="AM57" s="11"/>
      <c r="AN57" s="11"/>
      <c r="AO57" s="11"/>
      <c r="AP57" s="11"/>
      <c r="AQ57" s="11"/>
      <c r="AR57" s="11"/>
    </row>
    <row r="58" spans="1:44" hidden="1" outlineLevel="1" x14ac:dyDescent="0.3">
      <c r="A58" s="22">
        <v>2</v>
      </c>
      <c r="B58" s="23"/>
      <c r="C58" s="89"/>
      <c r="D58" s="10"/>
      <c r="E58" s="90"/>
      <c r="F58" s="85"/>
      <c r="G58" s="85"/>
      <c r="H58" s="10"/>
      <c r="I58" s="2"/>
      <c r="J58" s="321"/>
      <c r="K58" s="91"/>
      <c r="L58" s="1"/>
      <c r="M58" s="51"/>
      <c r="N58" s="87"/>
      <c r="O58" s="51"/>
      <c r="P58" s="88"/>
      <c r="Q58" s="8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30">
        <f>IF(ISERROR(AH58/J58),0,AH58/J58)</f>
        <v>0</v>
      </c>
      <c r="AJ58" s="31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3">
      <c r="A59" s="22">
        <v>3</v>
      </c>
      <c r="B59" s="23"/>
      <c r="C59" s="104"/>
      <c r="D59" s="101"/>
      <c r="E59" s="106"/>
      <c r="F59" s="106"/>
      <c r="G59" s="106"/>
      <c r="H59" s="102"/>
      <c r="I59" s="102"/>
      <c r="J59" s="321"/>
      <c r="K59" s="107"/>
      <c r="L59" s="105"/>
      <c r="M59" s="28"/>
      <c r="N59" s="28"/>
      <c r="O59" s="28"/>
      <c r="P59" s="106"/>
      <c r="Q59" s="106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30">
        <f>IF(ISERROR(AH59/J59),0,AH59/J59)</f>
        <v>0</v>
      </c>
      <c r="AJ59" s="31">
        <f t="shared" si="33"/>
        <v>0</v>
      </c>
    </row>
    <row r="60" spans="1:44" ht="12.75" hidden="1" customHeight="1" outlineLevel="1" x14ac:dyDescent="0.3">
      <c r="A60" s="22">
        <v>4</v>
      </c>
      <c r="B60" s="23"/>
      <c r="C60" s="90"/>
      <c r="D60" s="102"/>
      <c r="E60" s="106"/>
      <c r="F60" s="106"/>
      <c r="G60" s="106"/>
      <c r="H60" s="102"/>
      <c r="I60" s="102"/>
      <c r="J60" s="321"/>
      <c r="K60" s="107"/>
      <c r="L60" s="106"/>
      <c r="M60" s="28"/>
      <c r="N60" s="28"/>
      <c r="O60" s="28"/>
      <c r="P60" s="106"/>
      <c r="Q60" s="106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30">
        <f t="shared" ref="AI60:AI66" si="38">IF(ISERROR(AH60/J60),0,AH60/J60)</f>
        <v>0</v>
      </c>
      <c r="AJ60" s="31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outlineLevel="1" x14ac:dyDescent="0.3">
      <c r="A61" s="22">
        <v>5</v>
      </c>
      <c r="B61" s="23"/>
      <c r="C61" s="90"/>
      <c r="D61" s="102"/>
      <c r="E61" s="106"/>
      <c r="F61" s="106"/>
      <c r="G61" s="106"/>
      <c r="H61" s="102"/>
      <c r="I61" s="102"/>
      <c r="J61" s="321"/>
      <c r="K61" s="107"/>
      <c r="L61" s="106"/>
      <c r="M61" s="28"/>
      <c r="N61" s="28"/>
      <c r="O61" s="28"/>
      <c r="P61" s="106"/>
      <c r="Q61" s="106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30">
        <f t="shared" si="38"/>
        <v>0</v>
      </c>
      <c r="AJ61" s="31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hidden="1" customHeight="1" outlineLevel="1" x14ac:dyDescent="0.3">
      <c r="A62" s="22">
        <v>6</v>
      </c>
      <c r="B62" s="23"/>
      <c r="C62" s="90"/>
      <c r="D62" s="102"/>
      <c r="E62" s="106"/>
      <c r="F62" s="106"/>
      <c r="G62" s="106"/>
      <c r="H62" s="102"/>
      <c r="I62" s="102"/>
      <c r="J62" s="321"/>
      <c r="K62" s="107"/>
      <c r="L62" s="106"/>
      <c r="M62" s="28"/>
      <c r="N62" s="28"/>
      <c r="O62" s="28"/>
      <c r="P62" s="106"/>
      <c r="Q62" s="106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30">
        <f t="shared" si="38"/>
        <v>0</v>
      </c>
      <c r="AJ62" s="31">
        <f t="shared" si="33"/>
        <v>0</v>
      </c>
    </row>
    <row r="63" spans="1:44" ht="12.75" hidden="1" customHeight="1" outlineLevel="1" x14ac:dyDescent="0.3">
      <c r="A63" s="22">
        <v>7</v>
      </c>
      <c r="B63" s="23"/>
      <c r="C63" s="90"/>
      <c r="D63" s="102"/>
      <c r="E63" s="106"/>
      <c r="F63" s="106"/>
      <c r="G63" s="106"/>
      <c r="H63" s="102"/>
      <c r="I63" s="102"/>
      <c r="J63" s="321"/>
      <c r="K63" s="107"/>
      <c r="L63" s="106"/>
      <c r="M63" s="28"/>
      <c r="N63" s="28"/>
      <c r="O63" s="28"/>
      <c r="P63" s="106"/>
      <c r="Q63" s="106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30">
        <f t="shared" si="38"/>
        <v>0</v>
      </c>
      <c r="AJ63" s="31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ht="12.75" hidden="1" customHeight="1" outlineLevel="1" x14ac:dyDescent="0.3">
      <c r="A64" s="22">
        <v>8</v>
      </c>
      <c r="B64" s="23"/>
      <c r="C64" s="90"/>
      <c r="D64" s="102"/>
      <c r="E64" s="106"/>
      <c r="F64" s="106"/>
      <c r="G64" s="106"/>
      <c r="H64" s="102"/>
      <c r="I64" s="102"/>
      <c r="J64" s="321"/>
      <c r="K64" s="107"/>
      <c r="L64" s="106"/>
      <c r="M64" s="28"/>
      <c r="N64" s="28"/>
      <c r="O64" s="28"/>
      <c r="P64" s="106"/>
      <c r="Q64" s="106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30">
        <f t="shared" si="38"/>
        <v>0</v>
      </c>
      <c r="AJ64" s="31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outlineLevel="1" x14ac:dyDescent="0.3">
      <c r="A65" s="22">
        <v>9</v>
      </c>
      <c r="B65" s="23"/>
      <c r="C65" s="90"/>
      <c r="D65" s="102"/>
      <c r="E65" s="106"/>
      <c r="F65" s="106"/>
      <c r="G65" s="106"/>
      <c r="H65" s="102"/>
      <c r="I65" s="102"/>
      <c r="J65" s="321"/>
      <c r="K65" s="107"/>
      <c r="L65" s="106"/>
      <c r="M65" s="28"/>
      <c r="N65" s="28"/>
      <c r="O65" s="28"/>
      <c r="P65" s="106"/>
      <c r="Q65" s="106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30">
        <f t="shared" si="38"/>
        <v>0</v>
      </c>
      <c r="AJ65" s="31">
        <f t="shared" si="33"/>
        <v>0</v>
      </c>
    </row>
    <row r="66" spans="1:44" ht="12.75" hidden="1" customHeight="1" outlineLevel="1" x14ac:dyDescent="0.3">
      <c r="A66" s="22">
        <v>10</v>
      </c>
      <c r="B66" s="23"/>
      <c r="C66" s="90"/>
      <c r="D66" s="102"/>
      <c r="E66" s="106"/>
      <c r="F66" s="106"/>
      <c r="G66" s="106"/>
      <c r="H66" s="102"/>
      <c r="I66" s="102"/>
      <c r="J66" s="321"/>
      <c r="K66" s="108"/>
      <c r="L66" s="106"/>
      <c r="M66" s="28"/>
      <c r="N66" s="28"/>
      <c r="O66" s="28"/>
      <c r="P66" s="106"/>
      <c r="Q66" s="106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30">
        <f t="shared" si="38"/>
        <v>0</v>
      </c>
      <c r="AJ66" s="31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75">
        <f>IF(ISERROR(AH67/J67),0,AH67/J67)</f>
        <v>0</v>
      </c>
      <c r="AJ67" s="275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customHeight="1" x14ac:dyDescent="0.3">
      <c r="A68" s="424" t="s">
        <v>56</v>
      </c>
      <c r="B68" s="425"/>
      <c r="C68" s="425"/>
      <c r="D68" s="425"/>
      <c r="E68" s="426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1"/>
      <c r="AJ68" s="21"/>
    </row>
    <row r="69" spans="1:44" ht="12.75" hidden="1" customHeight="1" outlineLevel="1" x14ac:dyDescent="0.3">
      <c r="A69" s="22">
        <v>1</v>
      </c>
      <c r="B69" s="23"/>
      <c r="C69" s="104"/>
      <c r="D69" s="101"/>
      <c r="E69" s="105"/>
      <c r="F69" s="105"/>
      <c r="G69" s="105"/>
      <c r="H69" s="101"/>
      <c r="I69" s="101"/>
      <c r="J69" s="321"/>
      <c r="K69" s="93"/>
      <c r="L69" s="105"/>
      <c r="M69" s="28"/>
      <c r="N69" s="28"/>
      <c r="O69" s="28"/>
      <c r="P69" s="105"/>
      <c r="Q69" s="105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30">
        <f>IF(ISERROR(AH69/J69),0,AH69/J69)</f>
        <v>0</v>
      </c>
      <c r="AJ69" s="31">
        <f t="shared" ref="AJ69:AJ78" si="41">IF(ISERROR(AH69/$AH$191),"-",AH69/$AH$191)</f>
        <v>0</v>
      </c>
      <c r="AK69" s="11"/>
      <c r="AL69" s="11"/>
      <c r="AM69" s="11"/>
      <c r="AN69" s="11"/>
      <c r="AO69" s="11"/>
      <c r="AP69" s="11"/>
      <c r="AQ69" s="11"/>
      <c r="AR69" s="11"/>
    </row>
    <row r="70" spans="1:44" ht="12.75" hidden="1" customHeight="1" outlineLevel="1" x14ac:dyDescent="0.3">
      <c r="A70" s="22">
        <v>2</v>
      </c>
      <c r="B70" s="23"/>
      <c r="C70" s="90"/>
      <c r="D70" s="102"/>
      <c r="E70" s="106"/>
      <c r="F70" s="106"/>
      <c r="G70" s="106"/>
      <c r="H70" s="102"/>
      <c r="I70" s="102"/>
      <c r="J70" s="321"/>
      <c r="K70" s="107"/>
      <c r="L70" s="106"/>
      <c r="M70" s="28"/>
      <c r="N70" s="28"/>
      <c r="O70" s="28"/>
      <c r="P70" s="106"/>
      <c r="Q70" s="106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30">
        <f t="shared" ref="AI70:AI78" si="46">IF(ISERROR(AH70/J70),0,AH70/J70)</f>
        <v>0</v>
      </c>
      <c r="AJ70" s="31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hidden="1" customHeight="1" outlineLevel="1" x14ac:dyDescent="0.3">
      <c r="A71" s="22">
        <v>3</v>
      </c>
      <c r="B71" s="23"/>
      <c r="C71" s="90"/>
      <c r="D71" s="102"/>
      <c r="E71" s="106"/>
      <c r="F71" s="106"/>
      <c r="G71" s="106"/>
      <c r="H71" s="102"/>
      <c r="I71" s="102"/>
      <c r="J71" s="321"/>
      <c r="K71" s="107"/>
      <c r="L71" s="106"/>
      <c r="M71" s="28"/>
      <c r="N71" s="28"/>
      <c r="O71" s="28"/>
      <c r="P71" s="106"/>
      <c r="Q71" s="106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30">
        <f t="shared" si="46"/>
        <v>0</v>
      </c>
      <c r="AJ71" s="31">
        <f t="shared" si="41"/>
        <v>0</v>
      </c>
    </row>
    <row r="72" spans="1:44" ht="12.75" hidden="1" customHeight="1" outlineLevel="1" x14ac:dyDescent="0.3">
      <c r="A72" s="22">
        <v>4</v>
      </c>
      <c r="B72" s="23"/>
      <c r="C72" s="90"/>
      <c r="D72" s="102"/>
      <c r="E72" s="106"/>
      <c r="F72" s="106"/>
      <c r="G72" s="106"/>
      <c r="H72" s="102"/>
      <c r="I72" s="102"/>
      <c r="J72" s="321"/>
      <c r="K72" s="107"/>
      <c r="L72" s="106"/>
      <c r="M72" s="28"/>
      <c r="N72" s="28"/>
      <c r="O72" s="28"/>
      <c r="P72" s="106"/>
      <c r="Q72" s="106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30">
        <f t="shared" si="46"/>
        <v>0</v>
      </c>
      <c r="AJ72" s="31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hidden="1" customHeight="1" outlineLevel="1" x14ac:dyDescent="0.3">
      <c r="A73" s="22">
        <v>5</v>
      </c>
      <c r="B73" s="23"/>
      <c r="C73" s="90"/>
      <c r="D73" s="102"/>
      <c r="E73" s="106"/>
      <c r="F73" s="106"/>
      <c r="G73" s="106"/>
      <c r="H73" s="102"/>
      <c r="I73" s="102"/>
      <c r="J73" s="321"/>
      <c r="K73" s="107"/>
      <c r="L73" s="106"/>
      <c r="M73" s="28"/>
      <c r="N73" s="28"/>
      <c r="O73" s="28"/>
      <c r="P73" s="106"/>
      <c r="Q73" s="106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30">
        <f t="shared" si="46"/>
        <v>0</v>
      </c>
      <c r="AJ73" s="31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hidden="1" customHeight="1" outlineLevel="1" x14ac:dyDescent="0.3">
      <c r="A74" s="22">
        <v>6</v>
      </c>
      <c r="B74" s="23"/>
      <c r="C74" s="90"/>
      <c r="D74" s="102"/>
      <c r="E74" s="106"/>
      <c r="F74" s="106"/>
      <c r="G74" s="106"/>
      <c r="H74" s="102"/>
      <c r="I74" s="102"/>
      <c r="J74" s="321"/>
      <c r="K74" s="107"/>
      <c r="L74" s="106"/>
      <c r="M74" s="28"/>
      <c r="N74" s="28"/>
      <c r="O74" s="28"/>
      <c r="P74" s="106"/>
      <c r="Q74" s="106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30">
        <f t="shared" si="46"/>
        <v>0</v>
      </c>
      <c r="AJ74" s="31">
        <f t="shared" si="41"/>
        <v>0</v>
      </c>
    </row>
    <row r="75" spans="1:44" ht="12.75" hidden="1" customHeight="1" outlineLevel="1" x14ac:dyDescent="0.3">
      <c r="A75" s="22">
        <v>7</v>
      </c>
      <c r="B75" s="23"/>
      <c r="C75" s="90"/>
      <c r="D75" s="102"/>
      <c r="E75" s="106"/>
      <c r="F75" s="106"/>
      <c r="G75" s="106"/>
      <c r="H75" s="102"/>
      <c r="I75" s="102"/>
      <c r="J75" s="321"/>
      <c r="K75" s="107"/>
      <c r="L75" s="106"/>
      <c r="M75" s="28"/>
      <c r="N75" s="28"/>
      <c r="O75" s="28"/>
      <c r="P75" s="106"/>
      <c r="Q75" s="106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30">
        <f t="shared" si="46"/>
        <v>0</v>
      </c>
      <c r="AJ75" s="31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hidden="1" customHeight="1" outlineLevel="1" x14ac:dyDescent="0.3">
      <c r="A76" s="22">
        <v>8</v>
      </c>
      <c r="B76" s="23"/>
      <c r="C76" s="90"/>
      <c r="D76" s="102"/>
      <c r="E76" s="106"/>
      <c r="F76" s="106"/>
      <c r="G76" s="106"/>
      <c r="H76" s="102"/>
      <c r="I76" s="102"/>
      <c r="J76" s="321"/>
      <c r="K76" s="107"/>
      <c r="L76" s="106"/>
      <c r="M76" s="28"/>
      <c r="N76" s="28"/>
      <c r="O76" s="28"/>
      <c r="P76" s="106"/>
      <c r="Q76" s="106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30">
        <f t="shared" si="46"/>
        <v>0</v>
      </c>
      <c r="AJ76" s="31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hidden="1" customHeight="1" outlineLevel="1" x14ac:dyDescent="0.3">
      <c r="A77" s="22">
        <v>9</v>
      </c>
      <c r="B77" s="23"/>
      <c r="C77" s="90"/>
      <c r="D77" s="102"/>
      <c r="E77" s="106"/>
      <c r="F77" s="106"/>
      <c r="G77" s="106"/>
      <c r="H77" s="102"/>
      <c r="I77" s="102"/>
      <c r="J77" s="321"/>
      <c r="K77" s="107"/>
      <c r="L77" s="106"/>
      <c r="M77" s="28"/>
      <c r="N77" s="28"/>
      <c r="O77" s="28"/>
      <c r="P77" s="106"/>
      <c r="Q77" s="106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30">
        <f t="shared" si="46"/>
        <v>0</v>
      </c>
      <c r="AJ77" s="31">
        <f t="shared" si="41"/>
        <v>0</v>
      </c>
    </row>
    <row r="78" spans="1:44" ht="12.75" hidden="1" customHeight="1" outlineLevel="1" x14ac:dyDescent="0.3">
      <c r="A78" s="22">
        <v>10</v>
      </c>
      <c r="B78" s="23"/>
      <c r="C78" s="90"/>
      <c r="D78" s="102"/>
      <c r="E78" s="106"/>
      <c r="F78" s="106"/>
      <c r="G78" s="106"/>
      <c r="H78" s="102"/>
      <c r="I78" s="102"/>
      <c r="J78" s="321"/>
      <c r="K78" s="108"/>
      <c r="L78" s="106"/>
      <c r="M78" s="28"/>
      <c r="N78" s="28"/>
      <c r="O78" s="28"/>
      <c r="P78" s="106"/>
      <c r="Q78" s="106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30">
        <f t="shared" si="46"/>
        <v>0</v>
      </c>
      <c r="AJ78" s="31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</row>
    <row r="79" spans="1:44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75">
        <f>IF(ISERROR(AH79/J79),0,AH79/J79)</f>
        <v>0</v>
      </c>
      <c r="AJ79" s="275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x14ac:dyDescent="0.3">
      <c r="A80" s="424" t="s">
        <v>58</v>
      </c>
      <c r="B80" s="425"/>
      <c r="C80" s="425"/>
      <c r="D80" s="425"/>
      <c r="E80" s="426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1"/>
      <c r="AJ80" s="21"/>
    </row>
    <row r="81" spans="1:44" ht="12.75" hidden="1" customHeight="1" outlineLevel="1" x14ac:dyDescent="0.3">
      <c r="A81" s="22">
        <v>1</v>
      </c>
      <c r="B81" s="23"/>
      <c r="C81" s="104"/>
      <c r="D81" s="101"/>
      <c r="E81" s="105"/>
      <c r="F81" s="105"/>
      <c r="G81" s="105"/>
      <c r="H81" s="101"/>
      <c r="I81" s="101"/>
      <c r="J81" s="321"/>
      <c r="K81" s="93"/>
      <c r="L81" s="105"/>
      <c r="M81" s="28"/>
      <c r="N81" s="28"/>
      <c r="O81" s="28"/>
      <c r="P81" s="105"/>
      <c r="Q81" s="105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30">
        <f>IF(ISERROR(AH81/J81),0,AH81/J81)</f>
        <v>0</v>
      </c>
      <c r="AJ81" s="31">
        <f t="shared" ref="AJ81:AJ90" si="49">IF(ISERROR(AH81/$AH$191),"-",AH81/$AH$191)</f>
        <v>0</v>
      </c>
      <c r="AK81" s="11"/>
      <c r="AL81" s="11"/>
      <c r="AM81" s="11"/>
      <c r="AN81" s="11"/>
      <c r="AO81" s="11"/>
      <c r="AP81" s="11"/>
      <c r="AQ81" s="11"/>
      <c r="AR81" s="11"/>
    </row>
    <row r="82" spans="1:44" ht="12.75" hidden="1" customHeight="1" outlineLevel="1" x14ac:dyDescent="0.3">
      <c r="A82" s="22">
        <v>2</v>
      </c>
      <c r="B82" s="23"/>
      <c r="C82" s="90"/>
      <c r="D82" s="102"/>
      <c r="E82" s="106"/>
      <c r="F82" s="106"/>
      <c r="G82" s="106"/>
      <c r="H82" s="102"/>
      <c r="I82" s="102"/>
      <c r="J82" s="321"/>
      <c r="K82" s="107"/>
      <c r="L82" s="106"/>
      <c r="M82" s="28"/>
      <c r="N82" s="28"/>
      <c r="O82" s="28"/>
      <c r="P82" s="106"/>
      <c r="Q82" s="106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30">
        <f t="shared" ref="AI82:AI90" si="54">IF(ISERROR(AH82/J82),0,AH82/J82)</f>
        <v>0</v>
      </c>
      <c r="AJ82" s="31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outlineLevel="1" x14ac:dyDescent="0.3">
      <c r="A83" s="22">
        <v>3</v>
      </c>
      <c r="B83" s="23"/>
      <c r="C83" s="90"/>
      <c r="D83" s="102"/>
      <c r="E83" s="106"/>
      <c r="F83" s="106"/>
      <c r="G83" s="106"/>
      <c r="H83" s="102"/>
      <c r="I83" s="102"/>
      <c r="J83" s="321"/>
      <c r="K83" s="107"/>
      <c r="L83" s="106"/>
      <c r="M83" s="28"/>
      <c r="N83" s="28"/>
      <c r="O83" s="28"/>
      <c r="P83" s="106"/>
      <c r="Q83" s="106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30">
        <f t="shared" si="54"/>
        <v>0</v>
      </c>
      <c r="AJ83" s="31">
        <f t="shared" si="49"/>
        <v>0</v>
      </c>
    </row>
    <row r="84" spans="1:44" ht="12.75" hidden="1" customHeight="1" outlineLevel="1" x14ac:dyDescent="0.3">
      <c r="A84" s="22">
        <v>4</v>
      </c>
      <c r="B84" s="23"/>
      <c r="C84" s="90"/>
      <c r="D84" s="102"/>
      <c r="E84" s="106"/>
      <c r="F84" s="106"/>
      <c r="G84" s="106"/>
      <c r="H84" s="102"/>
      <c r="I84" s="102"/>
      <c r="J84" s="321"/>
      <c r="K84" s="107"/>
      <c r="L84" s="106"/>
      <c r="M84" s="28"/>
      <c r="N84" s="28"/>
      <c r="O84" s="28"/>
      <c r="P84" s="106"/>
      <c r="Q84" s="106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30">
        <f t="shared" si="54"/>
        <v>0</v>
      </c>
      <c r="AJ84" s="31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</row>
    <row r="85" spans="1:44" ht="12.75" hidden="1" customHeight="1" outlineLevel="1" x14ac:dyDescent="0.3">
      <c r="A85" s="22">
        <v>5</v>
      </c>
      <c r="B85" s="23"/>
      <c r="C85" s="90"/>
      <c r="D85" s="102"/>
      <c r="E85" s="106"/>
      <c r="F85" s="106"/>
      <c r="G85" s="106"/>
      <c r="H85" s="102"/>
      <c r="I85" s="102"/>
      <c r="J85" s="321"/>
      <c r="K85" s="107"/>
      <c r="L85" s="106"/>
      <c r="M85" s="28"/>
      <c r="N85" s="28"/>
      <c r="O85" s="28"/>
      <c r="P85" s="106"/>
      <c r="Q85" s="106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30">
        <f t="shared" si="54"/>
        <v>0</v>
      </c>
      <c r="AJ85" s="31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hidden="1" customHeight="1" outlineLevel="1" x14ac:dyDescent="0.3">
      <c r="A86" s="22">
        <v>6</v>
      </c>
      <c r="B86" s="23"/>
      <c r="C86" s="90"/>
      <c r="D86" s="102"/>
      <c r="E86" s="106"/>
      <c r="F86" s="106"/>
      <c r="G86" s="106"/>
      <c r="H86" s="102"/>
      <c r="I86" s="102"/>
      <c r="J86" s="321"/>
      <c r="K86" s="107"/>
      <c r="L86" s="106"/>
      <c r="M86" s="28"/>
      <c r="N86" s="28"/>
      <c r="O86" s="28"/>
      <c r="P86" s="106"/>
      <c r="Q86" s="106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30">
        <f t="shared" si="54"/>
        <v>0</v>
      </c>
      <c r="AJ86" s="31">
        <f t="shared" si="49"/>
        <v>0</v>
      </c>
    </row>
    <row r="87" spans="1:44" ht="12.75" hidden="1" customHeight="1" outlineLevel="1" x14ac:dyDescent="0.3">
      <c r="A87" s="22">
        <v>7</v>
      </c>
      <c r="B87" s="23"/>
      <c r="C87" s="90"/>
      <c r="D87" s="102"/>
      <c r="E87" s="106"/>
      <c r="F87" s="106"/>
      <c r="G87" s="106"/>
      <c r="H87" s="102"/>
      <c r="I87" s="102"/>
      <c r="J87" s="321"/>
      <c r="K87" s="107"/>
      <c r="L87" s="106"/>
      <c r="M87" s="28"/>
      <c r="N87" s="28"/>
      <c r="O87" s="28"/>
      <c r="P87" s="106"/>
      <c r="Q87" s="106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30">
        <f t="shared" si="54"/>
        <v>0</v>
      </c>
      <c r="AJ87" s="31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outlineLevel="1" x14ac:dyDescent="0.3">
      <c r="A88" s="22">
        <v>8</v>
      </c>
      <c r="B88" s="23"/>
      <c r="C88" s="90"/>
      <c r="D88" s="102"/>
      <c r="E88" s="106"/>
      <c r="F88" s="106"/>
      <c r="G88" s="106"/>
      <c r="H88" s="102"/>
      <c r="I88" s="102"/>
      <c r="J88" s="321"/>
      <c r="K88" s="107"/>
      <c r="L88" s="106"/>
      <c r="M88" s="28"/>
      <c r="N88" s="28"/>
      <c r="O88" s="28"/>
      <c r="P88" s="106"/>
      <c r="Q88" s="106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30">
        <f t="shared" si="54"/>
        <v>0</v>
      </c>
      <c r="AJ88" s="31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</row>
    <row r="89" spans="1:44" ht="12.75" hidden="1" customHeight="1" outlineLevel="1" x14ac:dyDescent="0.3">
      <c r="A89" s="22">
        <v>9</v>
      </c>
      <c r="B89" s="23"/>
      <c r="C89" s="90"/>
      <c r="D89" s="102"/>
      <c r="E89" s="106"/>
      <c r="F89" s="106"/>
      <c r="G89" s="106"/>
      <c r="H89" s="102"/>
      <c r="I89" s="102"/>
      <c r="J89" s="321"/>
      <c r="K89" s="107"/>
      <c r="L89" s="106"/>
      <c r="M89" s="28"/>
      <c r="N89" s="28"/>
      <c r="O89" s="28"/>
      <c r="P89" s="106"/>
      <c r="Q89" s="106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30">
        <f t="shared" si="54"/>
        <v>0</v>
      </c>
      <c r="AJ89" s="31">
        <f t="shared" si="49"/>
        <v>0</v>
      </c>
    </row>
    <row r="90" spans="1:44" ht="12.75" hidden="1" customHeight="1" outlineLevel="1" x14ac:dyDescent="0.3">
      <c r="A90" s="22">
        <v>10</v>
      </c>
      <c r="B90" s="23"/>
      <c r="C90" s="90"/>
      <c r="D90" s="102"/>
      <c r="E90" s="106"/>
      <c r="F90" s="106"/>
      <c r="G90" s="106"/>
      <c r="H90" s="102"/>
      <c r="I90" s="102"/>
      <c r="J90" s="321"/>
      <c r="K90" s="108"/>
      <c r="L90" s="106"/>
      <c r="M90" s="28"/>
      <c r="N90" s="28"/>
      <c r="O90" s="28"/>
      <c r="P90" s="106"/>
      <c r="Q90" s="106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30">
        <f t="shared" si="54"/>
        <v>0</v>
      </c>
      <c r="AJ90" s="31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</row>
    <row r="91" spans="1:44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75">
        <f>IF(ISERROR(AH91/J91),0,AH91/J91)</f>
        <v>0</v>
      </c>
      <c r="AJ91" s="275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12.75" customHeight="1" x14ac:dyDescent="0.3">
      <c r="A92" s="424" t="s">
        <v>60</v>
      </c>
      <c r="B92" s="425"/>
      <c r="C92" s="425"/>
      <c r="D92" s="425"/>
      <c r="E92" s="426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21"/>
      <c r="AJ92" s="21"/>
    </row>
    <row r="93" spans="1:44" ht="12.75" hidden="1" customHeight="1" outlineLevel="1" x14ac:dyDescent="0.3">
      <c r="A93" s="22">
        <v>1</v>
      </c>
      <c r="B93" s="23"/>
      <c r="C93" s="104"/>
      <c r="D93" s="101"/>
      <c r="E93" s="105"/>
      <c r="F93" s="105"/>
      <c r="G93" s="105"/>
      <c r="H93" s="101"/>
      <c r="I93" s="101"/>
      <c r="J93" s="321"/>
      <c r="K93" s="93"/>
      <c r="L93" s="105"/>
      <c r="M93" s="28"/>
      <c r="N93" s="28"/>
      <c r="O93" s="28"/>
      <c r="P93" s="105"/>
      <c r="Q93" s="105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30">
        <f>IF(ISERROR(AH93/J93),0,AH93/J93)</f>
        <v>0</v>
      </c>
      <c r="AJ93" s="31">
        <f t="shared" ref="AJ93:AJ102" si="57">IF(ISERROR(AH93/$AH$191),"-",AH93/$AH$191)</f>
        <v>0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hidden="1" customHeight="1" outlineLevel="1" x14ac:dyDescent="0.3">
      <c r="A94" s="22">
        <v>2</v>
      </c>
      <c r="B94" s="23"/>
      <c r="C94" s="90"/>
      <c r="D94" s="102"/>
      <c r="E94" s="106"/>
      <c r="F94" s="106"/>
      <c r="G94" s="106"/>
      <c r="H94" s="102"/>
      <c r="I94" s="102"/>
      <c r="J94" s="321"/>
      <c r="K94" s="107"/>
      <c r="L94" s="106"/>
      <c r="M94" s="28"/>
      <c r="N94" s="28"/>
      <c r="O94" s="28"/>
      <c r="P94" s="106"/>
      <c r="Q94" s="106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30">
        <f t="shared" ref="AI94:AI102" si="62">IF(ISERROR(AH94/J94),0,AH94/J94)</f>
        <v>0</v>
      </c>
      <c r="AJ94" s="31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</row>
    <row r="95" spans="1:44" ht="12.75" hidden="1" customHeight="1" outlineLevel="1" x14ac:dyDescent="0.3">
      <c r="A95" s="22">
        <v>3</v>
      </c>
      <c r="B95" s="23"/>
      <c r="C95" s="90"/>
      <c r="D95" s="102"/>
      <c r="E95" s="106"/>
      <c r="F95" s="106"/>
      <c r="G95" s="106"/>
      <c r="H95" s="102"/>
      <c r="I95" s="102"/>
      <c r="J95" s="321"/>
      <c r="K95" s="107"/>
      <c r="L95" s="106"/>
      <c r="M95" s="28"/>
      <c r="N95" s="28"/>
      <c r="O95" s="28"/>
      <c r="P95" s="106"/>
      <c r="Q95" s="106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30">
        <f t="shared" si="62"/>
        <v>0</v>
      </c>
      <c r="AJ95" s="31">
        <f t="shared" si="57"/>
        <v>0</v>
      </c>
    </row>
    <row r="96" spans="1:44" ht="12.75" hidden="1" customHeight="1" outlineLevel="1" x14ac:dyDescent="0.3">
      <c r="A96" s="22">
        <v>4</v>
      </c>
      <c r="B96" s="23"/>
      <c r="C96" s="90"/>
      <c r="D96" s="102"/>
      <c r="E96" s="106"/>
      <c r="F96" s="106"/>
      <c r="G96" s="106"/>
      <c r="H96" s="102"/>
      <c r="I96" s="102"/>
      <c r="J96" s="321"/>
      <c r="K96" s="107"/>
      <c r="L96" s="106"/>
      <c r="M96" s="28"/>
      <c r="N96" s="28"/>
      <c r="O96" s="28"/>
      <c r="P96" s="106"/>
      <c r="Q96" s="106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30">
        <f t="shared" si="62"/>
        <v>0</v>
      </c>
      <c r="AJ96" s="31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hidden="1" customHeight="1" outlineLevel="1" x14ac:dyDescent="0.3">
      <c r="A97" s="22">
        <v>5</v>
      </c>
      <c r="B97" s="23"/>
      <c r="C97" s="90"/>
      <c r="D97" s="102"/>
      <c r="E97" s="106"/>
      <c r="F97" s="106"/>
      <c r="G97" s="106"/>
      <c r="H97" s="102"/>
      <c r="I97" s="102"/>
      <c r="J97" s="321"/>
      <c r="K97" s="107"/>
      <c r="L97" s="106"/>
      <c r="M97" s="28"/>
      <c r="N97" s="28"/>
      <c r="O97" s="28"/>
      <c r="P97" s="106"/>
      <c r="Q97" s="106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30">
        <f t="shared" si="62"/>
        <v>0</v>
      </c>
      <c r="AJ97" s="31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</row>
    <row r="98" spans="1:44" ht="12.75" hidden="1" customHeight="1" outlineLevel="1" x14ac:dyDescent="0.3">
      <c r="A98" s="22">
        <v>6</v>
      </c>
      <c r="B98" s="23"/>
      <c r="C98" s="90"/>
      <c r="D98" s="102"/>
      <c r="E98" s="106"/>
      <c r="F98" s="106"/>
      <c r="G98" s="106"/>
      <c r="H98" s="102"/>
      <c r="I98" s="102"/>
      <c r="J98" s="321"/>
      <c r="K98" s="107"/>
      <c r="L98" s="106"/>
      <c r="M98" s="28"/>
      <c r="N98" s="28"/>
      <c r="O98" s="28"/>
      <c r="P98" s="106"/>
      <c r="Q98" s="106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30">
        <f t="shared" si="62"/>
        <v>0</v>
      </c>
      <c r="AJ98" s="31">
        <f t="shared" si="57"/>
        <v>0</v>
      </c>
    </row>
    <row r="99" spans="1:44" ht="12.75" hidden="1" customHeight="1" outlineLevel="1" x14ac:dyDescent="0.3">
      <c r="A99" s="22">
        <v>7</v>
      </c>
      <c r="B99" s="23"/>
      <c r="C99" s="90"/>
      <c r="D99" s="102"/>
      <c r="E99" s="106"/>
      <c r="F99" s="106"/>
      <c r="G99" s="106"/>
      <c r="H99" s="102"/>
      <c r="I99" s="102"/>
      <c r="J99" s="321"/>
      <c r="K99" s="107"/>
      <c r="L99" s="106"/>
      <c r="M99" s="28"/>
      <c r="N99" s="28"/>
      <c r="O99" s="28"/>
      <c r="P99" s="106"/>
      <c r="Q99" s="106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30">
        <f t="shared" si="62"/>
        <v>0</v>
      </c>
      <c r="AJ99" s="31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</row>
    <row r="100" spans="1:44" ht="12.75" hidden="1" customHeight="1" outlineLevel="1" x14ac:dyDescent="0.3">
      <c r="A100" s="22">
        <v>8</v>
      </c>
      <c r="B100" s="23"/>
      <c r="C100" s="90"/>
      <c r="D100" s="102"/>
      <c r="E100" s="106"/>
      <c r="F100" s="106"/>
      <c r="G100" s="106"/>
      <c r="H100" s="102"/>
      <c r="I100" s="102"/>
      <c r="J100" s="321"/>
      <c r="K100" s="107"/>
      <c r="L100" s="106"/>
      <c r="M100" s="28"/>
      <c r="N100" s="28"/>
      <c r="O100" s="28"/>
      <c r="P100" s="106"/>
      <c r="Q100" s="106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30">
        <f t="shared" si="62"/>
        <v>0</v>
      </c>
      <c r="AJ100" s="31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hidden="1" customHeight="1" outlineLevel="1" x14ac:dyDescent="0.3">
      <c r="A101" s="22">
        <v>9</v>
      </c>
      <c r="B101" s="23"/>
      <c r="C101" s="90"/>
      <c r="D101" s="102"/>
      <c r="E101" s="106"/>
      <c r="F101" s="106"/>
      <c r="G101" s="106"/>
      <c r="H101" s="102"/>
      <c r="I101" s="102"/>
      <c r="J101" s="321"/>
      <c r="K101" s="107"/>
      <c r="L101" s="106"/>
      <c r="M101" s="28"/>
      <c r="N101" s="28"/>
      <c r="O101" s="28"/>
      <c r="P101" s="106"/>
      <c r="Q101" s="106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30">
        <f t="shared" si="62"/>
        <v>0</v>
      </c>
      <c r="AJ101" s="31">
        <f t="shared" si="57"/>
        <v>0</v>
      </c>
    </row>
    <row r="102" spans="1:44" ht="12.75" hidden="1" customHeight="1" outlineLevel="1" x14ac:dyDescent="0.3">
      <c r="A102" s="22">
        <v>10</v>
      </c>
      <c r="B102" s="23"/>
      <c r="C102" s="90"/>
      <c r="D102" s="102"/>
      <c r="E102" s="106"/>
      <c r="F102" s="106"/>
      <c r="G102" s="106"/>
      <c r="H102" s="102"/>
      <c r="I102" s="102"/>
      <c r="J102" s="321"/>
      <c r="K102" s="108"/>
      <c r="L102" s="106"/>
      <c r="M102" s="28"/>
      <c r="N102" s="28"/>
      <c r="O102" s="28"/>
      <c r="P102" s="106"/>
      <c r="Q102" s="106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30">
        <f t="shared" si="62"/>
        <v>0</v>
      </c>
      <c r="AJ102" s="31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75">
        <f>IF(ISERROR(AH103/J103),0,AH103/J103)</f>
        <v>0</v>
      </c>
      <c r="AJ103" s="275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2.75" customHeight="1" x14ac:dyDescent="0.3">
      <c r="A104" s="424" t="s">
        <v>62</v>
      </c>
      <c r="B104" s="425"/>
      <c r="C104" s="425"/>
      <c r="D104" s="425"/>
      <c r="E104" s="426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21"/>
      <c r="AJ104" s="21"/>
    </row>
    <row r="105" spans="1:44" hidden="1" outlineLevel="1" x14ac:dyDescent="0.3">
      <c r="A105" s="22">
        <v>1</v>
      </c>
      <c r="B105" s="23"/>
      <c r="C105" s="1"/>
      <c r="D105" s="6"/>
      <c r="E105" s="84"/>
      <c r="F105" s="85"/>
      <c r="G105" s="85"/>
      <c r="H105" s="6"/>
      <c r="I105" s="6"/>
      <c r="J105" s="321"/>
      <c r="K105" s="86"/>
      <c r="L105" s="1"/>
      <c r="M105" s="51"/>
      <c r="N105" s="87"/>
      <c r="O105" s="51"/>
      <c r="P105" s="88"/>
      <c r="Q105" s="8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30">
        <f t="shared" ref="AI105:AI114" si="65">IF(ISERROR(AH105/J105),0,AH105/J105)</f>
        <v>0</v>
      </c>
      <c r="AJ105" s="31">
        <f t="shared" ref="AJ105:AJ114" si="66">IF(ISERROR(AH105/$AH$191),"-",AH105/$AH$191)</f>
        <v>0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12.75" hidden="1" customHeight="1" outlineLevel="1" x14ac:dyDescent="0.3">
      <c r="A106" s="22">
        <v>2</v>
      </c>
      <c r="B106" s="23"/>
      <c r="C106" s="104"/>
      <c r="D106" s="101"/>
      <c r="E106" s="106"/>
      <c r="F106" s="106"/>
      <c r="G106" s="106"/>
      <c r="H106" s="102"/>
      <c r="I106" s="102"/>
      <c r="J106" s="321"/>
      <c r="K106" s="107"/>
      <c r="L106" s="105"/>
      <c r="M106" s="28"/>
      <c r="N106" s="28"/>
      <c r="O106" s="28"/>
      <c r="P106" s="106"/>
      <c r="Q106" s="106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30">
        <f t="shared" si="65"/>
        <v>0</v>
      </c>
      <c r="AJ106" s="31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hidden="1" customHeight="1" outlineLevel="1" x14ac:dyDescent="0.3">
      <c r="A107" s="22">
        <v>3</v>
      </c>
      <c r="B107" s="23"/>
      <c r="C107" s="90"/>
      <c r="D107" s="102"/>
      <c r="E107" s="106"/>
      <c r="F107" s="106"/>
      <c r="G107" s="106"/>
      <c r="H107" s="102"/>
      <c r="I107" s="102"/>
      <c r="J107" s="321"/>
      <c r="K107" s="107"/>
      <c r="L107" s="106"/>
      <c r="M107" s="28"/>
      <c r="N107" s="28"/>
      <c r="O107" s="28"/>
      <c r="P107" s="106"/>
      <c r="Q107" s="106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30">
        <f t="shared" si="65"/>
        <v>0</v>
      </c>
      <c r="AJ107" s="31">
        <f t="shared" si="66"/>
        <v>0</v>
      </c>
    </row>
    <row r="108" spans="1:44" ht="12.75" hidden="1" customHeight="1" outlineLevel="1" x14ac:dyDescent="0.3">
      <c r="A108" s="22">
        <v>4</v>
      </c>
      <c r="B108" s="23"/>
      <c r="C108" s="90"/>
      <c r="D108" s="102"/>
      <c r="E108" s="106"/>
      <c r="F108" s="106"/>
      <c r="G108" s="106"/>
      <c r="H108" s="102"/>
      <c r="I108" s="102"/>
      <c r="J108" s="321"/>
      <c r="K108" s="107"/>
      <c r="L108" s="106"/>
      <c r="M108" s="28"/>
      <c r="N108" s="28"/>
      <c r="O108" s="28"/>
      <c r="P108" s="106"/>
      <c r="Q108" s="106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30">
        <f t="shared" si="65"/>
        <v>0</v>
      </c>
      <c r="AJ108" s="31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hidden="1" customHeight="1" outlineLevel="1" x14ac:dyDescent="0.3">
      <c r="A109" s="22">
        <v>5</v>
      </c>
      <c r="B109" s="23"/>
      <c r="C109" s="90"/>
      <c r="D109" s="102"/>
      <c r="E109" s="106"/>
      <c r="F109" s="106"/>
      <c r="G109" s="106"/>
      <c r="H109" s="102"/>
      <c r="I109" s="102"/>
      <c r="J109" s="321"/>
      <c r="K109" s="107"/>
      <c r="L109" s="106"/>
      <c r="M109" s="28"/>
      <c r="N109" s="28"/>
      <c r="O109" s="28"/>
      <c r="P109" s="106"/>
      <c r="Q109" s="106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30">
        <f t="shared" si="65"/>
        <v>0</v>
      </c>
      <c r="AJ109" s="31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12.75" hidden="1" customHeight="1" outlineLevel="1" x14ac:dyDescent="0.3">
      <c r="A110" s="22">
        <v>6</v>
      </c>
      <c r="B110" s="23"/>
      <c r="C110" s="90"/>
      <c r="D110" s="102"/>
      <c r="E110" s="106"/>
      <c r="F110" s="106"/>
      <c r="G110" s="106"/>
      <c r="H110" s="102"/>
      <c r="I110" s="102"/>
      <c r="J110" s="321"/>
      <c r="K110" s="107"/>
      <c r="L110" s="106"/>
      <c r="M110" s="28"/>
      <c r="N110" s="28"/>
      <c r="O110" s="28"/>
      <c r="P110" s="106"/>
      <c r="Q110" s="106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30">
        <f t="shared" si="65"/>
        <v>0</v>
      </c>
      <c r="AJ110" s="31">
        <f t="shared" si="66"/>
        <v>0</v>
      </c>
    </row>
    <row r="111" spans="1:44" ht="12.75" hidden="1" customHeight="1" outlineLevel="1" x14ac:dyDescent="0.3">
      <c r="A111" s="22">
        <v>7</v>
      </c>
      <c r="B111" s="23"/>
      <c r="C111" s="90"/>
      <c r="D111" s="102"/>
      <c r="E111" s="106"/>
      <c r="F111" s="106"/>
      <c r="G111" s="106"/>
      <c r="H111" s="102"/>
      <c r="I111" s="102"/>
      <c r="J111" s="321"/>
      <c r="K111" s="107"/>
      <c r="L111" s="106"/>
      <c r="M111" s="28"/>
      <c r="N111" s="28"/>
      <c r="O111" s="28"/>
      <c r="P111" s="106"/>
      <c r="Q111" s="106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30">
        <f t="shared" si="65"/>
        <v>0</v>
      </c>
      <c r="AJ111" s="31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hidden="1" customHeight="1" outlineLevel="1" x14ac:dyDescent="0.3">
      <c r="A112" s="22">
        <v>8</v>
      </c>
      <c r="B112" s="23"/>
      <c r="C112" s="90"/>
      <c r="D112" s="102"/>
      <c r="E112" s="106"/>
      <c r="F112" s="106"/>
      <c r="G112" s="106"/>
      <c r="H112" s="102"/>
      <c r="I112" s="102"/>
      <c r="J112" s="321"/>
      <c r="K112" s="107"/>
      <c r="L112" s="106"/>
      <c r="M112" s="28"/>
      <c r="N112" s="28"/>
      <c r="O112" s="28"/>
      <c r="P112" s="106"/>
      <c r="Q112" s="106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30">
        <f t="shared" si="65"/>
        <v>0</v>
      </c>
      <c r="AJ112" s="31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12.75" hidden="1" customHeight="1" outlineLevel="1" x14ac:dyDescent="0.3">
      <c r="A113" s="22">
        <v>9</v>
      </c>
      <c r="B113" s="23"/>
      <c r="C113" s="90"/>
      <c r="D113" s="102"/>
      <c r="E113" s="106"/>
      <c r="F113" s="106"/>
      <c r="G113" s="106"/>
      <c r="H113" s="102"/>
      <c r="I113" s="102"/>
      <c r="J113" s="321"/>
      <c r="K113" s="107"/>
      <c r="L113" s="106"/>
      <c r="M113" s="28"/>
      <c r="N113" s="28"/>
      <c r="O113" s="28"/>
      <c r="P113" s="106"/>
      <c r="Q113" s="106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30">
        <f t="shared" si="65"/>
        <v>0</v>
      </c>
      <c r="AJ113" s="31">
        <f t="shared" si="66"/>
        <v>0</v>
      </c>
    </row>
    <row r="114" spans="1:44" ht="12.75" hidden="1" customHeight="1" outlineLevel="1" x14ac:dyDescent="0.3">
      <c r="A114" s="22">
        <v>10</v>
      </c>
      <c r="B114" s="23"/>
      <c r="C114" s="90"/>
      <c r="D114" s="102"/>
      <c r="E114" s="106"/>
      <c r="F114" s="106"/>
      <c r="G114" s="106"/>
      <c r="H114" s="102"/>
      <c r="I114" s="102"/>
      <c r="J114" s="321"/>
      <c r="K114" s="108"/>
      <c r="L114" s="106"/>
      <c r="M114" s="28"/>
      <c r="N114" s="28"/>
      <c r="O114" s="28"/>
      <c r="P114" s="106"/>
      <c r="Q114" s="106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30">
        <f t="shared" si="65"/>
        <v>0</v>
      </c>
      <c r="AJ114" s="31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75">
        <f>IF(ISERROR(AH115/J115),0,AH115/J115)</f>
        <v>0</v>
      </c>
      <c r="AJ115" s="275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customHeight="1" x14ac:dyDescent="0.3">
      <c r="A116" s="424" t="s">
        <v>64</v>
      </c>
      <c r="B116" s="425"/>
      <c r="C116" s="425"/>
      <c r="D116" s="425"/>
      <c r="E116" s="426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21"/>
      <c r="AJ116" s="21"/>
    </row>
    <row r="117" spans="1:44" hidden="1" outlineLevel="1" x14ac:dyDescent="0.3">
      <c r="A117" s="22">
        <v>1</v>
      </c>
      <c r="B117" s="23"/>
      <c r="C117" s="1"/>
      <c r="D117" s="6"/>
      <c r="E117" s="92"/>
      <c r="F117" s="85"/>
      <c r="G117" s="85"/>
      <c r="H117" s="6"/>
      <c r="I117" s="6"/>
      <c r="J117" s="321"/>
      <c r="K117" s="93"/>
      <c r="L117" s="50"/>
      <c r="M117" s="51"/>
      <c r="N117" s="87"/>
      <c r="O117" s="51"/>
      <c r="P117" s="88"/>
      <c r="Q117" s="8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30">
        <f t="shared" ref="AI117:AI126" si="73">IF(ISERROR(AH117/J117),0,AH117/J117)</f>
        <v>0</v>
      </c>
      <c r="AJ117" s="31">
        <f t="shared" ref="AJ117:AJ126" si="74">IF(ISERROR(AH117/$AH$191),"-",AH117/$AH$191)</f>
        <v>0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12.75" hidden="1" customHeight="1" outlineLevel="1" x14ac:dyDescent="0.3">
      <c r="A118" s="22">
        <v>2</v>
      </c>
      <c r="B118" s="23"/>
      <c r="C118" s="104"/>
      <c r="D118" s="101"/>
      <c r="E118" s="106"/>
      <c r="F118" s="105"/>
      <c r="G118" s="105"/>
      <c r="H118" s="101"/>
      <c r="I118" s="102"/>
      <c r="J118" s="321"/>
      <c r="K118" s="107"/>
      <c r="L118" s="106"/>
      <c r="M118" s="28"/>
      <c r="N118" s="28"/>
      <c r="O118" s="28"/>
      <c r="P118" s="106"/>
      <c r="Q118" s="106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30">
        <f t="shared" si="73"/>
        <v>0</v>
      </c>
      <c r="AJ118" s="31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12.75" hidden="1" customHeight="1" outlineLevel="1" x14ac:dyDescent="0.3">
      <c r="A119" s="22">
        <v>3</v>
      </c>
      <c r="B119" s="23"/>
      <c r="C119" s="90"/>
      <c r="D119" s="102"/>
      <c r="E119" s="106"/>
      <c r="F119" s="106"/>
      <c r="G119" s="106"/>
      <c r="H119" s="102"/>
      <c r="I119" s="102"/>
      <c r="J119" s="321"/>
      <c r="K119" s="107"/>
      <c r="L119" s="106"/>
      <c r="M119" s="28"/>
      <c r="N119" s="28"/>
      <c r="O119" s="28"/>
      <c r="P119" s="106"/>
      <c r="Q119" s="106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30">
        <f t="shared" si="73"/>
        <v>0</v>
      </c>
      <c r="AJ119" s="31">
        <f t="shared" si="74"/>
        <v>0</v>
      </c>
    </row>
    <row r="120" spans="1:44" ht="12.75" hidden="1" customHeight="1" outlineLevel="1" x14ac:dyDescent="0.3">
      <c r="A120" s="22">
        <v>4</v>
      </c>
      <c r="B120" s="23"/>
      <c r="C120" s="90"/>
      <c r="D120" s="102"/>
      <c r="E120" s="106"/>
      <c r="F120" s="106"/>
      <c r="G120" s="106"/>
      <c r="H120" s="102"/>
      <c r="I120" s="102"/>
      <c r="J120" s="321"/>
      <c r="K120" s="107"/>
      <c r="L120" s="106"/>
      <c r="M120" s="28"/>
      <c r="N120" s="28"/>
      <c r="O120" s="28"/>
      <c r="P120" s="106"/>
      <c r="Q120" s="106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30">
        <f t="shared" si="73"/>
        <v>0</v>
      </c>
      <c r="AJ120" s="31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12.75" hidden="1" customHeight="1" outlineLevel="1" x14ac:dyDescent="0.3">
      <c r="A121" s="22">
        <v>5</v>
      </c>
      <c r="B121" s="23"/>
      <c r="C121" s="90"/>
      <c r="D121" s="102"/>
      <c r="E121" s="106"/>
      <c r="F121" s="106"/>
      <c r="G121" s="106"/>
      <c r="H121" s="102"/>
      <c r="I121" s="102"/>
      <c r="J121" s="321"/>
      <c r="K121" s="107"/>
      <c r="L121" s="106"/>
      <c r="M121" s="28"/>
      <c r="N121" s="28"/>
      <c r="O121" s="28"/>
      <c r="P121" s="106"/>
      <c r="Q121" s="106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30">
        <f t="shared" si="73"/>
        <v>0</v>
      </c>
      <c r="AJ121" s="31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12.75" hidden="1" customHeight="1" outlineLevel="1" x14ac:dyDescent="0.3">
      <c r="A122" s="22">
        <v>6</v>
      </c>
      <c r="B122" s="23"/>
      <c r="C122" s="90"/>
      <c r="D122" s="102"/>
      <c r="E122" s="106"/>
      <c r="F122" s="106"/>
      <c r="G122" s="106"/>
      <c r="H122" s="102"/>
      <c r="I122" s="102"/>
      <c r="J122" s="321"/>
      <c r="K122" s="107"/>
      <c r="L122" s="106"/>
      <c r="M122" s="28"/>
      <c r="N122" s="28"/>
      <c r="O122" s="28"/>
      <c r="P122" s="106"/>
      <c r="Q122" s="106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30">
        <f t="shared" si="73"/>
        <v>0</v>
      </c>
      <c r="AJ122" s="31">
        <f t="shared" si="74"/>
        <v>0</v>
      </c>
    </row>
    <row r="123" spans="1:44" ht="12.75" hidden="1" customHeight="1" outlineLevel="1" x14ac:dyDescent="0.3">
      <c r="A123" s="22">
        <v>7</v>
      </c>
      <c r="B123" s="23"/>
      <c r="C123" s="90"/>
      <c r="D123" s="102"/>
      <c r="E123" s="106"/>
      <c r="F123" s="106"/>
      <c r="G123" s="106"/>
      <c r="H123" s="102"/>
      <c r="I123" s="102"/>
      <c r="J123" s="321"/>
      <c r="K123" s="107"/>
      <c r="L123" s="106"/>
      <c r="M123" s="28"/>
      <c r="N123" s="28"/>
      <c r="O123" s="28"/>
      <c r="P123" s="106"/>
      <c r="Q123" s="106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30">
        <f t="shared" si="73"/>
        <v>0</v>
      </c>
      <c r="AJ123" s="31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12.75" hidden="1" customHeight="1" outlineLevel="1" x14ac:dyDescent="0.3">
      <c r="A124" s="22">
        <v>8</v>
      </c>
      <c r="B124" s="23"/>
      <c r="C124" s="90"/>
      <c r="D124" s="102"/>
      <c r="E124" s="106"/>
      <c r="F124" s="106"/>
      <c r="G124" s="106"/>
      <c r="H124" s="102"/>
      <c r="I124" s="102"/>
      <c r="J124" s="321"/>
      <c r="K124" s="107"/>
      <c r="L124" s="106"/>
      <c r="M124" s="28"/>
      <c r="N124" s="28"/>
      <c r="O124" s="28"/>
      <c r="P124" s="106"/>
      <c r="Q124" s="106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30">
        <f t="shared" si="73"/>
        <v>0</v>
      </c>
      <c r="AJ124" s="31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12.75" hidden="1" customHeight="1" outlineLevel="1" x14ac:dyDescent="0.3">
      <c r="A125" s="22">
        <v>9</v>
      </c>
      <c r="B125" s="23"/>
      <c r="C125" s="90"/>
      <c r="D125" s="102"/>
      <c r="E125" s="106"/>
      <c r="F125" s="106"/>
      <c r="G125" s="106"/>
      <c r="H125" s="102"/>
      <c r="I125" s="102"/>
      <c r="J125" s="321"/>
      <c r="K125" s="107"/>
      <c r="L125" s="106"/>
      <c r="M125" s="28"/>
      <c r="N125" s="28"/>
      <c r="O125" s="28"/>
      <c r="P125" s="106"/>
      <c r="Q125" s="106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30">
        <f t="shared" si="73"/>
        <v>0</v>
      </c>
      <c r="AJ125" s="31">
        <f t="shared" si="74"/>
        <v>0</v>
      </c>
    </row>
    <row r="126" spans="1:44" ht="12.75" hidden="1" customHeight="1" outlineLevel="1" x14ac:dyDescent="0.3">
      <c r="A126" s="22">
        <v>10</v>
      </c>
      <c r="B126" s="23"/>
      <c r="C126" s="90"/>
      <c r="D126" s="102"/>
      <c r="E126" s="106"/>
      <c r="F126" s="106"/>
      <c r="G126" s="106"/>
      <c r="H126" s="102"/>
      <c r="I126" s="102"/>
      <c r="J126" s="321"/>
      <c r="K126" s="108"/>
      <c r="L126" s="106"/>
      <c r="M126" s="28"/>
      <c r="N126" s="28"/>
      <c r="O126" s="28"/>
      <c r="P126" s="106"/>
      <c r="Q126" s="106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30">
        <f t="shared" si="73"/>
        <v>0</v>
      </c>
      <c r="AJ126" s="31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75">
        <f>IF(ISERROR(AH127/J127),0,AH127/J127)</f>
        <v>0</v>
      </c>
      <c r="AJ127" s="275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12.75" customHeight="1" x14ac:dyDescent="0.3">
      <c r="A128" s="424" t="s">
        <v>66</v>
      </c>
      <c r="B128" s="425"/>
      <c r="C128" s="425"/>
      <c r="D128" s="425"/>
      <c r="E128" s="426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259"/>
      <c r="AJ128" s="259"/>
    </row>
    <row r="129" spans="1:44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30">
        <f>IF(ISERROR(AH129/J129),0,AH129/J129)</f>
        <v>0</v>
      </c>
      <c r="AJ129" s="30">
        <f t="shared" ref="AJ129:AJ138" si="81">IF(ISERROR(AH129/$AH$191),"-",AH129/$AH$191)</f>
        <v>0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ht="12.75" hidden="1" customHeight="1" outlineLevel="1" x14ac:dyDescent="0.3">
      <c r="A130" s="23">
        <v>2</v>
      </c>
      <c r="B130" s="23"/>
      <c r="C130" s="109"/>
      <c r="D130" s="102"/>
      <c r="E130" s="109"/>
      <c r="F130" s="109"/>
      <c r="G130" s="109"/>
      <c r="H130" s="102"/>
      <c r="I130" s="102"/>
      <c r="J130" s="321"/>
      <c r="K130" s="107"/>
      <c r="L130" s="106"/>
      <c r="M130" s="28"/>
      <c r="N130" s="28"/>
      <c r="O130" s="28"/>
      <c r="P130" s="106"/>
      <c r="Q130" s="106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30">
        <f t="shared" ref="AI130:AI138" si="86">IF(ISERROR(AH130/J130),0,AH130/J130)</f>
        <v>0</v>
      </c>
      <c r="AJ130" s="30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ht="12.75" hidden="1" customHeight="1" outlineLevel="1" x14ac:dyDescent="0.3">
      <c r="A131" s="23">
        <v>3</v>
      </c>
      <c r="B131" s="23"/>
      <c r="C131" s="109"/>
      <c r="D131" s="102"/>
      <c r="E131" s="109"/>
      <c r="F131" s="109"/>
      <c r="G131" s="109"/>
      <c r="H131" s="102"/>
      <c r="I131" s="102"/>
      <c r="J131" s="321"/>
      <c r="K131" s="107"/>
      <c r="L131" s="106"/>
      <c r="M131" s="28"/>
      <c r="N131" s="28"/>
      <c r="O131" s="28"/>
      <c r="P131" s="106"/>
      <c r="Q131" s="106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30">
        <f t="shared" si="86"/>
        <v>0</v>
      </c>
      <c r="AJ131" s="30">
        <f t="shared" si="81"/>
        <v>0</v>
      </c>
    </row>
    <row r="132" spans="1:44" ht="12.75" hidden="1" customHeight="1" outlineLevel="1" x14ac:dyDescent="0.3">
      <c r="A132" s="23">
        <v>4</v>
      </c>
      <c r="B132" s="22"/>
      <c r="C132" s="109"/>
      <c r="D132" s="110"/>
      <c r="E132" s="109"/>
      <c r="F132" s="109"/>
      <c r="G132" s="109"/>
      <c r="H132" s="102"/>
      <c r="I132" s="102"/>
      <c r="J132" s="321"/>
      <c r="K132" s="107"/>
      <c r="L132" s="106"/>
      <c r="M132" s="28"/>
      <c r="N132" s="28"/>
      <c r="O132" s="28"/>
      <c r="P132" s="106"/>
      <c r="Q132" s="106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30">
        <f t="shared" si="86"/>
        <v>0</v>
      </c>
      <c r="AJ132" s="30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ht="12.75" hidden="1" customHeight="1" outlineLevel="1" x14ac:dyDescent="0.3">
      <c r="A133" s="23">
        <v>5</v>
      </c>
      <c r="B133" s="22"/>
      <c r="C133" s="109"/>
      <c r="D133" s="110"/>
      <c r="E133" s="109"/>
      <c r="F133" s="109"/>
      <c r="G133" s="109"/>
      <c r="H133" s="102"/>
      <c r="I133" s="102"/>
      <c r="J133" s="321"/>
      <c r="K133" s="107"/>
      <c r="L133" s="106"/>
      <c r="M133" s="28"/>
      <c r="N133" s="28"/>
      <c r="O133" s="28"/>
      <c r="P133" s="106"/>
      <c r="Q133" s="106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30">
        <f t="shared" si="86"/>
        <v>0</v>
      </c>
      <c r="AJ133" s="30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ht="12.75" hidden="1" customHeight="1" outlineLevel="1" x14ac:dyDescent="0.3">
      <c r="A134" s="23">
        <v>6</v>
      </c>
      <c r="B134" s="23"/>
      <c r="C134" s="109"/>
      <c r="D134" s="102"/>
      <c r="E134" s="109"/>
      <c r="F134" s="109"/>
      <c r="G134" s="109"/>
      <c r="H134" s="102"/>
      <c r="I134" s="102"/>
      <c r="J134" s="321"/>
      <c r="K134" s="107"/>
      <c r="L134" s="106"/>
      <c r="M134" s="28"/>
      <c r="N134" s="28"/>
      <c r="O134" s="28"/>
      <c r="P134" s="106"/>
      <c r="Q134" s="106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30">
        <f t="shared" si="86"/>
        <v>0</v>
      </c>
      <c r="AJ134" s="30">
        <f t="shared" si="81"/>
        <v>0</v>
      </c>
    </row>
    <row r="135" spans="1:44" ht="12.75" hidden="1" customHeight="1" outlineLevel="1" x14ac:dyDescent="0.3">
      <c r="A135" s="23">
        <v>7</v>
      </c>
      <c r="B135" s="23"/>
      <c r="C135" s="109"/>
      <c r="D135" s="102"/>
      <c r="E135" s="109"/>
      <c r="F135" s="109"/>
      <c r="G135" s="109"/>
      <c r="H135" s="102"/>
      <c r="I135" s="102"/>
      <c r="J135" s="321"/>
      <c r="K135" s="107"/>
      <c r="L135" s="106"/>
      <c r="M135" s="28"/>
      <c r="N135" s="28"/>
      <c r="O135" s="28"/>
      <c r="P135" s="106"/>
      <c r="Q135" s="106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30">
        <f t="shared" si="86"/>
        <v>0</v>
      </c>
      <c r="AJ135" s="30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ht="12.75" hidden="1" customHeight="1" outlineLevel="1" x14ac:dyDescent="0.3">
      <c r="A136" s="23">
        <v>8</v>
      </c>
      <c r="B136" s="23"/>
      <c r="C136" s="109"/>
      <c r="D136" s="102"/>
      <c r="E136" s="109"/>
      <c r="F136" s="109"/>
      <c r="G136" s="109"/>
      <c r="H136" s="102"/>
      <c r="I136" s="102"/>
      <c r="J136" s="321"/>
      <c r="K136" s="107"/>
      <c r="L136" s="106"/>
      <c r="M136" s="28"/>
      <c r="N136" s="28"/>
      <c r="O136" s="28"/>
      <c r="P136" s="106"/>
      <c r="Q136" s="106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30">
        <f t="shared" si="86"/>
        <v>0</v>
      </c>
      <c r="AJ136" s="30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ht="12.75" hidden="1" customHeight="1" outlineLevel="1" x14ac:dyDescent="0.3">
      <c r="A137" s="23">
        <v>9</v>
      </c>
      <c r="B137" s="23"/>
      <c r="C137" s="109"/>
      <c r="D137" s="102"/>
      <c r="E137" s="109"/>
      <c r="F137" s="109"/>
      <c r="G137" s="109"/>
      <c r="H137" s="102"/>
      <c r="I137" s="102"/>
      <c r="J137" s="321"/>
      <c r="K137" s="107"/>
      <c r="L137" s="106"/>
      <c r="M137" s="28"/>
      <c r="N137" s="28"/>
      <c r="O137" s="28"/>
      <c r="P137" s="106"/>
      <c r="Q137" s="106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30">
        <f t="shared" si="86"/>
        <v>0</v>
      </c>
      <c r="AJ137" s="30">
        <f t="shared" si="81"/>
        <v>0</v>
      </c>
    </row>
    <row r="138" spans="1:44" ht="12.75" hidden="1" customHeight="1" outlineLevel="1" x14ac:dyDescent="0.3">
      <c r="A138" s="23">
        <v>10</v>
      </c>
      <c r="B138" s="23"/>
      <c r="C138" s="109"/>
      <c r="D138" s="102"/>
      <c r="E138" s="109"/>
      <c r="F138" s="109"/>
      <c r="G138" s="109"/>
      <c r="H138" s="102"/>
      <c r="I138" s="102"/>
      <c r="J138" s="321"/>
      <c r="K138" s="108"/>
      <c r="L138" s="106"/>
      <c r="M138" s="28"/>
      <c r="N138" s="28"/>
      <c r="O138" s="28"/>
      <c r="P138" s="106"/>
      <c r="Q138" s="106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30">
        <f t="shared" si="86"/>
        <v>0</v>
      </c>
      <c r="AJ138" s="30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75">
        <f>IF(ISERROR(AH139/J139),0,AH139/J139)</f>
        <v>0</v>
      </c>
      <c r="AJ139" s="275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customHeight="1" x14ac:dyDescent="0.3">
      <c r="A140" s="433" t="s">
        <v>68</v>
      </c>
      <c r="B140" s="434"/>
      <c r="C140" s="434"/>
      <c r="D140" s="434"/>
      <c r="E140" s="435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259"/>
      <c r="AJ140" s="259"/>
    </row>
    <row r="141" spans="1:44" ht="12.75" hidden="1" customHeight="1" outlineLevel="1" x14ac:dyDescent="0.3">
      <c r="A141" s="22">
        <v>1</v>
      </c>
      <c r="B141" s="23"/>
      <c r="C141" s="104"/>
      <c r="D141" s="101"/>
      <c r="E141" s="105"/>
      <c r="F141" s="105"/>
      <c r="G141" s="105"/>
      <c r="H141" s="101"/>
      <c r="I141" s="101"/>
      <c r="J141" s="321"/>
      <c r="K141" s="93"/>
      <c r="L141" s="105"/>
      <c r="M141" s="28"/>
      <c r="N141" s="28"/>
      <c r="O141" s="28"/>
      <c r="P141" s="105"/>
      <c r="Q141" s="105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30">
        <f>IF(ISERROR(AH141/J141),0,AH141/J141)</f>
        <v>0</v>
      </c>
      <c r="AJ141" s="30">
        <f t="shared" ref="AJ141:AJ150" si="89">IF(ISERROR(AH141/$AH$191),"-",AH141/$AH$191)</f>
        <v>0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ht="12.75" hidden="1" customHeight="1" outlineLevel="1" x14ac:dyDescent="0.3">
      <c r="A142" s="22">
        <v>2</v>
      </c>
      <c r="B142" s="23"/>
      <c r="C142" s="90"/>
      <c r="D142" s="102"/>
      <c r="E142" s="106"/>
      <c r="F142" s="106"/>
      <c r="G142" s="106"/>
      <c r="H142" s="102"/>
      <c r="I142" s="102"/>
      <c r="J142" s="321"/>
      <c r="K142" s="107"/>
      <c r="L142" s="106"/>
      <c r="M142" s="28"/>
      <c r="N142" s="28"/>
      <c r="O142" s="28"/>
      <c r="P142" s="106"/>
      <c r="Q142" s="106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30">
        <f t="shared" ref="AI142:AI150" si="94">IF(ISERROR(AH142/J142),0,AH142/J142)</f>
        <v>0</v>
      </c>
      <c r="AJ142" s="30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ht="12.75" hidden="1" customHeight="1" outlineLevel="1" x14ac:dyDescent="0.3">
      <c r="A143" s="22">
        <v>3</v>
      </c>
      <c r="B143" s="23"/>
      <c r="C143" s="90"/>
      <c r="D143" s="102"/>
      <c r="E143" s="106"/>
      <c r="F143" s="106"/>
      <c r="G143" s="106"/>
      <c r="H143" s="102"/>
      <c r="I143" s="102"/>
      <c r="J143" s="321"/>
      <c r="K143" s="107"/>
      <c r="L143" s="106"/>
      <c r="M143" s="28"/>
      <c r="N143" s="28"/>
      <c r="O143" s="28"/>
      <c r="P143" s="106"/>
      <c r="Q143" s="106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30">
        <f t="shared" si="94"/>
        <v>0</v>
      </c>
      <c r="AJ143" s="30">
        <f t="shared" si="89"/>
        <v>0</v>
      </c>
    </row>
    <row r="144" spans="1:44" ht="12.75" hidden="1" customHeight="1" outlineLevel="1" x14ac:dyDescent="0.3">
      <c r="A144" s="22">
        <v>4</v>
      </c>
      <c r="B144" s="23"/>
      <c r="C144" s="90"/>
      <c r="D144" s="102"/>
      <c r="E144" s="106"/>
      <c r="F144" s="106"/>
      <c r="G144" s="106"/>
      <c r="H144" s="102"/>
      <c r="I144" s="102"/>
      <c r="J144" s="321"/>
      <c r="K144" s="107"/>
      <c r="L144" s="106"/>
      <c r="M144" s="28"/>
      <c r="N144" s="28"/>
      <c r="O144" s="28"/>
      <c r="P144" s="106"/>
      <c r="Q144" s="106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30">
        <f t="shared" si="94"/>
        <v>0</v>
      </c>
      <c r="AJ144" s="30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</row>
    <row r="145" spans="1:44" ht="12.75" hidden="1" customHeight="1" outlineLevel="1" x14ac:dyDescent="0.3">
      <c r="A145" s="22">
        <v>5</v>
      </c>
      <c r="B145" s="23"/>
      <c r="C145" s="90"/>
      <c r="D145" s="102"/>
      <c r="E145" s="106"/>
      <c r="F145" s="106"/>
      <c r="G145" s="106"/>
      <c r="H145" s="102"/>
      <c r="I145" s="102"/>
      <c r="J145" s="321"/>
      <c r="K145" s="107"/>
      <c r="L145" s="106"/>
      <c r="M145" s="28"/>
      <c r="N145" s="28"/>
      <c r="O145" s="28"/>
      <c r="P145" s="106"/>
      <c r="Q145" s="106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30">
        <f t="shared" si="94"/>
        <v>0</v>
      </c>
      <c r="AJ145" s="30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ht="12.75" hidden="1" customHeight="1" outlineLevel="1" x14ac:dyDescent="0.3">
      <c r="A146" s="22">
        <v>6</v>
      </c>
      <c r="B146" s="23"/>
      <c r="C146" s="90"/>
      <c r="D146" s="102"/>
      <c r="E146" s="106"/>
      <c r="F146" s="106"/>
      <c r="G146" s="106"/>
      <c r="H146" s="102"/>
      <c r="I146" s="102"/>
      <c r="J146" s="321"/>
      <c r="K146" s="107"/>
      <c r="L146" s="106"/>
      <c r="M146" s="28"/>
      <c r="N146" s="28"/>
      <c r="O146" s="28"/>
      <c r="P146" s="106"/>
      <c r="Q146" s="106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30">
        <f t="shared" si="94"/>
        <v>0</v>
      </c>
      <c r="AJ146" s="30">
        <f t="shared" si="89"/>
        <v>0</v>
      </c>
    </row>
    <row r="147" spans="1:44" ht="12.75" hidden="1" customHeight="1" outlineLevel="1" x14ac:dyDescent="0.3">
      <c r="A147" s="22">
        <v>7</v>
      </c>
      <c r="B147" s="23"/>
      <c r="C147" s="90"/>
      <c r="D147" s="102"/>
      <c r="E147" s="106"/>
      <c r="F147" s="106"/>
      <c r="G147" s="106"/>
      <c r="H147" s="102"/>
      <c r="I147" s="102"/>
      <c r="J147" s="321"/>
      <c r="K147" s="107"/>
      <c r="L147" s="106"/>
      <c r="M147" s="28"/>
      <c r="N147" s="28"/>
      <c r="O147" s="28"/>
      <c r="P147" s="106"/>
      <c r="Q147" s="106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30">
        <f t="shared" si="94"/>
        <v>0</v>
      </c>
      <c r="AJ147" s="30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ht="12.75" hidden="1" customHeight="1" outlineLevel="1" x14ac:dyDescent="0.3">
      <c r="A148" s="22">
        <v>8</v>
      </c>
      <c r="B148" s="23"/>
      <c r="C148" s="90"/>
      <c r="D148" s="102"/>
      <c r="E148" s="106"/>
      <c r="F148" s="106"/>
      <c r="G148" s="106"/>
      <c r="H148" s="102"/>
      <c r="I148" s="102"/>
      <c r="J148" s="321"/>
      <c r="K148" s="107"/>
      <c r="L148" s="106"/>
      <c r="M148" s="28"/>
      <c r="N148" s="28"/>
      <c r="O148" s="28"/>
      <c r="P148" s="106"/>
      <c r="Q148" s="106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30">
        <f t="shared" si="94"/>
        <v>0</v>
      </c>
      <c r="AJ148" s="30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12.75" hidden="1" customHeight="1" outlineLevel="1" x14ac:dyDescent="0.3">
      <c r="A149" s="22">
        <v>9</v>
      </c>
      <c r="B149" s="23"/>
      <c r="C149" s="90"/>
      <c r="D149" s="102"/>
      <c r="E149" s="106"/>
      <c r="F149" s="106"/>
      <c r="G149" s="106"/>
      <c r="H149" s="102"/>
      <c r="I149" s="102"/>
      <c r="J149" s="321"/>
      <c r="K149" s="107"/>
      <c r="L149" s="106"/>
      <c r="M149" s="28"/>
      <c r="N149" s="28"/>
      <c r="O149" s="28"/>
      <c r="P149" s="106"/>
      <c r="Q149" s="106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30">
        <f t="shared" si="94"/>
        <v>0</v>
      </c>
      <c r="AJ149" s="30">
        <f t="shared" si="89"/>
        <v>0</v>
      </c>
    </row>
    <row r="150" spans="1:44" ht="12.75" hidden="1" customHeight="1" outlineLevel="1" x14ac:dyDescent="0.3">
      <c r="A150" s="22">
        <v>10</v>
      </c>
      <c r="B150" s="23"/>
      <c r="C150" s="90"/>
      <c r="D150" s="102"/>
      <c r="E150" s="106"/>
      <c r="F150" s="106"/>
      <c r="G150" s="106"/>
      <c r="H150" s="102"/>
      <c r="I150" s="102"/>
      <c r="J150" s="321"/>
      <c r="K150" s="108"/>
      <c r="L150" s="106"/>
      <c r="M150" s="28"/>
      <c r="N150" s="28"/>
      <c r="O150" s="28"/>
      <c r="P150" s="106"/>
      <c r="Q150" s="106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30">
        <f t="shared" si="94"/>
        <v>0</v>
      </c>
      <c r="AJ150" s="30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75">
        <f>IF(ISERROR(AH151/J151),0,AH151/J151)</f>
        <v>0</v>
      </c>
      <c r="AJ151" s="275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ht="12.75" customHeight="1" x14ac:dyDescent="0.3">
      <c r="A152" s="424" t="s">
        <v>70</v>
      </c>
      <c r="B152" s="425"/>
      <c r="C152" s="425"/>
      <c r="D152" s="425"/>
      <c r="E152" s="426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259"/>
      <c r="AJ152" s="259"/>
    </row>
    <row r="153" spans="1:44" ht="12.75" hidden="1" customHeight="1" outlineLevel="1" x14ac:dyDescent="0.3">
      <c r="A153" s="22">
        <v>1</v>
      </c>
      <c r="B153" s="23"/>
      <c r="C153" s="104"/>
      <c r="D153" s="101"/>
      <c r="E153" s="105"/>
      <c r="F153" s="105"/>
      <c r="G153" s="105"/>
      <c r="H153" s="101"/>
      <c r="I153" s="101"/>
      <c r="J153" s="321"/>
      <c r="K153" s="93"/>
      <c r="L153" s="105"/>
      <c r="M153" s="28"/>
      <c r="N153" s="28"/>
      <c r="O153" s="28"/>
      <c r="P153" s="105"/>
      <c r="Q153" s="105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30">
        <f>IF(ISERROR(AH153/J153),0,AH153/J153)</f>
        <v>0</v>
      </c>
      <c r="AJ153" s="30">
        <f t="shared" ref="AJ153:AJ162" si="97">IF(ISERROR(AH153/$AH$191),"-",AH153/$AH$191)</f>
        <v>0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ht="12.75" hidden="1" customHeight="1" outlineLevel="1" x14ac:dyDescent="0.3">
      <c r="A154" s="22">
        <v>2</v>
      </c>
      <c r="B154" s="23"/>
      <c r="C154" s="90"/>
      <c r="D154" s="102"/>
      <c r="E154" s="106"/>
      <c r="F154" s="106"/>
      <c r="G154" s="106"/>
      <c r="H154" s="102"/>
      <c r="I154" s="102"/>
      <c r="J154" s="321"/>
      <c r="K154" s="107"/>
      <c r="L154" s="106"/>
      <c r="M154" s="28"/>
      <c r="N154" s="28"/>
      <c r="O154" s="28"/>
      <c r="P154" s="106"/>
      <c r="Q154" s="106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30">
        <f t="shared" ref="AI154:AI162" si="102">IF(ISERROR(AH154/J154),0,AH154/J154)</f>
        <v>0</v>
      </c>
      <c r="AJ154" s="30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ht="12.75" hidden="1" customHeight="1" outlineLevel="1" x14ac:dyDescent="0.3">
      <c r="A155" s="22">
        <v>3</v>
      </c>
      <c r="B155" s="23"/>
      <c r="C155" s="90"/>
      <c r="D155" s="102"/>
      <c r="E155" s="106"/>
      <c r="F155" s="106"/>
      <c r="G155" s="106"/>
      <c r="H155" s="102"/>
      <c r="I155" s="102"/>
      <c r="J155" s="321"/>
      <c r="K155" s="107"/>
      <c r="L155" s="106"/>
      <c r="M155" s="28"/>
      <c r="N155" s="28"/>
      <c r="O155" s="28"/>
      <c r="P155" s="106"/>
      <c r="Q155" s="106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30">
        <f t="shared" si="102"/>
        <v>0</v>
      </c>
      <c r="AJ155" s="30">
        <f t="shared" si="97"/>
        <v>0</v>
      </c>
    </row>
    <row r="156" spans="1:44" ht="12.75" hidden="1" customHeight="1" outlineLevel="1" x14ac:dyDescent="0.3">
      <c r="A156" s="22">
        <v>4</v>
      </c>
      <c r="B156" s="23"/>
      <c r="C156" s="90"/>
      <c r="D156" s="102"/>
      <c r="E156" s="106"/>
      <c r="F156" s="106"/>
      <c r="G156" s="106"/>
      <c r="H156" s="102"/>
      <c r="I156" s="102"/>
      <c r="J156" s="321"/>
      <c r="K156" s="107"/>
      <c r="L156" s="106"/>
      <c r="M156" s="28"/>
      <c r="N156" s="28"/>
      <c r="O156" s="28"/>
      <c r="P156" s="106"/>
      <c r="Q156" s="106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30">
        <f t="shared" si="102"/>
        <v>0</v>
      </c>
      <c r="AJ156" s="30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ht="12.75" hidden="1" customHeight="1" outlineLevel="1" x14ac:dyDescent="0.3">
      <c r="A157" s="22">
        <v>5</v>
      </c>
      <c r="B157" s="23"/>
      <c r="C157" s="90"/>
      <c r="D157" s="102"/>
      <c r="E157" s="106"/>
      <c r="F157" s="106"/>
      <c r="G157" s="106"/>
      <c r="H157" s="102"/>
      <c r="I157" s="102"/>
      <c r="J157" s="321"/>
      <c r="K157" s="107"/>
      <c r="L157" s="106"/>
      <c r="M157" s="28"/>
      <c r="N157" s="28"/>
      <c r="O157" s="28"/>
      <c r="P157" s="106"/>
      <c r="Q157" s="106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30">
        <f t="shared" si="102"/>
        <v>0</v>
      </c>
      <c r="AJ157" s="30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ht="12.75" hidden="1" customHeight="1" outlineLevel="1" x14ac:dyDescent="0.3">
      <c r="A158" s="22">
        <v>6</v>
      </c>
      <c r="B158" s="23"/>
      <c r="C158" s="90"/>
      <c r="D158" s="102"/>
      <c r="E158" s="106"/>
      <c r="F158" s="106"/>
      <c r="G158" s="106"/>
      <c r="H158" s="102"/>
      <c r="I158" s="102"/>
      <c r="J158" s="321"/>
      <c r="K158" s="107"/>
      <c r="L158" s="106"/>
      <c r="M158" s="28"/>
      <c r="N158" s="28"/>
      <c r="O158" s="28"/>
      <c r="P158" s="106"/>
      <c r="Q158" s="106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30">
        <f t="shared" si="102"/>
        <v>0</v>
      </c>
      <c r="AJ158" s="30">
        <f t="shared" si="97"/>
        <v>0</v>
      </c>
    </row>
    <row r="159" spans="1:44" ht="12.75" hidden="1" customHeight="1" outlineLevel="1" x14ac:dyDescent="0.3">
      <c r="A159" s="22">
        <v>7</v>
      </c>
      <c r="B159" s="23"/>
      <c r="C159" s="90"/>
      <c r="D159" s="102"/>
      <c r="E159" s="106"/>
      <c r="F159" s="106"/>
      <c r="G159" s="106"/>
      <c r="H159" s="102"/>
      <c r="I159" s="102"/>
      <c r="J159" s="321"/>
      <c r="K159" s="107"/>
      <c r="L159" s="106"/>
      <c r="M159" s="28"/>
      <c r="N159" s="28"/>
      <c r="O159" s="28"/>
      <c r="P159" s="106"/>
      <c r="Q159" s="106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30">
        <f t="shared" si="102"/>
        <v>0</v>
      </c>
      <c r="AJ159" s="30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ht="12.75" hidden="1" customHeight="1" outlineLevel="1" x14ac:dyDescent="0.3">
      <c r="A160" s="22">
        <v>8</v>
      </c>
      <c r="B160" s="23"/>
      <c r="C160" s="90"/>
      <c r="D160" s="102"/>
      <c r="E160" s="106"/>
      <c r="F160" s="106"/>
      <c r="G160" s="106"/>
      <c r="H160" s="102"/>
      <c r="I160" s="102"/>
      <c r="J160" s="321"/>
      <c r="K160" s="107"/>
      <c r="L160" s="106"/>
      <c r="M160" s="28"/>
      <c r="N160" s="28"/>
      <c r="O160" s="28"/>
      <c r="P160" s="106"/>
      <c r="Q160" s="106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30">
        <f t="shared" si="102"/>
        <v>0</v>
      </c>
      <c r="AJ160" s="30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ht="12.75" hidden="1" customHeight="1" outlineLevel="1" x14ac:dyDescent="0.3">
      <c r="A161" s="22">
        <v>9</v>
      </c>
      <c r="B161" s="23"/>
      <c r="C161" s="90"/>
      <c r="D161" s="102"/>
      <c r="E161" s="106"/>
      <c r="F161" s="106"/>
      <c r="G161" s="106"/>
      <c r="H161" s="102"/>
      <c r="I161" s="102"/>
      <c r="J161" s="321"/>
      <c r="K161" s="107"/>
      <c r="L161" s="106"/>
      <c r="M161" s="28"/>
      <c r="N161" s="28"/>
      <c r="O161" s="28"/>
      <c r="P161" s="106"/>
      <c r="Q161" s="106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30">
        <f t="shared" si="102"/>
        <v>0</v>
      </c>
      <c r="AJ161" s="30">
        <f t="shared" si="97"/>
        <v>0</v>
      </c>
    </row>
    <row r="162" spans="1:44" ht="12.75" hidden="1" customHeight="1" outlineLevel="1" x14ac:dyDescent="0.3">
      <c r="A162" s="22">
        <v>10</v>
      </c>
      <c r="B162" s="23"/>
      <c r="C162" s="90"/>
      <c r="D162" s="102"/>
      <c r="E162" s="106"/>
      <c r="F162" s="106"/>
      <c r="G162" s="106"/>
      <c r="H162" s="102"/>
      <c r="I162" s="102"/>
      <c r="J162" s="321"/>
      <c r="K162" s="108"/>
      <c r="L162" s="106"/>
      <c r="M162" s="28"/>
      <c r="N162" s="28"/>
      <c r="O162" s="28"/>
      <c r="P162" s="106"/>
      <c r="Q162" s="106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30">
        <f t="shared" si="102"/>
        <v>0</v>
      </c>
      <c r="AJ162" s="30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75">
        <f>IF(ISERROR(AH163/J163),0,AH163/J163)</f>
        <v>0</v>
      </c>
      <c r="AJ163" s="275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ht="12.75" customHeight="1" x14ac:dyDescent="0.3">
      <c r="A164" s="424" t="s">
        <v>72</v>
      </c>
      <c r="B164" s="425"/>
      <c r="C164" s="425"/>
      <c r="D164" s="425"/>
      <c r="E164" s="426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259"/>
      <c r="AJ164" s="259"/>
    </row>
    <row r="165" spans="1:44" ht="12.75" hidden="1" customHeight="1" outlineLevel="1" x14ac:dyDescent="0.3">
      <c r="A165" s="22">
        <v>1</v>
      </c>
      <c r="B165" s="23"/>
      <c r="C165" s="104"/>
      <c r="D165" s="101"/>
      <c r="E165" s="105"/>
      <c r="F165" s="105"/>
      <c r="G165" s="105"/>
      <c r="H165" s="101"/>
      <c r="I165" s="101"/>
      <c r="J165" s="321"/>
      <c r="K165" s="93"/>
      <c r="L165" s="105"/>
      <c r="M165" s="28"/>
      <c r="N165" s="28"/>
      <c r="O165" s="28"/>
      <c r="P165" s="105"/>
      <c r="Q165" s="105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30">
        <f>IF(ISERROR(AH165/J165),0,AH165/J165)</f>
        <v>0</v>
      </c>
      <c r="AJ165" s="30">
        <f t="shared" ref="AJ165:AJ174" si="105">IF(ISERROR(AH165/$AH$191),"-",AH165/$AH$191)</f>
        <v>0</v>
      </c>
      <c r="AK165" s="11"/>
      <c r="AL165" s="11"/>
      <c r="AM165" s="11"/>
      <c r="AN165" s="11"/>
      <c r="AO165" s="11"/>
      <c r="AP165" s="11"/>
      <c r="AQ165" s="11"/>
      <c r="AR165" s="11"/>
    </row>
    <row r="166" spans="1:44" ht="12.75" hidden="1" customHeight="1" outlineLevel="1" x14ac:dyDescent="0.3">
      <c r="A166" s="22">
        <v>2</v>
      </c>
      <c r="B166" s="23"/>
      <c r="C166" s="90"/>
      <c r="D166" s="102"/>
      <c r="E166" s="106"/>
      <c r="F166" s="106"/>
      <c r="G166" s="106"/>
      <c r="H166" s="102"/>
      <c r="I166" s="102"/>
      <c r="J166" s="321"/>
      <c r="K166" s="107"/>
      <c r="L166" s="106"/>
      <c r="M166" s="28"/>
      <c r="N166" s="28"/>
      <c r="O166" s="28"/>
      <c r="P166" s="106"/>
      <c r="Q166" s="106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30">
        <f t="shared" ref="AI166:AI174" si="110">IF(ISERROR(AH166/J166),0,AH166/J166)</f>
        <v>0</v>
      </c>
      <c r="AJ166" s="30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ht="12.75" hidden="1" customHeight="1" outlineLevel="1" x14ac:dyDescent="0.3">
      <c r="A167" s="22">
        <v>3</v>
      </c>
      <c r="B167" s="23"/>
      <c r="C167" s="90"/>
      <c r="D167" s="102"/>
      <c r="E167" s="106"/>
      <c r="F167" s="106"/>
      <c r="G167" s="106"/>
      <c r="H167" s="102"/>
      <c r="I167" s="102"/>
      <c r="J167" s="321"/>
      <c r="K167" s="107"/>
      <c r="L167" s="106"/>
      <c r="M167" s="28"/>
      <c r="N167" s="28"/>
      <c r="O167" s="28"/>
      <c r="P167" s="106"/>
      <c r="Q167" s="106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30">
        <f t="shared" si="110"/>
        <v>0</v>
      </c>
      <c r="AJ167" s="30">
        <f t="shared" si="105"/>
        <v>0</v>
      </c>
    </row>
    <row r="168" spans="1:44" ht="12.75" hidden="1" customHeight="1" outlineLevel="1" x14ac:dyDescent="0.3">
      <c r="A168" s="22">
        <v>4</v>
      </c>
      <c r="B168" s="23"/>
      <c r="C168" s="90"/>
      <c r="D168" s="102"/>
      <c r="E168" s="106"/>
      <c r="F168" s="106"/>
      <c r="G168" s="106"/>
      <c r="H168" s="102"/>
      <c r="I168" s="102"/>
      <c r="J168" s="321"/>
      <c r="K168" s="107"/>
      <c r="L168" s="106"/>
      <c r="M168" s="28"/>
      <c r="N168" s="28"/>
      <c r="O168" s="28"/>
      <c r="P168" s="106"/>
      <c r="Q168" s="106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30">
        <f t="shared" si="110"/>
        <v>0</v>
      </c>
      <c r="AJ168" s="30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ht="12.75" hidden="1" customHeight="1" outlineLevel="1" x14ac:dyDescent="0.3">
      <c r="A169" s="22">
        <v>5</v>
      </c>
      <c r="B169" s="23"/>
      <c r="C169" s="90"/>
      <c r="D169" s="102"/>
      <c r="E169" s="106"/>
      <c r="F169" s="106"/>
      <c r="G169" s="106"/>
      <c r="H169" s="102"/>
      <c r="I169" s="102"/>
      <c r="J169" s="321"/>
      <c r="K169" s="107"/>
      <c r="L169" s="106"/>
      <c r="M169" s="28"/>
      <c r="N169" s="28"/>
      <c r="O169" s="28"/>
      <c r="P169" s="106"/>
      <c r="Q169" s="106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30">
        <f t="shared" si="110"/>
        <v>0</v>
      </c>
      <c r="AJ169" s="30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ht="12.75" hidden="1" customHeight="1" outlineLevel="1" x14ac:dyDescent="0.3">
      <c r="A170" s="22">
        <v>6</v>
      </c>
      <c r="B170" s="23"/>
      <c r="C170" s="90"/>
      <c r="D170" s="102"/>
      <c r="E170" s="106"/>
      <c r="F170" s="106"/>
      <c r="G170" s="106"/>
      <c r="H170" s="102"/>
      <c r="I170" s="102"/>
      <c r="J170" s="321"/>
      <c r="K170" s="107"/>
      <c r="L170" s="106"/>
      <c r="M170" s="28"/>
      <c r="N170" s="28"/>
      <c r="O170" s="28"/>
      <c r="P170" s="106"/>
      <c r="Q170" s="106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30">
        <f t="shared" si="110"/>
        <v>0</v>
      </c>
      <c r="AJ170" s="30">
        <f t="shared" si="105"/>
        <v>0</v>
      </c>
    </row>
    <row r="171" spans="1:44" ht="12.75" hidden="1" customHeight="1" outlineLevel="1" x14ac:dyDescent="0.3">
      <c r="A171" s="22">
        <v>7</v>
      </c>
      <c r="B171" s="23"/>
      <c r="C171" s="90"/>
      <c r="D171" s="102"/>
      <c r="E171" s="106"/>
      <c r="F171" s="106"/>
      <c r="G171" s="106"/>
      <c r="H171" s="102"/>
      <c r="I171" s="102"/>
      <c r="J171" s="321"/>
      <c r="K171" s="107"/>
      <c r="L171" s="106"/>
      <c r="M171" s="28"/>
      <c r="N171" s="28"/>
      <c r="O171" s="28"/>
      <c r="P171" s="106"/>
      <c r="Q171" s="106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30">
        <f t="shared" si="110"/>
        <v>0</v>
      </c>
      <c r="AJ171" s="30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ht="12.75" hidden="1" customHeight="1" outlineLevel="1" x14ac:dyDescent="0.3">
      <c r="A172" s="22">
        <v>8</v>
      </c>
      <c r="B172" s="23"/>
      <c r="C172" s="90"/>
      <c r="D172" s="102"/>
      <c r="E172" s="106"/>
      <c r="F172" s="106"/>
      <c r="G172" s="106"/>
      <c r="H172" s="102"/>
      <c r="I172" s="102"/>
      <c r="J172" s="321"/>
      <c r="K172" s="107"/>
      <c r="L172" s="106"/>
      <c r="M172" s="28"/>
      <c r="N172" s="28"/>
      <c r="O172" s="28"/>
      <c r="P172" s="106"/>
      <c r="Q172" s="106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30">
        <f t="shared" si="110"/>
        <v>0</v>
      </c>
      <c r="AJ172" s="30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ht="12.75" hidden="1" customHeight="1" outlineLevel="1" x14ac:dyDescent="0.3">
      <c r="A173" s="22">
        <v>9</v>
      </c>
      <c r="B173" s="23"/>
      <c r="C173" s="90"/>
      <c r="D173" s="102"/>
      <c r="E173" s="106"/>
      <c r="F173" s="106"/>
      <c r="G173" s="106"/>
      <c r="H173" s="102"/>
      <c r="I173" s="102"/>
      <c r="J173" s="321"/>
      <c r="K173" s="107"/>
      <c r="L173" s="106"/>
      <c r="M173" s="28"/>
      <c r="N173" s="28"/>
      <c r="O173" s="28"/>
      <c r="P173" s="106"/>
      <c r="Q173" s="106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30">
        <f t="shared" si="110"/>
        <v>0</v>
      </c>
      <c r="AJ173" s="30">
        <f t="shared" si="105"/>
        <v>0</v>
      </c>
    </row>
    <row r="174" spans="1:44" ht="12.75" hidden="1" customHeight="1" outlineLevel="1" x14ac:dyDescent="0.3">
      <c r="A174" s="22">
        <v>10</v>
      </c>
      <c r="B174" s="23"/>
      <c r="C174" s="90"/>
      <c r="D174" s="102"/>
      <c r="E174" s="106"/>
      <c r="F174" s="106"/>
      <c r="G174" s="106"/>
      <c r="H174" s="102"/>
      <c r="I174" s="102"/>
      <c r="J174" s="321"/>
      <c r="K174" s="108"/>
      <c r="L174" s="106"/>
      <c r="M174" s="28"/>
      <c r="N174" s="28"/>
      <c r="O174" s="28"/>
      <c r="P174" s="106"/>
      <c r="Q174" s="106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30">
        <f t="shared" si="110"/>
        <v>0</v>
      </c>
      <c r="AJ174" s="30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75">
        <f>IF(ISERROR(AH175/J175),0,AH175/J175)</f>
        <v>0</v>
      </c>
      <c r="AJ175" s="275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ht="12.75" customHeight="1" x14ac:dyDescent="0.3">
      <c r="A176" s="424" t="s">
        <v>74</v>
      </c>
      <c r="B176" s="425"/>
      <c r="C176" s="425"/>
      <c r="D176" s="425"/>
      <c r="E176" s="426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259"/>
      <c r="AJ176" s="259"/>
    </row>
    <row r="177" spans="1:44" ht="12.75" hidden="1" customHeight="1" outlineLevel="1" x14ac:dyDescent="0.3">
      <c r="A177" s="22">
        <v>1</v>
      </c>
      <c r="B177" s="23"/>
      <c r="C177" s="104"/>
      <c r="D177" s="101"/>
      <c r="E177" s="105"/>
      <c r="F177" s="105"/>
      <c r="G177" s="105"/>
      <c r="H177" s="101"/>
      <c r="I177" s="101"/>
      <c r="J177" s="321"/>
      <c r="K177" s="93"/>
      <c r="L177" s="105"/>
      <c r="M177" s="28"/>
      <c r="N177" s="28"/>
      <c r="O177" s="28"/>
      <c r="P177" s="105"/>
      <c r="Q177" s="105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30">
        <f>IF(ISERROR(AH177/J177),0,AH177/J177)</f>
        <v>0</v>
      </c>
      <c r="AJ177" s="30">
        <f t="shared" ref="AJ177:AJ186" si="113">IF(ISERROR(AH177/$AH$191),"-",AH177/$AH$191)</f>
        <v>0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ht="12.75" hidden="1" customHeight="1" outlineLevel="1" x14ac:dyDescent="0.3">
      <c r="A178" s="22">
        <v>2</v>
      </c>
      <c r="B178" s="23"/>
      <c r="C178" s="90"/>
      <c r="D178" s="102"/>
      <c r="E178" s="106"/>
      <c r="F178" s="106"/>
      <c r="G178" s="106"/>
      <c r="H178" s="102"/>
      <c r="I178" s="102"/>
      <c r="J178" s="321"/>
      <c r="K178" s="107"/>
      <c r="L178" s="106"/>
      <c r="M178" s="28"/>
      <c r="N178" s="28"/>
      <c r="O178" s="28"/>
      <c r="P178" s="106"/>
      <c r="Q178" s="106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30">
        <f t="shared" ref="AI178:AI186" si="118">IF(ISERROR(AH178/J178),0,AH178/J178)</f>
        <v>0</v>
      </c>
      <c r="AJ178" s="30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ht="12.75" hidden="1" customHeight="1" outlineLevel="1" x14ac:dyDescent="0.3">
      <c r="A179" s="22">
        <v>3</v>
      </c>
      <c r="B179" s="23"/>
      <c r="C179" s="90"/>
      <c r="D179" s="102"/>
      <c r="E179" s="106"/>
      <c r="F179" s="106"/>
      <c r="G179" s="106"/>
      <c r="H179" s="102"/>
      <c r="I179" s="102"/>
      <c r="J179" s="321"/>
      <c r="K179" s="107"/>
      <c r="L179" s="106"/>
      <c r="M179" s="28"/>
      <c r="N179" s="28"/>
      <c r="O179" s="28"/>
      <c r="P179" s="106"/>
      <c r="Q179" s="106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30">
        <f t="shared" si="118"/>
        <v>0</v>
      </c>
      <c r="AJ179" s="30">
        <f t="shared" si="113"/>
        <v>0</v>
      </c>
    </row>
    <row r="180" spans="1:44" ht="12.75" hidden="1" customHeight="1" outlineLevel="1" x14ac:dyDescent="0.3">
      <c r="A180" s="22">
        <v>4</v>
      </c>
      <c r="B180" s="23"/>
      <c r="C180" s="90"/>
      <c r="D180" s="102"/>
      <c r="E180" s="106"/>
      <c r="F180" s="106"/>
      <c r="G180" s="106"/>
      <c r="H180" s="102"/>
      <c r="I180" s="102"/>
      <c r="J180" s="321"/>
      <c r="K180" s="107"/>
      <c r="L180" s="106"/>
      <c r="M180" s="28"/>
      <c r="N180" s="28"/>
      <c r="O180" s="28"/>
      <c r="P180" s="106"/>
      <c r="Q180" s="106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30">
        <f t="shared" si="118"/>
        <v>0</v>
      </c>
      <c r="AJ180" s="30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ht="12.75" hidden="1" customHeight="1" outlineLevel="1" x14ac:dyDescent="0.3">
      <c r="A181" s="22">
        <v>5</v>
      </c>
      <c r="B181" s="23"/>
      <c r="C181" s="90"/>
      <c r="D181" s="102"/>
      <c r="E181" s="106"/>
      <c r="F181" s="106"/>
      <c r="G181" s="106"/>
      <c r="H181" s="102"/>
      <c r="I181" s="102"/>
      <c r="J181" s="321"/>
      <c r="K181" s="107"/>
      <c r="L181" s="106"/>
      <c r="M181" s="28"/>
      <c r="N181" s="28"/>
      <c r="O181" s="28"/>
      <c r="P181" s="106"/>
      <c r="Q181" s="106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30">
        <f t="shared" si="118"/>
        <v>0</v>
      </c>
      <c r="AJ181" s="30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ht="12.75" hidden="1" customHeight="1" outlineLevel="1" x14ac:dyDescent="0.3">
      <c r="A182" s="22">
        <v>6</v>
      </c>
      <c r="B182" s="23"/>
      <c r="C182" s="90"/>
      <c r="D182" s="102"/>
      <c r="E182" s="106"/>
      <c r="F182" s="106"/>
      <c r="G182" s="106"/>
      <c r="H182" s="102"/>
      <c r="I182" s="102"/>
      <c r="J182" s="321"/>
      <c r="K182" s="107"/>
      <c r="L182" s="106"/>
      <c r="M182" s="28"/>
      <c r="N182" s="28"/>
      <c r="O182" s="28"/>
      <c r="P182" s="106"/>
      <c r="Q182" s="106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30">
        <f t="shared" si="118"/>
        <v>0</v>
      </c>
      <c r="AJ182" s="30">
        <f t="shared" si="113"/>
        <v>0</v>
      </c>
    </row>
    <row r="183" spans="1:44" ht="12.75" hidden="1" customHeight="1" outlineLevel="1" x14ac:dyDescent="0.3">
      <c r="A183" s="22">
        <v>7</v>
      </c>
      <c r="B183" s="23"/>
      <c r="C183" s="90"/>
      <c r="D183" s="102"/>
      <c r="E183" s="106"/>
      <c r="F183" s="106"/>
      <c r="G183" s="106"/>
      <c r="H183" s="102"/>
      <c r="I183" s="102"/>
      <c r="J183" s="321"/>
      <c r="K183" s="107"/>
      <c r="L183" s="106"/>
      <c r="M183" s="28"/>
      <c r="N183" s="28"/>
      <c r="O183" s="28"/>
      <c r="P183" s="106"/>
      <c r="Q183" s="106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30">
        <f t="shared" si="118"/>
        <v>0</v>
      </c>
      <c r="AJ183" s="30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ht="12.75" hidden="1" customHeight="1" outlineLevel="1" x14ac:dyDescent="0.3">
      <c r="A184" s="22">
        <v>8</v>
      </c>
      <c r="B184" s="23"/>
      <c r="C184" s="90"/>
      <c r="D184" s="102"/>
      <c r="E184" s="106"/>
      <c r="F184" s="106"/>
      <c r="G184" s="106"/>
      <c r="H184" s="102"/>
      <c r="I184" s="102"/>
      <c r="J184" s="321"/>
      <c r="K184" s="107"/>
      <c r="L184" s="106"/>
      <c r="M184" s="28"/>
      <c r="N184" s="28"/>
      <c r="O184" s="28"/>
      <c r="P184" s="106"/>
      <c r="Q184" s="106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30">
        <f t="shared" si="118"/>
        <v>0</v>
      </c>
      <c r="AJ184" s="30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ht="12.75" hidden="1" customHeight="1" outlineLevel="1" x14ac:dyDescent="0.3">
      <c r="A185" s="22">
        <v>9</v>
      </c>
      <c r="B185" s="23"/>
      <c r="C185" s="90"/>
      <c r="D185" s="102"/>
      <c r="E185" s="106"/>
      <c r="F185" s="106"/>
      <c r="G185" s="106"/>
      <c r="H185" s="102"/>
      <c r="I185" s="102"/>
      <c r="J185" s="321"/>
      <c r="K185" s="107"/>
      <c r="L185" s="106"/>
      <c r="M185" s="28"/>
      <c r="N185" s="28"/>
      <c r="O185" s="28"/>
      <c r="P185" s="106"/>
      <c r="Q185" s="106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30">
        <f t="shared" si="118"/>
        <v>0</v>
      </c>
      <c r="AJ185" s="30">
        <f t="shared" si="113"/>
        <v>0</v>
      </c>
    </row>
    <row r="186" spans="1:44" ht="12.75" hidden="1" customHeight="1" outlineLevel="1" x14ac:dyDescent="0.3">
      <c r="A186" s="22">
        <v>10</v>
      </c>
      <c r="B186" s="23"/>
      <c r="C186" s="90"/>
      <c r="D186" s="102"/>
      <c r="E186" s="106"/>
      <c r="F186" s="106"/>
      <c r="G186" s="106"/>
      <c r="H186" s="102"/>
      <c r="I186" s="102"/>
      <c r="J186" s="321"/>
      <c r="K186" s="108"/>
      <c r="L186" s="106"/>
      <c r="M186" s="28"/>
      <c r="N186" s="28"/>
      <c r="O186" s="28"/>
      <c r="P186" s="106"/>
      <c r="Q186" s="106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30">
        <f t="shared" si="118"/>
        <v>0</v>
      </c>
      <c r="AJ186" s="30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75">
        <f>IF(ISERROR(AH187/J187),0,AH187/J187)</f>
        <v>0</v>
      </c>
      <c r="AJ187" s="275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ht="12.75" customHeight="1" x14ac:dyDescent="0.3">
      <c r="A188" s="424" t="s">
        <v>76</v>
      </c>
      <c r="B188" s="425"/>
      <c r="C188" s="425"/>
      <c r="D188" s="425"/>
      <c r="E188" s="426"/>
      <c r="F188" s="16"/>
      <c r="G188" s="5"/>
      <c r="H188" s="17"/>
      <c r="I188" s="17"/>
      <c r="J188" s="446">
        <v>372961000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259"/>
      <c r="AJ188" s="259"/>
    </row>
    <row r="189" spans="1:44" ht="24.9" customHeight="1" x14ac:dyDescent="0.3">
      <c r="A189" s="293">
        <v>1</v>
      </c>
      <c r="B189" s="292"/>
      <c r="C189" s="292"/>
      <c r="D189" s="292"/>
      <c r="E189" s="294" t="s">
        <v>77</v>
      </c>
      <c r="F189" s="294" t="s">
        <v>78</v>
      </c>
      <c r="G189" s="5" t="s">
        <v>79</v>
      </c>
      <c r="H189" s="17"/>
      <c r="I189" s="17"/>
      <c r="J189" s="447"/>
      <c r="K189" s="296">
        <v>372961000</v>
      </c>
      <c r="L189" s="18" t="s">
        <v>80</v>
      </c>
      <c r="M189" s="291"/>
      <c r="N189" s="19"/>
      <c r="O189" s="291"/>
      <c r="P189" s="5"/>
      <c r="Q189" s="20"/>
      <c r="R189" s="29"/>
      <c r="S189" s="29"/>
      <c r="T189" s="29"/>
      <c r="U189" s="29"/>
      <c r="V189" s="29"/>
      <c r="W189" s="29"/>
      <c r="X189" s="29"/>
      <c r="Y189" s="29"/>
      <c r="Z189" s="28"/>
      <c r="AA189" s="28">
        <v>261073400</v>
      </c>
      <c r="AB189" s="28"/>
      <c r="AC189" s="29">
        <f>SUM(Z189:AB189)</f>
        <v>261073400</v>
      </c>
      <c r="AD189" s="28"/>
      <c r="AE189" s="28"/>
      <c r="AF189" s="28">
        <v>0</v>
      </c>
      <c r="AG189" s="29">
        <f>SUM(AD189:AF189)</f>
        <v>0</v>
      </c>
      <c r="AH189" s="29">
        <f>SUM(U188,Y189,AC189,AG189)</f>
        <v>261073400</v>
      </c>
      <c r="AI189" s="30">
        <f>IF(ISERROR(AH189/J188),0,AH189/J188)</f>
        <v>0.70000187687184456</v>
      </c>
      <c r="AJ189" s="30">
        <f>IF(ISERROR(AH189/$AH$191),"-",AH189/$AH$191)</f>
        <v>1</v>
      </c>
    </row>
    <row r="190" spans="1:44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372961000</v>
      </c>
      <c r="K190" s="273">
        <f>SUM(K189:K189)</f>
        <v>372961000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>SUM(R189:R189)</f>
        <v>0</v>
      </c>
      <c r="S190" s="273">
        <f>SUM(S189:S189)</f>
        <v>0</v>
      </c>
      <c r="T190" s="273">
        <f>SUM(T189:T189)</f>
        <v>0</v>
      </c>
      <c r="U190" s="273">
        <f>SUM(U189:U189)</f>
        <v>0</v>
      </c>
      <c r="V190" s="273">
        <f t="shared" ref="V190:X190" si="120">SUM(V189:V189)</f>
        <v>0</v>
      </c>
      <c r="W190" s="273">
        <f t="shared" si="120"/>
        <v>0</v>
      </c>
      <c r="X190" s="273">
        <f t="shared" si="120"/>
        <v>0</v>
      </c>
      <c r="Y190" s="273">
        <f>SUM(Y189:Y189)</f>
        <v>0</v>
      </c>
      <c r="Z190" s="273">
        <f t="shared" ref="Z190:AB190" si="121">SUM(Z189:Z189)</f>
        <v>0</v>
      </c>
      <c r="AA190" s="273">
        <f t="shared" si="121"/>
        <v>261073400</v>
      </c>
      <c r="AB190" s="273">
        <f t="shared" si="121"/>
        <v>0</v>
      </c>
      <c r="AC190" s="273">
        <f>SUM(AC189:AC189)</f>
        <v>261073400</v>
      </c>
      <c r="AD190" s="273">
        <f t="shared" ref="AD190:AF190" si="122">SUM(AD189:AD189)</f>
        <v>0</v>
      </c>
      <c r="AE190" s="273">
        <f t="shared" si="122"/>
        <v>0</v>
      </c>
      <c r="AF190" s="273">
        <f t="shared" si="122"/>
        <v>0</v>
      </c>
      <c r="AG190" s="273">
        <f>SUM(AG189:AG189)</f>
        <v>0</v>
      </c>
      <c r="AH190" s="273">
        <f>SUM(AH189:AH189)</f>
        <v>261073400</v>
      </c>
      <c r="AI190" s="275">
        <f>IF(ISERROR(AH190/J190),0,AH190/J190)</f>
        <v>0.70000187687184456</v>
      </c>
      <c r="AJ190" s="275">
        <f>IF(ISERROR(AH190/$AH$191),0,AH190/$AH$191)</f>
        <v>1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ht="15" customHeight="1" x14ac:dyDescent="0.3">
      <c r="A191" s="421" t="s">
        <v>82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372961000</v>
      </c>
      <c r="K191" s="276">
        <f>+K19+K31+K43+K55+K67+K79+K91+K103+K115+K127+K139+K151+K187+K163+K175+K190</f>
        <v>372961000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3">+R19+R31+R43+R55+R67+R79+R91+R103+R115+R127+R139+R151+R187+R163+R175+R190</f>
        <v>0</v>
      </c>
      <c r="S191" s="276">
        <f t="shared" si="123"/>
        <v>0</v>
      </c>
      <c r="T191" s="276">
        <f t="shared" si="123"/>
        <v>0</v>
      </c>
      <c r="U191" s="276">
        <f t="shared" si="123"/>
        <v>0</v>
      </c>
      <c r="V191" s="276">
        <f t="shared" si="123"/>
        <v>0</v>
      </c>
      <c r="W191" s="276">
        <f t="shared" si="123"/>
        <v>0</v>
      </c>
      <c r="X191" s="276">
        <f t="shared" si="123"/>
        <v>0</v>
      </c>
      <c r="Y191" s="276">
        <f t="shared" si="123"/>
        <v>0</v>
      </c>
      <c r="Z191" s="276">
        <f t="shared" si="123"/>
        <v>0</v>
      </c>
      <c r="AA191" s="276">
        <f t="shared" si="123"/>
        <v>261073400</v>
      </c>
      <c r="AB191" s="276">
        <f t="shared" si="123"/>
        <v>0</v>
      </c>
      <c r="AC191" s="276">
        <f t="shared" si="123"/>
        <v>261073400</v>
      </c>
      <c r="AD191" s="276">
        <f t="shared" si="123"/>
        <v>0</v>
      </c>
      <c r="AE191" s="276">
        <f t="shared" si="123"/>
        <v>0</v>
      </c>
      <c r="AF191" s="276">
        <f t="shared" si="123"/>
        <v>0</v>
      </c>
      <c r="AG191" s="276">
        <f t="shared" si="123"/>
        <v>0</v>
      </c>
      <c r="AH191" s="276">
        <f t="shared" si="123"/>
        <v>261073400</v>
      </c>
      <c r="AI191" s="279">
        <f>IF(ISERROR(AH191/J191),0,AH191/J191)</f>
        <v>0.70000187687184456</v>
      </c>
      <c r="AJ191" s="279">
        <f>IF(ISERROR(AH191/$AH$191),0,AH191/$AH$191)</f>
        <v>1</v>
      </c>
    </row>
    <row r="192" spans="1:44" x14ac:dyDescent="0.3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3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  <c r="AK193" s="11"/>
      <c r="AL193" s="11"/>
      <c r="AM193" s="11"/>
      <c r="AN193" s="11"/>
      <c r="AO193" s="11"/>
      <c r="AP193" s="11"/>
      <c r="AQ193" s="11"/>
      <c r="AR193" s="11"/>
    </row>
    <row r="194" spans="1:44" ht="14.4" x14ac:dyDescent="0.3">
      <c r="J194" s="295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44" x14ac:dyDescent="0.3">
      <c r="J195" s="4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44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44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44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44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44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44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44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44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44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44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44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44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J188:J189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127:I12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6:E56"/>
    <mergeCell ref="A67:I67"/>
    <mergeCell ref="A68:E68"/>
    <mergeCell ref="A115:I115"/>
    <mergeCell ref="A116:E116"/>
    <mergeCell ref="A31:I31"/>
    <mergeCell ref="A32:E32"/>
    <mergeCell ref="A43:I43"/>
    <mergeCell ref="A44:E44"/>
    <mergeCell ref="A55:I55"/>
    <mergeCell ref="A128:E128"/>
    <mergeCell ref="A139:I139"/>
    <mergeCell ref="A5:AJ5"/>
    <mergeCell ref="A188:E188"/>
    <mergeCell ref="A190:I190"/>
    <mergeCell ref="A151:I151"/>
    <mergeCell ref="A80:E80"/>
    <mergeCell ref="A91:I91"/>
    <mergeCell ref="A92:E92"/>
    <mergeCell ref="A103:I103"/>
    <mergeCell ref="A104:E104"/>
    <mergeCell ref="A140:E140"/>
    <mergeCell ref="A79:I79"/>
    <mergeCell ref="A8:E8"/>
    <mergeCell ref="A19:I19"/>
    <mergeCell ref="A20:E20"/>
    <mergeCell ref="A191:I191"/>
    <mergeCell ref="A152:E152"/>
    <mergeCell ref="A163:I163"/>
    <mergeCell ref="A164:E164"/>
    <mergeCell ref="A175:I175"/>
    <mergeCell ref="A176:E176"/>
    <mergeCell ref="A187:I18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00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1000000}">
      <formula1>41275</formula1>
    </dataValidation>
    <dataValidation type="decimal" allowBlank="1" showInputMessage="1" showErrorMessage="1" errorTitle="Sólo números" error="Sólo ingresar números sin letras_x000a_" sqref="M117 AD189:AF189 M59:N66 M106:N114 M118:N126 Z189:AB189 V117:X12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0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" xr:uid="{00000000-0002-0000-00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0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0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" xr:uid="{00000000-0002-0000-00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0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000-000008000000}"/>
    <dataValidation type="date" errorStyle="information" operator="greaterThan" allowBlank="1" showInputMessage="1" showErrorMessage="1" errorTitle="SÓLO FECHAS" error="Las fechas corresponden al Presupuesto 2014" sqref="H170" xr:uid="{00000000-0002-0000-0000-000009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DB5"/>
    <pageSetUpPr fitToPage="1"/>
  </sheetPr>
  <dimension ref="A1:Y41"/>
  <sheetViews>
    <sheetView zoomScaleNormal="100" workbookViewId="0">
      <selection activeCell="Q9" sqref="Q9"/>
    </sheetView>
  </sheetViews>
  <sheetFormatPr baseColWidth="10" defaultColWidth="11.44140625" defaultRowHeight="10.199999999999999" outlineLevelCol="1" x14ac:dyDescent="0.3"/>
  <cols>
    <col min="1" max="1" width="42.6640625" style="15" customWidth="1"/>
    <col min="2" max="2" width="12.109375" style="12" customWidth="1"/>
    <col min="3" max="3" width="12.109375" style="15" customWidth="1"/>
    <col min="4" max="4" width="10" style="15" hidden="1" customWidth="1"/>
    <col min="5" max="5" width="10.33203125" style="15" hidden="1" customWidth="1"/>
    <col min="6" max="6" width="9.88671875" style="15" hidden="1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+'24-02-014-002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+'24-02-014-002 Ind. Proy'!A5:U5</f>
        <v>24-02-014 "Programa de Apoyo al Microemprendimiento"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+'24-02-014-002 Ind. Proy'!J19</f>
        <v>0</v>
      </c>
      <c r="C8" s="9">
        <f>+'24-02-014-002 Ind. Proy'!K19</f>
        <v>0</v>
      </c>
      <c r="D8" s="9">
        <f>+'24-02-014-002 Ind. Proy'!M19</f>
        <v>0</v>
      </c>
      <c r="E8" s="9">
        <f>+'24-02-014-002 Ind. Proy'!N19</f>
        <v>0</v>
      </c>
      <c r="F8" s="9">
        <f>+'24-02-014-002 Ind. Proy'!O19</f>
        <v>0</v>
      </c>
      <c r="G8" s="9">
        <f>+'24-02-014-002 Ind. Proy'!R19</f>
        <v>0</v>
      </c>
      <c r="H8" s="9">
        <f>+'24-02-014-002 Ind. Proy'!S19</f>
        <v>0</v>
      </c>
      <c r="I8" s="9">
        <f>+'24-02-014-002 Ind. Proy'!T19</f>
        <v>0</v>
      </c>
      <c r="J8" s="9">
        <f>+'24-02-014-002 Ind. Proy'!U19</f>
        <v>0</v>
      </c>
      <c r="K8" s="9">
        <f>+'24-02-014-002 Ind. Proy'!V19</f>
        <v>0</v>
      </c>
      <c r="L8" s="9">
        <f>+'24-02-014-002 Ind. Proy'!W19</f>
        <v>0</v>
      </c>
      <c r="M8" s="9">
        <f>+'24-02-014-002 Ind. Proy'!X19</f>
        <v>0</v>
      </c>
      <c r="N8" s="9">
        <f>+'24-02-014-002 Ind. Proy'!Y19</f>
        <v>0</v>
      </c>
      <c r="O8" s="9">
        <f>+'24-02-014-002 Ind. Proy'!Z19</f>
        <v>0</v>
      </c>
      <c r="P8" s="9">
        <f>+'24-02-014-002 Ind. Proy'!AA19</f>
        <v>0</v>
      </c>
      <c r="Q8" s="9">
        <f>+'24-02-014-002 Ind. Proy'!AB19</f>
        <v>0</v>
      </c>
      <c r="R8" s="9">
        <f>+'24-02-014-002 Ind. Proy'!AC19</f>
        <v>0</v>
      </c>
      <c r="S8" s="9">
        <f>+'24-02-014-002 Ind. Proy'!AD19</f>
        <v>0</v>
      </c>
      <c r="T8" s="9">
        <f>+'24-02-014-002 Ind. Proy'!AE19</f>
        <v>0</v>
      </c>
      <c r="U8" s="9">
        <f>+'24-02-014-002 Ind. Proy'!AF19</f>
        <v>0</v>
      </c>
      <c r="V8" s="9">
        <f>+'24-02-014-002 Ind. Proy'!AG19</f>
        <v>0</v>
      </c>
      <c r="W8" s="9">
        <f>+'24-02-014-002 Ind. Proy'!AH19</f>
        <v>0</v>
      </c>
      <c r="X8" s="112">
        <f>+'24-02-014-002 Ind. Proy'!AI19</f>
        <v>0</v>
      </c>
      <c r="Y8" s="112">
        <f>+'24-02-014-002 Ind. Proy'!AJ19</f>
        <v>0</v>
      </c>
    </row>
    <row r="9" spans="1:25" ht="24.75" customHeight="1" x14ac:dyDescent="0.3">
      <c r="A9" s="43" t="s">
        <v>48</v>
      </c>
      <c r="B9" s="9">
        <f>+'24-02-014-002 Ind. Proy'!J31</f>
        <v>0</v>
      </c>
      <c r="C9" s="9">
        <f>+'24-02-014-002 Ind. Proy'!K31</f>
        <v>0</v>
      </c>
      <c r="D9" s="9">
        <f>+'24-02-014-002 Ind. Proy'!M31</f>
        <v>0</v>
      </c>
      <c r="E9" s="9">
        <f>+'24-02-014-002 Ind. Proy'!N31</f>
        <v>0</v>
      </c>
      <c r="F9" s="9">
        <f>+'24-02-014-002 Ind. Proy'!O31</f>
        <v>0</v>
      </c>
      <c r="G9" s="9">
        <f>+'24-02-014-002 Ind. Proy'!R31</f>
        <v>0</v>
      </c>
      <c r="H9" s="9">
        <f>+'24-02-014-002 Ind. Proy'!S31</f>
        <v>0</v>
      </c>
      <c r="I9" s="9">
        <f>+'24-02-014-002 Ind. Proy'!T31</f>
        <v>0</v>
      </c>
      <c r="J9" s="9">
        <f>+'24-02-014-002 Ind. Proy'!U31</f>
        <v>0</v>
      </c>
      <c r="K9" s="9">
        <f>+'24-02-014-002 Ind. Proy'!V31</f>
        <v>0</v>
      </c>
      <c r="L9" s="9">
        <f>+'24-02-014-002 Ind. Proy'!W31</f>
        <v>0</v>
      </c>
      <c r="M9" s="9">
        <f>+'24-02-014-002 Ind. Proy'!X31</f>
        <v>0</v>
      </c>
      <c r="N9" s="9">
        <f>+'24-02-014-002 Ind. Proy'!Y31</f>
        <v>0</v>
      </c>
      <c r="O9" s="9">
        <f>+'24-02-014-002 Ind. Proy'!Z31</f>
        <v>0</v>
      </c>
      <c r="P9" s="9">
        <f>+'24-02-014-002 Ind. Proy'!AA31</f>
        <v>0</v>
      </c>
      <c r="Q9" s="9">
        <f>+'24-02-014-002 Ind. Proy'!AB31</f>
        <v>0</v>
      </c>
      <c r="R9" s="9">
        <f>+'24-02-014-002 Ind. Proy'!AC31</f>
        <v>0</v>
      </c>
      <c r="S9" s="9">
        <f>+'24-02-014-002 Ind. Proy'!AD31</f>
        <v>0</v>
      </c>
      <c r="T9" s="9">
        <f>+'24-02-014-002 Ind. Proy'!AE31</f>
        <v>0</v>
      </c>
      <c r="U9" s="9">
        <f>+'24-02-014-002 Ind. Proy'!AF31</f>
        <v>0</v>
      </c>
      <c r="V9" s="9">
        <f>+'24-02-014-002 Ind. Proy'!AG31</f>
        <v>0</v>
      </c>
      <c r="W9" s="9">
        <f>+'24-02-014-002 Ind. Proy'!AH31</f>
        <v>0</v>
      </c>
      <c r="X9" s="112">
        <f>+'24-02-014-002 Ind. Proy'!AI31</f>
        <v>0</v>
      </c>
      <c r="Y9" s="112">
        <f>+'24-02-014-002 Ind. Proy'!AJ31</f>
        <v>0</v>
      </c>
    </row>
    <row r="10" spans="1:25" ht="24.75" customHeight="1" x14ac:dyDescent="0.3">
      <c r="A10" s="43" t="s">
        <v>50</v>
      </c>
      <c r="B10" s="9">
        <f>+'24-02-014-002 Ind. Proy'!J43</f>
        <v>0</v>
      </c>
      <c r="C10" s="9">
        <f>+'24-02-014-002 Ind. Proy'!K43</f>
        <v>0</v>
      </c>
      <c r="D10" s="9">
        <f>+'24-02-014-002 Ind. Proy'!M43</f>
        <v>0</v>
      </c>
      <c r="E10" s="9">
        <f>+'24-02-014-002 Ind. Proy'!N43</f>
        <v>0</v>
      </c>
      <c r="F10" s="9">
        <f>+'24-02-014-002 Ind. Proy'!O43</f>
        <v>0</v>
      </c>
      <c r="G10" s="9">
        <f>+'24-02-014-002 Ind. Proy'!R43</f>
        <v>0</v>
      </c>
      <c r="H10" s="9">
        <f>+'24-02-014-002 Ind. Proy'!S43</f>
        <v>0</v>
      </c>
      <c r="I10" s="9">
        <f>+'24-02-014-002 Ind. Proy'!T43</f>
        <v>0</v>
      </c>
      <c r="J10" s="9">
        <f>+'24-02-014-002 Ind. Proy'!U43</f>
        <v>0</v>
      </c>
      <c r="K10" s="9">
        <f>+'24-02-014-002 Ind. Proy'!V43</f>
        <v>0</v>
      </c>
      <c r="L10" s="9">
        <f>+'24-02-014-002 Ind. Proy'!W43</f>
        <v>0</v>
      </c>
      <c r="M10" s="9">
        <f>+'24-02-014-002 Ind. Proy'!X43</f>
        <v>0</v>
      </c>
      <c r="N10" s="9">
        <f>+'24-02-014-002 Ind. Proy'!Y43</f>
        <v>0</v>
      </c>
      <c r="O10" s="9">
        <f>+'24-02-014-002 Ind. Proy'!Z43</f>
        <v>0</v>
      </c>
      <c r="P10" s="9">
        <f>+'24-02-014-002 Ind. Proy'!AA43</f>
        <v>0</v>
      </c>
      <c r="Q10" s="9">
        <f>+'24-02-014-002 Ind. Proy'!AB43</f>
        <v>0</v>
      </c>
      <c r="R10" s="9">
        <f>+'24-02-014-002 Ind. Proy'!AC43</f>
        <v>0</v>
      </c>
      <c r="S10" s="9">
        <f>+'24-02-014-002 Ind. Proy'!AD43</f>
        <v>0</v>
      </c>
      <c r="T10" s="9">
        <f>+'24-02-014-002 Ind. Proy'!AE43</f>
        <v>0</v>
      </c>
      <c r="U10" s="9">
        <f>+'24-02-014-002 Ind. Proy'!AF43</f>
        <v>0</v>
      </c>
      <c r="V10" s="9">
        <f>+'24-02-014-002 Ind. Proy'!AG43</f>
        <v>0</v>
      </c>
      <c r="W10" s="9">
        <f>+'24-02-014-002 Ind. Proy'!AH43</f>
        <v>0</v>
      </c>
      <c r="X10" s="112">
        <f>+'24-02-014-002 Ind. Proy'!AI43</f>
        <v>0</v>
      </c>
      <c r="Y10" s="112">
        <f>+'24-02-014-002 Ind. Proy'!AJ43</f>
        <v>0</v>
      </c>
    </row>
    <row r="11" spans="1:25" ht="24.75" customHeight="1" x14ac:dyDescent="0.3">
      <c r="A11" s="43" t="s">
        <v>52</v>
      </c>
      <c r="B11" s="9">
        <f>+'24-02-014-002 Ind. Proy'!J55</f>
        <v>0</v>
      </c>
      <c r="C11" s="9">
        <f>+'24-02-014-002 Ind. Proy'!K55</f>
        <v>0</v>
      </c>
      <c r="D11" s="9">
        <f>+'24-02-014-002 Ind. Proy'!M55</f>
        <v>0</v>
      </c>
      <c r="E11" s="9">
        <f>+'24-02-014-002 Ind. Proy'!N55</f>
        <v>0</v>
      </c>
      <c r="F11" s="9">
        <f>+'24-02-014-002 Ind. Proy'!O55</f>
        <v>0</v>
      </c>
      <c r="G11" s="9">
        <f>+'24-02-014-002 Ind. Proy'!R55</f>
        <v>0</v>
      </c>
      <c r="H11" s="9">
        <f>+'24-02-014-002 Ind. Proy'!S55</f>
        <v>0</v>
      </c>
      <c r="I11" s="9">
        <f>+'24-02-014-002 Ind. Proy'!T55</f>
        <v>0</v>
      </c>
      <c r="J11" s="9">
        <f>+'24-02-014-002 Ind. Proy'!U55</f>
        <v>0</v>
      </c>
      <c r="K11" s="9">
        <f>+'24-02-014-002 Ind. Proy'!V55</f>
        <v>0</v>
      </c>
      <c r="L11" s="9">
        <f>+'24-02-014-002 Ind. Proy'!W55</f>
        <v>0</v>
      </c>
      <c r="M11" s="9">
        <f>+'24-02-014-002 Ind. Proy'!X55</f>
        <v>0</v>
      </c>
      <c r="N11" s="9">
        <f>+'24-02-014-002 Ind. Proy'!Y55</f>
        <v>0</v>
      </c>
      <c r="O11" s="9">
        <f>+'24-02-014-002 Ind. Proy'!Z55</f>
        <v>0</v>
      </c>
      <c r="P11" s="9">
        <f>+'24-02-014-002 Ind. Proy'!AA55</f>
        <v>0</v>
      </c>
      <c r="Q11" s="9">
        <f>+'24-02-014-002 Ind. Proy'!AB55</f>
        <v>0</v>
      </c>
      <c r="R11" s="9">
        <f>+'24-02-014-002 Ind. Proy'!AC55</f>
        <v>0</v>
      </c>
      <c r="S11" s="9">
        <f>+'24-02-014-002 Ind. Proy'!AD55</f>
        <v>0</v>
      </c>
      <c r="T11" s="9">
        <f>+'24-02-014-002 Ind. Proy'!AE55</f>
        <v>0</v>
      </c>
      <c r="U11" s="9">
        <f>+'24-02-014-002 Ind. Proy'!AF55</f>
        <v>0</v>
      </c>
      <c r="V11" s="9">
        <f>+'24-02-014-002 Ind. Proy'!AG55</f>
        <v>0</v>
      </c>
      <c r="W11" s="9">
        <f>+'24-02-014-002 Ind. Proy'!AH55</f>
        <v>0</v>
      </c>
      <c r="X11" s="112">
        <f>+'24-02-014-002 Ind. Proy'!AI55</f>
        <v>0</v>
      </c>
      <c r="Y11" s="112">
        <f>+'24-02-014-002 Ind. Proy'!AJ55</f>
        <v>0</v>
      </c>
    </row>
    <row r="12" spans="1:25" ht="24.75" customHeight="1" x14ac:dyDescent="0.3">
      <c r="A12" s="43" t="s">
        <v>54</v>
      </c>
      <c r="B12" s="9">
        <f>+'24-02-014-002 Ind. Proy'!J67</f>
        <v>0</v>
      </c>
      <c r="C12" s="9">
        <f>+'24-02-014-002 Ind. Proy'!K67</f>
        <v>0</v>
      </c>
      <c r="D12" s="9">
        <f>+'24-02-014-002 Ind. Proy'!M67</f>
        <v>0</v>
      </c>
      <c r="E12" s="9">
        <f>+'24-02-014-002 Ind. Proy'!N67</f>
        <v>0</v>
      </c>
      <c r="F12" s="9">
        <f>+'24-02-014-002 Ind. Proy'!O67</f>
        <v>0</v>
      </c>
      <c r="G12" s="9">
        <f>+'24-02-014-002 Ind. Proy'!R67</f>
        <v>0</v>
      </c>
      <c r="H12" s="9">
        <f>+'24-02-014-002 Ind. Proy'!S67</f>
        <v>0</v>
      </c>
      <c r="I12" s="9">
        <f>+'24-02-014-002 Ind. Proy'!T67</f>
        <v>0</v>
      </c>
      <c r="J12" s="9">
        <f>+'24-02-014-002 Ind. Proy'!U67</f>
        <v>0</v>
      </c>
      <c r="K12" s="9">
        <f>+'24-02-014-002 Ind. Proy'!V67</f>
        <v>0</v>
      </c>
      <c r="L12" s="9">
        <f>+'24-02-014-002 Ind. Proy'!W67</f>
        <v>0</v>
      </c>
      <c r="M12" s="9">
        <f>+'24-02-014-002 Ind. Proy'!X67</f>
        <v>0</v>
      </c>
      <c r="N12" s="9">
        <f>+'24-02-014-002 Ind. Proy'!Y67</f>
        <v>0</v>
      </c>
      <c r="O12" s="9">
        <f>+'24-02-014-002 Ind. Proy'!Z67</f>
        <v>0</v>
      </c>
      <c r="P12" s="9">
        <f>+'24-02-014-002 Ind. Proy'!AA67</f>
        <v>0</v>
      </c>
      <c r="Q12" s="9">
        <f>+'24-02-014-002 Ind. Proy'!AB67</f>
        <v>0</v>
      </c>
      <c r="R12" s="9">
        <f>+'24-02-014-002 Ind. Proy'!AC67</f>
        <v>0</v>
      </c>
      <c r="S12" s="9">
        <f>+'24-02-014-002 Ind. Proy'!AD67</f>
        <v>0</v>
      </c>
      <c r="T12" s="9">
        <f>+'24-02-014-002 Ind. Proy'!AE67</f>
        <v>0</v>
      </c>
      <c r="U12" s="9">
        <f>+'24-02-014-002 Ind. Proy'!AF67</f>
        <v>0</v>
      </c>
      <c r="V12" s="9">
        <f>+'24-02-014-002 Ind. Proy'!AG67</f>
        <v>0</v>
      </c>
      <c r="W12" s="9">
        <f>+'24-02-014-002 Ind. Proy'!AH67</f>
        <v>0</v>
      </c>
      <c r="X12" s="112">
        <f>+'24-02-014-002 Ind. Proy'!AI67</f>
        <v>0</v>
      </c>
      <c r="Y12" s="112">
        <f>+'24-02-014-002 Ind. Proy'!AJ67</f>
        <v>0</v>
      </c>
    </row>
    <row r="13" spans="1:25" ht="24.75" customHeight="1" x14ac:dyDescent="0.3">
      <c r="A13" s="43" t="s">
        <v>56</v>
      </c>
      <c r="B13" s="9">
        <f>+'24-02-014-002 Ind. Proy'!J79</f>
        <v>0</v>
      </c>
      <c r="C13" s="9">
        <f>+'24-02-014-002 Ind. Proy'!K79</f>
        <v>0</v>
      </c>
      <c r="D13" s="9">
        <f>+'24-02-014-002 Ind. Proy'!M79</f>
        <v>0</v>
      </c>
      <c r="E13" s="9">
        <f>+'24-02-014-002 Ind. Proy'!N79</f>
        <v>0</v>
      </c>
      <c r="F13" s="9">
        <f>+'24-02-014-002 Ind. Proy'!O79</f>
        <v>0</v>
      </c>
      <c r="G13" s="9">
        <f>+'24-02-014-002 Ind. Proy'!R79</f>
        <v>0</v>
      </c>
      <c r="H13" s="9">
        <f>+'24-02-014-002 Ind. Proy'!S79</f>
        <v>0</v>
      </c>
      <c r="I13" s="9">
        <f>+'24-02-014-002 Ind. Proy'!T79</f>
        <v>0</v>
      </c>
      <c r="J13" s="9">
        <f>+'24-02-014-002 Ind. Proy'!U79</f>
        <v>0</v>
      </c>
      <c r="K13" s="9">
        <f>+'24-02-014-002 Ind. Proy'!V79</f>
        <v>0</v>
      </c>
      <c r="L13" s="9">
        <f>+'24-02-014-002 Ind. Proy'!W79</f>
        <v>0</v>
      </c>
      <c r="M13" s="9">
        <f>+'24-02-014-002 Ind. Proy'!X79</f>
        <v>0</v>
      </c>
      <c r="N13" s="9">
        <f>+'24-02-014-002 Ind. Proy'!Y79</f>
        <v>0</v>
      </c>
      <c r="O13" s="9">
        <f>+'24-02-014-002 Ind. Proy'!Z79</f>
        <v>0</v>
      </c>
      <c r="P13" s="9">
        <f>+'24-02-014-002 Ind. Proy'!AA79</f>
        <v>0</v>
      </c>
      <c r="Q13" s="9">
        <f>+'24-02-014-002 Ind. Proy'!AB79</f>
        <v>0</v>
      </c>
      <c r="R13" s="9">
        <f>+'24-02-014-002 Ind. Proy'!AC79</f>
        <v>0</v>
      </c>
      <c r="S13" s="9">
        <f>+'24-02-014-002 Ind. Proy'!AD79</f>
        <v>0</v>
      </c>
      <c r="T13" s="9">
        <f>+'24-02-014-002 Ind. Proy'!AE79</f>
        <v>0</v>
      </c>
      <c r="U13" s="9">
        <f>+'24-02-014-002 Ind. Proy'!AF79</f>
        <v>0</v>
      </c>
      <c r="V13" s="9">
        <f>+'24-02-014-002 Ind. Proy'!AG79</f>
        <v>0</v>
      </c>
      <c r="W13" s="9">
        <f>+'24-02-014-002 Ind. Proy'!AH79</f>
        <v>0</v>
      </c>
      <c r="X13" s="112">
        <f>+'24-02-014-002 Ind. Proy'!AI79</f>
        <v>0</v>
      </c>
      <c r="Y13" s="112">
        <f>+'24-02-014-002 Ind. Proy'!AJ79</f>
        <v>0</v>
      </c>
    </row>
    <row r="14" spans="1:25" ht="24.75" customHeight="1" x14ac:dyDescent="0.3">
      <c r="A14" s="43" t="s">
        <v>58</v>
      </c>
      <c r="B14" s="9">
        <f>+'24-02-014-002 Ind. Proy'!J91</f>
        <v>0</v>
      </c>
      <c r="C14" s="9">
        <f>+'24-02-014-002 Ind. Proy'!K91</f>
        <v>0</v>
      </c>
      <c r="D14" s="9">
        <f>+'24-02-014-002 Ind. Proy'!M91</f>
        <v>0</v>
      </c>
      <c r="E14" s="9">
        <f>+'24-02-014-002 Ind. Proy'!N91</f>
        <v>0</v>
      </c>
      <c r="F14" s="9">
        <f>+'24-02-014-002 Ind. Proy'!O91</f>
        <v>0</v>
      </c>
      <c r="G14" s="9">
        <f>+'24-02-014-002 Ind. Proy'!R91</f>
        <v>0</v>
      </c>
      <c r="H14" s="9">
        <f>+'24-02-014-002 Ind. Proy'!S91</f>
        <v>0</v>
      </c>
      <c r="I14" s="9">
        <f>+'24-02-014-002 Ind. Proy'!T91</f>
        <v>0</v>
      </c>
      <c r="J14" s="9">
        <f>+'24-02-014-002 Ind. Proy'!U91</f>
        <v>0</v>
      </c>
      <c r="K14" s="9">
        <f>+'24-02-014-002 Ind. Proy'!V91</f>
        <v>0</v>
      </c>
      <c r="L14" s="9">
        <f>+'24-02-014-002 Ind. Proy'!W91</f>
        <v>0</v>
      </c>
      <c r="M14" s="9">
        <f>+'24-02-014-002 Ind. Proy'!X91</f>
        <v>0</v>
      </c>
      <c r="N14" s="9">
        <f>+'24-02-014-002 Ind. Proy'!Y91</f>
        <v>0</v>
      </c>
      <c r="O14" s="9">
        <f>+'24-02-014-002 Ind. Proy'!Z91</f>
        <v>0</v>
      </c>
      <c r="P14" s="9">
        <f>+'24-02-014-002 Ind. Proy'!AA91</f>
        <v>0</v>
      </c>
      <c r="Q14" s="9">
        <f>+'24-02-014-002 Ind. Proy'!AB91</f>
        <v>0</v>
      </c>
      <c r="R14" s="9">
        <f>+'24-02-014-002 Ind. Proy'!AC91</f>
        <v>0</v>
      </c>
      <c r="S14" s="9">
        <f>+'24-02-014-002 Ind. Proy'!AD91</f>
        <v>0</v>
      </c>
      <c r="T14" s="9">
        <f>+'24-02-014-002 Ind. Proy'!AE91</f>
        <v>0</v>
      </c>
      <c r="U14" s="9">
        <f>+'24-02-014-002 Ind. Proy'!AF91</f>
        <v>0</v>
      </c>
      <c r="V14" s="9">
        <f>+'24-02-014-002 Ind. Proy'!AG91</f>
        <v>0</v>
      </c>
      <c r="W14" s="9">
        <f>+'24-02-014-002 Ind. Proy'!AH91</f>
        <v>0</v>
      </c>
      <c r="X14" s="112">
        <f>+'24-02-014-002 Ind. Proy'!AI91</f>
        <v>0</v>
      </c>
      <c r="Y14" s="112">
        <f>+'24-02-014-002 Ind. Proy'!AJ91</f>
        <v>0</v>
      </c>
    </row>
    <row r="15" spans="1:25" ht="24.75" customHeight="1" x14ac:dyDescent="0.3">
      <c r="A15" s="43" t="s">
        <v>60</v>
      </c>
      <c r="B15" s="9">
        <f>+'24-02-014-002 Ind. Proy'!J103</f>
        <v>0</v>
      </c>
      <c r="C15" s="9">
        <f>+'24-02-014-002 Ind. Proy'!K103</f>
        <v>0</v>
      </c>
      <c r="D15" s="9">
        <f>+'24-02-014-002 Ind. Proy'!M103</f>
        <v>0</v>
      </c>
      <c r="E15" s="9">
        <f>+'24-02-014-002 Ind. Proy'!N103</f>
        <v>0</v>
      </c>
      <c r="F15" s="9">
        <f>+'24-02-014-002 Ind. Proy'!O103</f>
        <v>0</v>
      </c>
      <c r="G15" s="9">
        <f>+'24-02-014-002 Ind. Proy'!R103</f>
        <v>0</v>
      </c>
      <c r="H15" s="9">
        <f>+'24-02-014-002 Ind. Proy'!S103</f>
        <v>0</v>
      </c>
      <c r="I15" s="9">
        <f>+'24-02-014-002 Ind. Proy'!T103</f>
        <v>0</v>
      </c>
      <c r="J15" s="9">
        <f>+'24-02-014-002 Ind. Proy'!U103</f>
        <v>0</v>
      </c>
      <c r="K15" s="9">
        <f>+'24-02-014-002 Ind. Proy'!V103</f>
        <v>0</v>
      </c>
      <c r="L15" s="9">
        <f>+'24-02-014-002 Ind. Proy'!W103</f>
        <v>0</v>
      </c>
      <c r="M15" s="9">
        <f>+'24-02-014-002 Ind. Proy'!X103</f>
        <v>0</v>
      </c>
      <c r="N15" s="9">
        <f>+'24-02-014-002 Ind. Proy'!Y103</f>
        <v>0</v>
      </c>
      <c r="O15" s="9">
        <f>+'24-02-014-002 Ind. Proy'!Z103</f>
        <v>0</v>
      </c>
      <c r="P15" s="9">
        <f>+'24-02-014-002 Ind. Proy'!AA103</f>
        <v>0</v>
      </c>
      <c r="Q15" s="9">
        <f>+'24-02-014-002 Ind. Proy'!AB103</f>
        <v>0</v>
      </c>
      <c r="R15" s="9">
        <f>+'24-02-014-002 Ind. Proy'!AC103</f>
        <v>0</v>
      </c>
      <c r="S15" s="9">
        <f>+'24-02-014-002 Ind. Proy'!AD103</f>
        <v>0</v>
      </c>
      <c r="T15" s="9">
        <f>+'24-02-014-002 Ind. Proy'!AE103</f>
        <v>0</v>
      </c>
      <c r="U15" s="9">
        <f>+'24-02-014-002 Ind. Proy'!AF103</f>
        <v>0</v>
      </c>
      <c r="V15" s="9">
        <f>+'24-02-014-002 Ind. Proy'!AG103</f>
        <v>0</v>
      </c>
      <c r="W15" s="9">
        <f>+'24-02-014-002 Ind. Proy'!AH103</f>
        <v>0</v>
      </c>
      <c r="X15" s="112">
        <f>+'24-02-014-002 Ind. Proy'!AI103</f>
        <v>0</v>
      </c>
      <c r="Y15" s="112">
        <f>+'24-02-014-002 Ind. Proy'!AJ103</f>
        <v>0</v>
      </c>
    </row>
    <row r="16" spans="1:25" ht="24.75" customHeight="1" x14ac:dyDescent="0.3">
      <c r="A16" s="43" t="s">
        <v>62</v>
      </c>
      <c r="B16" s="9">
        <f>+'24-02-014-002 Ind. Proy'!J115</f>
        <v>0</v>
      </c>
      <c r="C16" s="9">
        <f>+'24-02-014-002 Ind. Proy'!K115</f>
        <v>0</v>
      </c>
      <c r="D16" s="9">
        <f>+'24-02-014-002 Ind. Proy'!M115</f>
        <v>0</v>
      </c>
      <c r="E16" s="9">
        <f>+'24-02-014-002 Ind. Proy'!N115</f>
        <v>0</v>
      </c>
      <c r="F16" s="9">
        <f>+'24-02-014-002 Ind. Proy'!O115</f>
        <v>0</v>
      </c>
      <c r="G16" s="9">
        <f>+'24-02-014-002 Ind. Proy'!R115</f>
        <v>0</v>
      </c>
      <c r="H16" s="9">
        <f>+'24-02-014-002 Ind. Proy'!S115</f>
        <v>0</v>
      </c>
      <c r="I16" s="9">
        <f>+'24-02-014-002 Ind. Proy'!T115</f>
        <v>0</v>
      </c>
      <c r="J16" s="9">
        <f>+'24-02-014-002 Ind. Proy'!U115</f>
        <v>0</v>
      </c>
      <c r="K16" s="9">
        <f>+'24-02-014-002 Ind. Proy'!V115</f>
        <v>0</v>
      </c>
      <c r="L16" s="9">
        <f>+'24-02-014-002 Ind. Proy'!W115</f>
        <v>0</v>
      </c>
      <c r="M16" s="9">
        <f>+'24-02-014-002 Ind. Proy'!X115</f>
        <v>0</v>
      </c>
      <c r="N16" s="9">
        <f>+'24-02-014-002 Ind. Proy'!Y115</f>
        <v>0</v>
      </c>
      <c r="O16" s="9">
        <f>+'24-02-014-002 Ind. Proy'!Z115</f>
        <v>0</v>
      </c>
      <c r="P16" s="9">
        <f>+'24-02-014-002 Ind. Proy'!AA115</f>
        <v>0</v>
      </c>
      <c r="Q16" s="9">
        <f>+'24-02-014-002 Ind. Proy'!AB115</f>
        <v>0</v>
      </c>
      <c r="R16" s="9">
        <f>+'24-02-014-002 Ind. Proy'!AC115</f>
        <v>0</v>
      </c>
      <c r="S16" s="9">
        <f>+'24-02-014-002 Ind. Proy'!AD115</f>
        <v>0</v>
      </c>
      <c r="T16" s="9">
        <f>+'24-02-014-002 Ind. Proy'!AE115</f>
        <v>0</v>
      </c>
      <c r="U16" s="9">
        <f>+'24-02-014-002 Ind. Proy'!AF115</f>
        <v>0</v>
      </c>
      <c r="V16" s="9">
        <f>+'24-02-014-002 Ind. Proy'!AG115</f>
        <v>0</v>
      </c>
      <c r="W16" s="9">
        <f>+'24-02-014-002 Ind. Proy'!AH115</f>
        <v>0</v>
      </c>
      <c r="X16" s="112">
        <f>+'24-02-014-002 Ind. Proy'!AI115</f>
        <v>0</v>
      </c>
      <c r="Y16" s="112">
        <f>+'24-02-014-002 Ind. Proy'!AJ115</f>
        <v>0</v>
      </c>
    </row>
    <row r="17" spans="1:25" ht="24.75" customHeight="1" x14ac:dyDescent="0.3">
      <c r="A17" s="43" t="s">
        <v>64</v>
      </c>
      <c r="B17" s="9">
        <f>+'24-02-014-002 Ind. Proy'!J127</f>
        <v>0</v>
      </c>
      <c r="C17" s="9">
        <f>+'24-02-014-002 Ind. Proy'!K127</f>
        <v>0</v>
      </c>
      <c r="D17" s="9">
        <f>+'24-02-014-002 Ind. Proy'!M127</f>
        <v>0</v>
      </c>
      <c r="E17" s="9">
        <f>+'24-02-014-002 Ind. Proy'!N127</f>
        <v>0</v>
      </c>
      <c r="F17" s="9">
        <f>+'24-02-014-002 Ind. Proy'!O127</f>
        <v>0</v>
      </c>
      <c r="G17" s="9">
        <f>+'24-02-014-002 Ind. Proy'!R127</f>
        <v>0</v>
      </c>
      <c r="H17" s="9">
        <f>+'24-02-014-002 Ind. Proy'!S127</f>
        <v>0</v>
      </c>
      <c r="I17" s="9">
        <f>+'24-02-014-002 Ind. Proy'!T127</f>
        <v>0</v>
      </c>
      <c r="J17" s="9">
        <f>+'24-02-014-002 Ind. Proy'!U127</f>
        <v>0</v>
      </c>
      <c r="K17" s="9">
        <f>+'24-02-014-002 Ind. Proy'!V127</f>
        <v>0</v>
      </c>
      <c r="L17" s="9">
        <f>+'24-02-014-002 Ind. Proy'!W127</f>
        <v>0</v>
      </c>
      <c r="M17" s="9">
        <f>+'24-02-014-002 Ind. Proy'!X127</f>
        <v>0</v>
      </c>
      <c r="N17" s="9">
        <f>+'24-02-014-002 Ind. Proy'!Y127</f>
        <v>0</v>
      </c>
      <c r="O17" s="9">
        <f>+'24-02-014-002 Ind. Proy'!Z127</f>
        <v>0</v>
      </c>
      <c r="P17" s="9">
        <f>+'24-02-014-002 Ind. Proy'!AA127</f>
        <v>0</v>
      </c>
      <c r="Q17" s="9">
        <f>+'24-02-014-002 Ind. Proy'!AB127</f>
        <v>0</v>
      </c>
      <c r="R17" s="9">
        <f>+'24-02-014-002 Ind. Proy'!AC127</f>
        <v>0</v>
      </c>
      <c r="S17" s="9">
        <f>+'24-02-014-002 Ind. Proy'!AD127</f>
        <v>0</v>
      </c>
      <c r="T17" s="9">
        <f>+'24-02-014-002 Ind. Proy'!AE127</f>
        <v>0</v>
      </c>
      <c r="U17" s="9">
        <f>+'24-02-014-002 Ind. Proy'!AF127</f>
        <v>0</v>
      </c>
      <c r="V17" s="9">
        <f>+'24-02-014-002 Ind. Proy'!AG127</f>
        <v>0</v>
      </c>
      <c r="W17" s="9">
        <f>+'24-02-014-002 Ind. Proy'!AH127</f>
        <v>0</v>
      </c>
      <c r="X17" s="112">
        <f>+'24-02-014-002 Ind. Proy'!AI116</f>
        <v>0</v>
      </c>
      <c r="Y17" s="112">
        <f>+'24-02-014-002 Ind. Proy'!AJ116</f>
        <v>0</v>
      </c>
    </row>
    <row r="18" spans="1:25" ht="24.75" customHeight="1" x14ac:dyDescent="0.3">
      <c r="A18" s="43" t="s">
        <v>66</v>
      </c>
      <c r="B18" s="9">
        <f>+'24-02-014-002 Ind. Proy'!J139</f>
        <v>0</v>
      </c>
      <c r="C18" s="9">
        <f>+'24-02-014-002 Ind. Proy'!K139</f>
        <v>0</v>
      </c>
      <c r="D18" s="9">
        <f>+'24-02-014-002 Ind. Proy'!M139</f>
        <v>0</v>
      </c>
      <c r="E18" s="9">
        <f>+'24-02-014-002 Ind. Proy'!N139</f>
        <v>0</v>
      </c>
      <c r="F18" s="9">
        <f>+'24-02-014-002 Ind. Proy'!O139</f>
        <v>0</v>
      </c>
      <c r="G18" s="9">
        <f>+'24-02-014-002 Ind. Proy'!R139</f>
        <v>0</v>
      </c>
      <c r="H18" s="9">
        <f>+'24-02-014-002 Ind. Proy'!S139</f>
        <v>0</v>
      </c>
      <c r="I18" s="9">
        <f>+'24-02-014-002 Ind. Proy'!T139</f>
        <v>0</v>
      </c>
      <c r="J18" s="9">
        <f>+'24-02-014-002 Ind. Proy'!U139</f>
        <v>0</v>
      </c>
      <c r="K18" s="9">
        <f>+'24-02-014-002 Ind. Proy'!V139</f>
        <v>0</v>
      </c>
      <c r="L18" s="9">
        <f>+'24-02-014-002 Ind. Proy'!W139</f>
        <v>0</v>
      </c>
      <c r="M18" s="9">
        <f>+'24-02-014-002 Ind. Proy'!X139</f>
        <v>0</v>
      </c>
      <c r="N18" s="9">
        <f>+'24-02-014-002 Ind. Proy'!Y139</f>
        <v>0</v>
      </c>
      <c r="O18" s="9">
        <f>+'24-02-014-002 Ind. Proy'!Z139</f>
        <v>0</v>
      </c>
      <c r="P18" s="9">
        <f>+'24-02-014-002 Ind. Proy'!AA139</f>
        <v>0</v>
      </c>
      <c r="Q18" s="9">
        <f>+'24-02-014-002 Ind. Proy'!AB139</f>
        <v>0</v>
      </c>
      <c r="R18" s="9">
        <f>+'24-02-014-002 Ind. Proy'!AC139</f>
        <v>0</v>
      </c>
      <c r="S18" s="9">
        <f>+'24-02-014-002 Ind. Proy'!AD139</f>
        <v>0</v>
      </c>
      <c r="T18" s="9">
        <f>+'24-02-014-002 Ind. Proy'!AE139</f>
        <v>0</v>
      </c>
      <c r="U18" s="9">
        <f>+'24-02-014-002 Ind. Proy'!AF139</f>
        <v>0</v>
      </c>
      <c r="V18" s="9">
        <f>+'24-02-014-002 Ind. Proy'!AG139</f>
        <v>0</v>
      </c>
      <c r="W18" s="9">
        <f>+'24-02-014-002 Ind. Proy'!AH139</f>
        <v>0</v>
      </c>
      <c r="X18" s="112">
        <f>+'24-02-014-002 Ind. Proy'!AI139</f>
        <v>0</v>
      </c>
      <c r="Y18" s="112">
        <f>+'24-02-014-002 Ind. Proy'!AJ139</f>
        <v>0</v>
      </c>
    </row>
    <row r="19" spans="1:25" ht="24.75" customHeight="1" x14ac:dyDescent="0.3">
      <c r="A19" s="43" t="s">
        <v>68</v>
      </c>
      <c r="B19" s="9">
        <f>+'24-02-014-002 Ind. Proy'!J151</f>
        <v>0</v>
      </c>
      <c r="C19" s="9">
        <f>+'24-02-014-002 Ind. Proy'!K151</f>
        <v>0</v>
      </c>
      <c r="D19" s="9">
        <f>+'24-02-014-002 Ind. Proy'!M151</f>
        <v>0</v>
      </c>
      <c r="E19" s="9">
        <f>+'24-02-014-002 Ind. Proy'!N151</f>
        <v>0</v>
      </c>
      <c r="F19" s="9">
        <f>+'24-02-014-002 Ind. Proy'!O151</f>
        <v>0</v>
      </c>
      <c r="G19" s="9">
        <f>+'24-02-014-002 Ind. Proy'!R151</f>
        <v>0</v>
      </c>
      <c r="H19" s="9">
        <f>+'24-02-014-002 Ind. Proy'!S151</f>
        <v>0</v>
      </c>
      <c r="I19" s="9">
        <f>+'24-02-014-002 Ind. Proy'!T151</f>
        <v>0</v>
      </c>
      <c r="J19" s="9">
        <f>+'24-02-014-002 Ind. Proy'!U151</f>
        <v>0</v>
      </c>
      <c r="K19" s="9">
        <f>+'24-02-014-002 Ind. Proy'!V151</f>
        <v>0</v>
      </c>
      <c r="L19" s="9">
        <f>+'24-02-014-002 Ind. Proy'!W151</f>
        <v>0</v>
      </c>
      <c r="M19" s="9">
        <f>+'24-02-014-002 Ind. Proy'!X151</f>
        <v>0</v>
      </c>
      <c r="N19" s="9">
        <f>+'24-02-014-002 Ind. Proy'!Y151</f>
        <v>0</v>
      </c>
      <c r="O19" s="9">
        <f>+'24-02-014-002 Ind. Proy'!Z151</f>
        <v>0</v>
      </c>
      <c r="P19" s="9">
        <f>+'24-02-014-002 Ind. Proy'!AA151</f>
        <v>0</v>
      </c>
      <c r="Q19" s="9">
        <f>+'24-02-014-002 Ind. Proy'!AB151</f>
        <v>0</v>
      </c>
      <c r="R19" s="9">
        <f>+'24-02-014-002 Ind. Proy'!AC151</f>
        <v>0</v>
      </c>
      <c r="S19" s="9">
        <f>+'24-02-014-002 Ind. Proy'!AD151</f>
        <v>0</v>
      </c>
      <c r="T19" s="9">
        <f>+'24-02-014-002 Ind. Proy'!AE151</f>
        <v>0</v>
      </c>
      <c r="U19" s="9">
        <f>+'24-02-014-002 Ind. Proy'!AF151</f>
        <v>0</v>
      </c>
      <c r="V19" s="9">
        <f>+'24-02-014-002 Ind. Proy'!AG151</f>
        <v>0</v>
      </c>
      <c r="W19" s="9">
        <f>+'24-02-014-002 Ind. Proy'!AH151</f>
        <v>0</v>
      </c>
      <c r="X19" s="112">
        <f>+'24-02-014-002 Ind. Proy'!AI151</f>
        <v>0</v>
      </c>
      <c r="Y19" s="112">
        <f>+'24-02-014-002 Ind. Proy'!AJ151</f>
        <v>0</v>
      </c>
    </row>
    <row r="20" spans="1:25" ht="24.75" customHeight="1" x14ac:dyDescent="0.3">
      <c r="A20" s="44" t="s">
        <v>70</v>
      </c>
      <c r="B20" s="9">
        <f>+'24-02-014-002 Ind. Proy'!J163</f>
        <v>0</v>
      </c>
      <c r="C20" s="9">
        <f>+'24-02-014-002 Ind. Proy'!K163</f>
        <v>0</v>
      </c>
      <c r="D20" s="9">
        <f>+'24-02-014-002 Ind. Proy'!M163</f>
        <v>0</v>
      </c>
      <c r="E20" s="9">
        <f>+'24-02-014-002 Ind. Proy'!N163</f>
        <v>0</v>
      </c>
      <c r="F20" s="9">
        <f>+'24-02-014-002 Ind. Proy'!O163</f>
        <v>0</v>
      </c>
      <c r="G20" s="9">
        <f>+'24-02-014-002 Ind. Proy'!R163</f>
        <v>0</v>
      </c>
      <c r="H20" s="9">
        <f>+'24-02-014-002 Ind. Proy'!S163</f>
        <v>0</v>
      </c>
      <c r="I20" s="9">
        <f>+'24-02-014-002 Ind. Proy'!T163</f>
        <v>0</v>
      </c>
      <c r="J20" s="9">
        <f>+'24-02-014-002 Ind. Proy'!U163</f>
        <v>0</v>
      </c>
      <c r="K20" s="9">
        <f>+'24-02-014-002 Ind. Proy'!V163</f>
        <v>0</v>
      </c>
      <c r="L20" s="9">
        <f>+'24-02-014-002 Ind. Proy'!W163</f>
        <v>0</v>
      </c>
      <c r="M20" s="9">
        <f>+'24-02-014-002 Ind. Proy'!X163</f>
        <v>0</v>
      </c>
      <c r="N20" s="9">
        <f>+'24-02-014-002 Ind. Proy'!Y163</f>
        <v>0</v>
      </c>
      <c r="O20" s="9">
        <f>+'24-02-014-002 Ind. Proy'!Z163</f>
        <v>0</v>
      </c>
      <c r="P20" s="9">
        <f>+'24-02-014-002 Ind. Proy'!AA163</f>
        <v>0</v>
      </c>
      <c r="Q20" s="9">
        <f>+'24-02-014-002 Ind. Proy'!AB163</f>
        <v>0</v>
      </c>
      <c r="R20" s="9">
        <f>+'24-02-014-002 Ind. Proy'!AC163</f>
        <v>0</v>
      </c>
      <c r="S20" s="9">
        <f>+'24-02-014-002 Ind. Proy'!AD163</f>
        <v>0</v>
      </c>
      <c r="T20" s="9">
        <f>+'24-02-014-002 Ind. Proy'!AE163</f>
        <v>0</v>
      </c>
      <c r="U20" s="9">
        <f>+'24-02-014-002 Ind. Proy'!AF163</f>
        <v>0</v>
      </c>
      <c r="V20" s="9">
        <f>+'24-02-014-002 Ind. Proy'!AG163</f>
        <v>0</v>
      </c>
      <c r="W20" s="9">
        <f>+'24-02-014-002 Ind. Proy'!AH163</f>
        <v>0</v>
      </c>
      <c r="X20" s="112">
        <f>+'24-02-014-002 Ind. Proy'!AI163</f>
        <v>0</v>
      </c>
      <c r="Y20" s="112">
        <f>+'24-02-014-002 Ind. Proy'!AJ163</f>
        <v>0</v>
      </c>
    </row>
    <row r="21" spans="1:25" ht="24.75" customHeight="1" x14ac:dyDescent="0.3">
      <c r="A21" s="44" t="s">
        <v>72</v>
      </c>
      <c r="B21" s="9">
        <f>+'24-02-014-002 Ind. Proy'!J175</f>
        <v>0</v>
      </c>
      <c r="C21" s="9">
        <f>+'24-02-014-002 Ind. Proy'!K175</f>
        <v>0</v>
      </c>
      <c r="D21" s="9">
        <f>+'24-02-014-002 Ind. Proy'!M175</f>
        <v>0</v>
      </c>
      <c r="E21" s="9">
        <f>+'24-02-014-002 Ind. Proy'!N175</f>
        <v>0</v>
      </c>
      <c r="F21" s="9">
        <f>+'24-02-014-002 Ind. Proy'!O175</f>
        <v>0</v>
      </c>
      <c r="G21" s="9">
        <f>+'24-02-014-002 Ind. Proy'!R175</f>
        <v>0</v>
      </c>
      <c r="H21" s="9">
        <f>+'24-02-014-002 Ind. Proy'!S175</f>
        <v>0</v>
      </c>
      <c r="I21" s="9">
        <f>+'24-02-014-002 Ind. Proy'!T175</f>
        <v>0</v>
      </c>
      <c r="J21" s="9">
        <f>+'24-02-014-002 Ind. Proy'!U175</f>
        <v>0</v>
      </c>
      <c r="K21" s="9">
        <f>+'24-02-014-002 Ind. Proy'!V175</f>
        <v>0</v>
      </c>
      <c r="L21" s="9">
        <f>+'24-02-014-002 Ind. Proy'!W175</f>
        <v>0</v>
      </c>
      <c r="M21" s="9">
        <f>+'24-02-014-002 Ind. Proy'!X175</f>
        <v>0</v>
      </c>
      <c r="N21" s="9">
        <f>+'24-02-014-002 Ind. Proy'!Y175</f>
        <v>0</v>
      </c>
      <c r="O21" s="9">
        <f>+'24-02-014-002 Ind. Proy'!Z175</f>
        <v>0</v>
      </c>
      <c r="P21" s="9">
        <f>+'24-02-014-002 Ind. Proy'!AA175</f>
        <v>0</v>
      </c>
      <c r="Q21" s="9">
        <f>+'24-02-014-002 Ind. Proy'!AB175</f>
        <v>0</v>
      </c>
      <c r="R21" s="9">
        <f>+'24-02-014-002 Ind. Proy'!AC175</f>
        <v>0</v>
      </c>
      <c r="S21" s="9">
        <f>+'24-02-014-002 Ind. Proy'!AD175</f>
        <v>0</v>
      </c>
      <c r="T21" s="9">
        <f>+'24-02-014-002 Ind. Proy'!AE175</f>
        <v>0</v>
      </c>
      <c r="U21" s="9">
        <f>+'24-02-014-002 Ind. Proy'!AF175</f>
        <v>0</v>
      </c>
      <c r="V21" s="9">
        <f>+'24-02-014-002 Ind. Proy'!AG175</f>
        <v>0</v>
      </c>
      <c r="W21" s="9">
        <f>+'24-02-014-002 Ind. Proy'!AH175</f>
        <v>0</v>
      </c>
      <c r="X21" s="112">
        <f>+'24-02-014-002 Ind. Proy'!AI175</f>
        <v>0</v>
      </c>
      <c r="Y21" s="112">
        <f>+'24-02-014-002 Ind. Proy'!AJ175</f>
        <v>0</v>
      </c>
    </row>
    <row r="22" spans="1:25" ht="24.75" customHeight="1" x14ac:dyDescent="0.3">
      <c r="A22" s="44" t="s">
        <v>74</v>
      </c>
      <c r="B22" s="9">
        <f>+'24-02-014-002 Ind. Proy'!J187</f>
        <v>0</v>
      </c>
      <c r="C22" s="9">
        <f>+'24-02-014-002 Ind. Proy'!K187</f>
        <v>0</v>
      </c>
      <c r="D22" s="9">
        <f>+'24-02-014-002 Ind. Proy'!M187</f>
        <v>0</v>
      </c>
      <c r="E22" s="9">
        <f>+'24-02-014-002 Ind. Proy'!N187</f>
        <v>0</v>
      </c>
      <c r="F22" s="9">
        <f>+'24-02-014-002 Ind. Proy'!O187</f>
        <v>0</v>
      </c>
      <c r="G22" s="9">
        <f>+'24-02-014-002 Ind. Proy'!R187</f>
        <v>0</v>
      </c>
      <c r="H22" s="9">
        <f>+'24-02-014-002 Ind. Proy'!S187</f>
        <v>0</v>
      </c>
      <c r="I22" s="9">
        <f>+'24-02-014-002 Ind. Proy'!T187</f>
        <v>0</v>
      </c>
      <c r="J22" s="9">
        <f>+'24-02-014-002 Ind. Proy'!U187</f>
        <v>0</v>
      </c>
      <c r="K22" s="9">
        <f>+'24-02-014-002 Ind. Proy'!V187</f>
        <v>0</v>
      </c>
      <c r="L22" s="9">
        <f>+'24-02-014-002 Ind. Proy'!W187</f>
        <v>0</v>
      </c>
      <c r="M22" s="9">
        <f>+'24-02-014-002 Ind. Proy'!X187</f>
        <v>0</v>
      </c>
      <c r="N22" s="9">
        <f>+'24-02-014-002 Ind. Proy'!Y187</f>
        <v>0</v>
      </c>
      <c r="O22" s="9">
        <f>+'24-02-014-002 Ind. Proy'!Z187</f>
        <v>0</v>
      </c>
      <c r="P22" s="9">
        <f>+'24-02-014-002 Ind. Proy'!AA187</f>
        <v>0</v>
      </c>
      <c r="Q22" s="9">
        <f>+'24-02-014-002 Ind. Proy'!AB187</f>
        <v>0</v>
      </c>
      <c r="R22" s="9">
        <f>+'24-02-014-002 Ind. Proy'!AC187</f>
        <v>0</v>
      </c>
      <c r="S22" s="9">
        <f>+'24-02-014-002 Ind. Proy'!AD187</f>
        <v>0</v>
      </c>
      <c r="T22" s="9">
        <f>+'24-02-014-002 Ind. Proy'!AE187</f>
        <v>0</v>
      </c>
      <c r="U22" s="9">
        <f>+'24-02-014-002 Ind. Proy'!AF187</f>
        <v>0</v>
      </c>
      <c r="V22" s="9">
        <f>+'24-02-014-002 Ind. Proy'!AG187</f>
        <v>0</v>
      </c>
      <c r="W22" s="9">
        <f>+'24-02-014-002 Ind. Proy'!AH187</f>
        <v>0</v>
      </c>
      <c r="X22" s="112">
        <f>+'24-02-014-002 Ind. Proy'!AI187</f>
        <v>0</v>
      </c>
      <c r="Y22" s="112">
        <f>+'24-02-014-002 Ind. Proy'!AJ187</f>
        <v>0</v>
      </c>
    </row>
    <row r="23" spans="1:25" ht="24.75" customHeight="1" x14ac:dyDescent="0.3">
      <c r="A23" s="45" t="s">
        <v>76</v>
      </c>
      <c r="B23" s="9">
        <f>+'24-02-014-002 Ind. Proy'!J190</f>
        <v>16570868000</v>
      </c>
      <c r="C23" s="9">
        <f>+'24-02-014-002 Ind. Proy'!K190</f>
        <v>16570868000</v>
      </c>
      <c r="D23" s="9">
        <f>+'24-02-014-002 Ind. Proy'!M190</f>
        <v>0</v>
      </c>
      <c r="E23" s="9">
        <f>+'24-02-014-002 Ind. Proy'!N190</f>
        <v>0</v>
      </c>
      <c r="F23" s="9">
        <f>+'24-02-014-002 Ind. Proy'!O190</f>
        <v>0</v>
      </c>
      <c r="G23" s="9">
        <f>+'24-02-014-002 Ind. Proy'!R190</f>
        <v>0</v>
      </c>
      <c r="H23" s="9">
        <f>+'24-02-014-002 Ind. Proy'!S190</f>
        <v>8285434000</v>
      </c>
      <c r="I23" s="9">
        <f>+'24-02-014-002 Ind. Proy'!T190</f>
        <v>0</v>
      </c>
      <c r="J23" s="9">
        <f>+'24-02-014-002 Ind. Proy'!U190</f>
        <v>8285434000</v>
      </c>
      <c r="K23" s="9">
        <f>+'24-02-014-002 Ind. Proy'!V190</f>
        <v>0</v>
      </c>
      <c r="L23" s="9">
        <f>+'24-02-014-002 Ind. Proy'!W190</f>
        <v>0</v>
      </c>
      <c r="M23" s="9">
        <f>+'24-02-014-002 Ind. Proy'!X190</f>
        <v>0</v>
      </c>
      <c r="N23" s="9">
        <f>+'24-02-014-002 Ind. Proy'!Y190</f>
        <v>0</v>
      </c>
      <c r="O23" s="9">
        <f>+'24-02-014-002 Ind. Proy'!Z190</f>
        <v>8285434000</v>
      </c>
      <c r="P23" s="9">
        <f>+'24-02-014-002 Ind. Proy'!AA190</f>
        <v>0</v>
      </c>
      <c r="Q23" s="9">
        <f>+'24-02-014-002 Ind. Proy'!AB190</f>
        <v>0</v>
      </c>
      <c r="R23" s="9">
        <f>+'24-02-014-002 Ind. Proy'!AC190</f>
        <v>8285434000</v>
      </c>
      <c r="S23" s="9">
        <f>+'24-02-014-002 Ind. Proy'!AD190</f>
        <v>0</v>
      </c>
      <c r="T23" s="9">
        <f>+'24-02-014-002 Ind. Proy'!AE190</f>
        <v>0</v>
      </c>
      <c r="U23" s="9">
        <f>+'24-02-014-002 Ind. Proy'!AF190</f>
        <v>0</v>
      </c>
      <c r="V23" s="9">
        <f>+'24-02-014-002 Ind. Proy'!AG190</f>
        <v>0</v>
      </c>
      <c r="W23" s="9">
        <f>+'24-02-014-002 Ind. Proy'!AH190</f>
        <v>16570868000</v>
      </c>
      <c r="X23" s="112">
        <f>+'24-02-014-002 Ind. Proy'!AI190</f>
        <v>1</v>
      </c>
      <c r="Y23" s="112">
        <f>+'24-02-014-002 Ind. Proy'!AJ190</f>
        <v>1</v>
      </c>
    </row>
    <row r="24" spans="1:25" ht="25.5" customHeight="1" x14ac:dyDescent="0.3">
      <c r="A24" s="403" t="s">
        <v>104</v>
      </c>
      <c r="B24" s="273">
        <f t="shared" ref="B24:W24" si="0">SUM(B8:B23)</f>
        <v>16570868000</v>
      </c>
      <c r="C24" s="273">
        <f t="shared" si="0"/>
        <v>16570868000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8285434000</v>
      </c>
      <c r="I24" s="273">
        <f t="shared" si="0"/>
        <v>0</v>
      </c>
      <c r="J24" s="273">
        <f t="shared" si="0"/>
        <v>8285434000</v>
      </c>
      <c r="K24" s="273">
        <f t="shared" si="0"/>
        <v>0</v>
      </c>
      <c r="L24" s="273">
        <f t="shared" si="0"/>
        <v>0</v>
      </c>
      <c r="M24" s="273">
        <f t="shared" si="0"/>
        <v>0</v>
      </c>
      <c r="N24" s="273">
        <f t="shared" si="0"/>
        <v>0</v>
      </c>
      <c r="O24" s="273">
        <f t="shared" si="0"/>
        <v>8285434000</v>
      </c>
      <c r="P24" s="273">
        <f t="shared" si="0"/>
        <v>0</v>
      </c>
      <c r="Q24" s="273">
        <f t="shared" si="0"/>
        <v>0</v>
      </c>
      <c r="R24" s="273">
        <f t="shared" si="0"/>
        <v>8285434000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16570868000</v>
      </c>
      <c r="X24" s="281">
        <f>+'24-02-014-002 Ind. Proy'!AI191</f>
        <v>1</v>
      </c>
      <c r="Y24" s="281">
        <f>'24-02-014-002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3CCFF"/>
    <pageSetUpPr fitToPage="1"/>
  </sheetPr>
  <dimension ref="A1:AJ208"/>
  <sheetViews>
    <sheetView zoomScaleNormal="100" workbookViewId="0">
      <selection activeCell="AL3" sqref="AL3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31.3320312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105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IF(ISERROR(AH9/$AH$191),"-",AH9/$AH$191)</f>
        <v>0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</row>
    <row r="19" spans="1:36" s="11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IF(ISERROR(AH21/$AH$191),"-",AH21/$AH$191)</f>
        <v>0</v>
      </c>
    </row>
    <row r="22" spans="1:36" s="11" customFormat="1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</row>
    <row r="25" spans="1:36" s="11" customFormat="1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36" s="11" customFormat="1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</row>
    <row r="28" spans="1:36" s="11" customFormat="1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36" s="11" customFormat="1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</row>
    <row r="31" spans="1:36" s="11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IF(ISERROR(AH33/$AH$191),"-",AH33/$AH$191)</f>
        <v>0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</row>
    <row r="43" spans="1:36" s="11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IF(ISERROR(AH45/$AH$191),"-",AH45/$AH$191)</f>
        <v>0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</row>
    <row r="55" spans="1:36" s="11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IF(ISERROR(AH57/$AH$191),"-",AH57/$AH$191)</f>
        <v>0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</row>
    <row r="67" spans="1:36" s="11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IF(ISERROR(AH69/$AH$191),"-",AH69/$AH$191)</f>
        <v>0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</row>
    <row r="79" spans="1:36" s="11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IF(ISERROR(AH81/$AH$191),"-",AH81/$AH$191)</f>
        <v>0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</row>
    <row r="91" spans="1:36" s="11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IF(ISERROR(AH93/$AH$191),"-",AH93/$AH$191)</f>
        <v>0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</row>
    <row r="103" spans="1:36" s="11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IF(ISERROR(AH105/$AH$191),"-",AH105/$AH$191)</f>
        <v>0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</row>
    <row r="115" spans="1:36" s="11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</row>
    <row r="116" spans="1:36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>
        <f t="shared" ref="AJ117:AJ126" si="74">IF(ISERROR(AH117/$AH$191),"-",AH117/$AH$191)</f>
        <v>0</v>
      </c>
    </row>
    <row r="118" spans="1:36" s="11" customFormat="1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>
        <f t="shared" si="74"/>
        <v>0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>
        <f t="shared" si="74"/>
        <v>0</v>
      </c>
    </row>
    <row r="120" spans="1:36" s="11" customFormat="1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>
        <f t="shared" si="74"/>
        <v>0</v>
      </c>
    </row>
    <row r="121" spans="1:36" s="11" customFormat="1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>
        <f t="shared" si="74"/>
        <v>0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>
        <f t="shared" si="74"/>
        <v>0</v>
      </c>
    </row>
    <row r="123" spans="1:36" s="11" customFormat="1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>
        <f t="shared" si="74"/>
        <v>0</v>
      </c>
    </row>
    <row r="124" spans="1:36" s="11" customFormat="1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>
        <f t="shared" si="74"/>
        <v>0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>
        <f t="shared" si="74"/>
        <v>0</v>
      </c>
    </row>
    <row r="126" spans="1:36" s="11" customFormat="1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>
        <f t="shared" si="74"/>
        <v>0</v>
      </c>
    </row>
    <row r="127" spans="1:36" s="11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>
        <f t="shared" ref="AJ129:AJ138" si="81">IF(ISERROR(AH129/$AH$191),"-",AH129/$AH$191)</f>
        <v>0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>
        <f t="shared" si="81"/>
        <v>0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>
        <f t="shared" si="81"/>
        <v>0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>
        <f t="shared" si="81"/>
        <v>0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>
        <f t="shared" si="81"/>
        <v>0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>
        <f t="shared" si="81"/>
        <v>0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>
        <f t="shared" si="81"/>
        <v>0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>
        <f t="shared" si="81"/>
        <v>0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>
        <f t="shared" si="81"/>
        <v>0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>
        <f t="shared" si="81"/>
        <v>0</v>
      </c>
    </row>
    <row r="139" spans="1:36" s="11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>
        <f t="shared" ref="AJ141:AJ150" si="89">IF(ISERROR(AH141/$AH$191),"-",AH141/$AH$191)</f>
        <v>0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>
        <f t="shared" si="89"/>
        <v>0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>
        <f t="shared" si="89"/>
        <v>0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>
        <f t="shared" si="89"/>
        <v>0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>
        <f t="shared" si="89"/>
        <v>0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>
        <f t="shared" si="89"/>
        <v>0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>
        <f t="shared" si="89"/>
        <v>0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>
        <f t="shared" si="89"/>
        <v>0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>
        <f t="shared" si="89"/>
        <v>0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>
        <f t="shared" si="89"/>
        <v>0</v>
      </c>
    </row>
    <row r="151" spans="1:36" s="11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>
        <f t="shared" ref="AJ153:AJ162" si="97">IF(ISERROR(AH153/$AH$191),"-",AH153/$AH$191)</f>
        <v>0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>
        <f t="shared" si="97"/>
        <v>0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>
        <f t="shared" si="97"/>
        <v>0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>
        <f t="shared" si="97"/>
        <v>0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>
        <f t="shared" si="97"/>
        <v>0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>
        <f t="shared" si="97"/>
        <v>0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>
        <f t="shared" si="97"/>
        <v>0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>
        <f t="shared" si="97"/>
        <v>0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>
        <f t="shared" si="97"/>
        <v>0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>
        <f t="shared" si="97"/>
        <v>0</v>
      </c>
    </row>
    <row r="163" spans="1:36" s="11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>
        <f t="shared" ref="AJ165:AJ174" si="105">IF(ISERROR(AH165/$AH$191),"-",AH165/$AH$191)</f>
        <v>0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>
        <f t="shared" si="105"/>
        <v>0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>
        <f t="shared" si="105"/>
        <v>0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>
        <f t="shared" si="105"/>
        <v>0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>
        <f t="shared" si="105"/>
        <v>0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>
        <f t="shared" si="105"/>
        <v>0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>
        <f t="shared" si="105"/>
        <v>0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>
        <f t="shared" si="105"/>
        <v>0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>
        <f t="shared" si="105"/>
        <v>0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>
        <f t="shared" si="105"/>
        <v>0</v>
      </c>
    </row>
    <row r="175" spans="1:36" s="11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>
        <f t="shared" ref="AJ177:AJ186" si="113">IF(ISERROR(AH177/$AH$191),"-",AH177/$AH$191)</f>
        <v>0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>
        <f t="shared" si="113"/>
        <v>0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>
        <f t="shared" si="113"/>
        <v>0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>
        <f t="shared" si="113"/>
        <v>0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>
        <f t="shared" si="113"/>
        <v>0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>
        <f t="shared" si="113"/>
        <v>0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>
        <f t="shared" si="113"/>
        <v>0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>
        <f t="shared" si="113"/>
        <v>0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>
        <f t="shared" si="113"/>
        <v>0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>
        <f t="shared" si="113"/>
        <v>0</v>
      </c>
    </row>
    <row r="187" spans="1:36" s="11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46">
        <v>533745000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" customFormat="1" ht="35.1" customHeight="1" outlineLevel="1" x14ac:dyDescent="0.3">
      <c r="A189" s="23">
        <v>1</v>
      </c>
      <c r="B189" s="15"/>
      <c r="C189" s="5" t="s">
        <v>106</v>
      </c>
      <c r="D189" s="49">
        <v>44582</v>
      </c>
      <c r="E189" s="18" t="s">
        <v>101</v>
      </c>
      <c r="F189" s="59" t="s">
        <v>107</v>
      </c>
      <c r="G189" s="57"/>
      <c r="H189" s="10"/>
      <c r="I189" s="6"/>
      <c r="J189" s="466"/>
      <c r="K189" s="52">
        <v>533745000</v>
      </c>
      <c r="L189" s="1"/>
      <c r="M189" s="51"/>
      <c r="N189" s="58"/>
      <c r="O189" s="51"/>
      <c r="P189" s="47"/>
      <c r="Q189" s="47"/>
      <c r="R189" s="52">
        <v>266872500</v>
      </c>
      <c r="S189" s="28"/>
      <c r="T189" s="28"/>
      <c r="U189" s="29">
        <f>SUM(R189:T189)</f>
        <v>266872500</v>
      </c>
      <c r="V189" s="28">
        <v>266872500</v>
      </c>
      <c r="W189" s="28"/>
      <c r="X189" s="28"/>
      <c r="Y189" s="29">
        <f>SUM(V189:X189)</f>
        <v>266872500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533745000</v>
      </c>
      <c r="AI189" s="112">
        <f>IF(ISERROR(AH189/J188),0,AH189/J188)</f>
        <v>1</v>
      </c>
      <c r="AJ189" s="112">
        <f>IF(ISERROR(AH189/$AH$191),"-",AH189/$AH$191)</f>
        <v>1</v>
      </c>
    </row>
    <row r="190" spans="1:36" s="11" customFormat="1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533745000</v>
      </c>
      <c r="K190" s="273">
        <f>SUM(K189:K189)</f>
        <v>533745000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1">SUM(R189:R189)</f>
        <v>266872500</v>
      </c>
      <c r="S190" s="273">
        <f t="shared" si="121"/>
        <v>0</v>
      </c>
      <c r="T190" s="273">
        <f t="shared" si="121"/>
        <v>0</v>
      </c>
      <c r="U190" s="273">
        <f t="shared" si="121"/>
        <v>266872500</v>
      </c>
      <c r="V190" s="273">
        <f t="shared" si="121"/>
        <v>266872500</v>
      </c>
      <c r="W190" s="273">
        <f t="shared" si="121"/>
        <v>0</v>
      </c>
      <c r="X190" s="273">
        <f t="shared" si="121"/>
        <v>0</v>
      </c>
      <c r="Y190" s="273">
        <f t="shared" si="121"/>
        <v>266872500</v>
      </c>
      <c r="Z190" s="273">
        <f t="shared" si="121"/>
        <v>0</v>
      </c>
      <c r="AA190" s="273">
        <f t="shared" si="121"/>
        <v>0</v>
      </c>
      <c r="AB190" s="273">
        <f t="shared" si="121"/>
        <v>0</v>
      </c>
      <c r="AC190" s="273">
        <f t="shared" si="121"/>
        <v>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533745000</v>
      </c>
      <c r="AI190" s="281">
        <f>IF(ISERROR(AH190/J190),0,AH190/J190)</f>
        <v>1</v>
      </c>
      <c r="AJ190" s="281">
        <f>IF(ISERROR(AH190/$AH$191),0,AH190/$AH$191)</f>
        <v>1</v>
      </c>
    </row>
    <row r="191" spans="1:36" ht="15" customHeight="1" x14ac:dyDescent="0.3">
      <c r="A191" s="421" t="s">
        <v>108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533745000</v>
      </c>
      <c r="K191" s="276">
        <f>+K19+K31+K43+K55+K67+K79+K91+K103+K115+K127+K139+K151+K187+K163+K175+K190</f>
        <v>533745000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266872500</v>
      </c>
      <c r="S191" s="276">
        <f t="shared" si="122"/>
        <v>0</v>
      </c>
      <c r="T191" s="276">
        <f t="shared" si="122"/>
        <v>0</v>
      </c>
      <c r="U191" s="276">
        <f t="shared" si="122"/>
        <v>266872500</v>
      </c>
      <c r="V191" s="276">
        <f t="shared" si="122"/>
        <v>266872500</v>
      </c>
      <c r="W191" s="276">
        <f t="shared" si="122"/>
        <v>0</v>
      </c>
      <c r="X191" s="276">
        <f t="shared" si="122"/>
        <v>0</v>
      </c>
      <c r="Y191" s="276">
        <f t="shared" si="122"/>
        <v>266872500</v>
      </c>
      <c r="Z191" s="276">
        <f t="shared" si="122"/>
        <v>0</v>
      </c>
      <c r="AA191" s="276">
        <f t="shared" si="122"/>
        <v>0</v>
      </c>
      <c r="AB191" s="276">
        <f t="shared" si="122"/>
        <v>0</v>
      </c>
      <c r="AC191" s="276">
        <f t="shared" si="122"/>
        <v>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533745000</v>
      </c>
      <c r="AI191" s="280">
        <f>IF(ISERROR(AH191/J191),0,AH191/J191)</f>
        <v>1</v>
      </c>
      <c r="AJ191" s="280">
        <f>IF(ISERROR(AH191/$AH$191),0,AH191/$AH$191)</f>
        <v>1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3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 xr:uid="{00000000-0002-0000-0A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0A00-000001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0A00-000002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A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A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A00-000005000000}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V189:X189 V117:X126 Z189:AB189 AD189:AF189 M118:N126 M189 M106:N114 M59:N66 S189:T189" xr:uid="{00000000-0002-0000-0A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A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DB5"/>
    <pageSetUpPr fitToPage="1"/>
  </sheetPr>
  <dimension ref="A1:Y41"/>
  <sheetViews>
    <sheetView zoomScaleNormal="100" workbookViewId="0">
      <selection activeCell="A2" sqref="A2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+'24-02-014-004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+'24-02-014-004 Ind. Proy'!A5:U5</f>
        <v>24-02-014 "Programa Yo Trabajo"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+'24-02-014-004 Ind. Proy'!J19</f>
        <v>0</v>
      </c>
      <c r="C8" s="9">
        <f>+'24-02-014-004 Ind. Proy'!K19</f>
        <v>0</v>
      </c>
      <c r="D8" s="9">
        <f>+'24-02-014-004 Ind. Proy'!M19</f>
        <v>0</v>
      </c>
      <c r="E8" s="9">
        <f>+'24-02-014-004 Ind. Proy'!N19</f>
        <v>0</v>
      </c>
      <c r="F8" s="9">
        <f>+'24-02-014-004 Ind. Proy'!O19</f>
        <v>0</v>
      </c>
      <c r="G8" s="9">
        <f>+'24-02-014-004 Ind. Proy'!R19</f>
        <v>0</v>
      </c>
      <c r="H8" s="9">
        <f>+'24-02-014-004 Ind. Proy'!S19</f>
        <v>0</v>
      </c>
      <c r="I8" s="9">
        <f>+'24-02-014-004 Ind. Proy'!T19</f>
        <v>0</v>
      </c>
      <c r="J8" s="9">
        <f>+'24-02-014-004 Ind. Proy'!U19</f>
        <v>0</v>
      </c>
      <c r="K8" s="9">
        <f>+'24-02-014-004 Ind. Proy'!V19</f>
        <v>0</v>
      </c>
      <c r="L8" s="9">
        <f>+'24-02-014-004 Ind. Proy'!W19</f>
        <v>0</v>
      </c>
      <c r="M8" s="9">
        <f>+'24-02-014-004 Ind. Proy'!X19</f>
        <v>0</v>
      </c>
      <c r="N8" s="9">
        <f>+'24-02-014-004 Ind. Proy'!Y19</f>
        <v>0</v>
      </c>
      <c r="O8" s="9">
        <f>+'24-02-014-004 Ind. Proy'!Z19</f>
        <v>0</v>
      </c>
      <c r="P8" s="9">
        <f>+'24-02-014-004 Ind. Proy'!AA19</f>
        <v>0</v>
      </c>
      <c r="Q8" s="9">
        <f>+'24-02-014-004 Ind. Proy'!AB19</f>
        <v>0</v>
      </c>
      <c r="R8" s="9">
        <f>+'24-02-014-004 Ind. Proy'!AC19</f>
        <v>0</v>
      </c>
      <c r="S8" s="9">
        <f>+'24-02-014-004 Ind. Proy'!AD19</f>
        <v>0</v>
      </c>
      <c r="T8" s="9">
        <f>+'24-02-014-004 Ind. Proy'!AE19</f>
        <v>0</v>
      </c>
      <c r="U8" s="9">
        <f>+'24-02-014-004 Ind. Proy'!AF19</f>
        <v>0</v>
      </c>
      <c r="V8" s="9">
        <f>+'24-02-014-004 Ind. Proy'!AG19</f>
        <v>0</v>
      </c>
      <c r="W8" s="9">
        <f>+'24-02-014-004 Ind. Proy'!AH19</f>
        <v>0</v>
      </c>
      <c r="X8" s="112">
        <f>+'24-02-014-004 Ind. Proy'!AI19</f>
        <v>0</v>
      </c>
      <c r="Y8" s="112">
        <f>+'24-02-014-004 Ind. Proy'!AJ19</f>
        <v>0</v>
      </c>
    </row>
    <row r="9" spans="1:25" ht="24.75" customHeight="1" x14ac:dyDescent="0.3">
      <c r="A9" s="43" t="s">
        <v>48</v>
      </c>
      <c r="B9" s="9">
        <f>+'24-02-014-004 Ind. Proy'!J31</f>
        <v>0</v>
      </c>
      <c r="C9" s="9">
        <f>+'24-02-014-004 Ind. Proy'!K31</f>
        <v>0</v>
      </c>
      <c r="D9" s="9">
        <f>+'24-02-014-004 Ind. Proy'!M31</f>
        <v>0</v>
      </c>
      <c r="E9" s="9">
        <f>+'24-02-014-004 Ind. Proy'!N31</f>
        <v>0</v>
      </c>
      <c r="F9" s="9">
        <f>+'24-02-014-004 Ind. Proy'!O31</f>
        <v>0</v>
      </c>
      <c r="G9" s="9">
        <f>+'24-02-014-004 Ind. Proy'!R31</f>
        <v>0</v>
      </c>
      <c r="H9" s="9">
        <f>+'24-02-014-004 Ind. Proy'!S31</f>
        <v>0</v>
      </c>
      <c r="I9" s="9">
        <f>+'24-02-014-004 Ind. Proy'!T31</f>
        <v>0</v>
      </c>
      <c r="J9" s="9">
        <f>+'24-02-014-004 Ind. Proy'!U31</f>
        <v>0</v>
      </c>
      <c r="K9" s="9">
        <f>+'24-02-014-004 Ind. Proy'!V31</f>
        <v>0</v>
      </c>
      <c r="L9" s="9">
        <f>+'24-02-014-004 Ind. Proy'!W31</f>
        <v>0</v>
      </c>
      <c r="M9" s="9">
        <f>+'24-02-014-004 Ind. Proy'!X31</f>
        <v>0</v>
      </c>
      <c r="N9" s="9">
        <f>+'24-02-014-004 Ind. Proy'!Y31</f>
        <v>0</v>
      </c>
      <c r="O9" s="9">
        <f>+'24-02-014-004 Ind. Proy'!Z31</f>
        <v>0</v>
      </c>
      <c r="P9" s="9">
        <f>+'24-02-014-004 Ind. Proy'!AA31</f>
        <v>0</v>
      </c>
      <c r="Q9" s="9">
        <f>+'24-02-014-004 Ind. Proy'!AB31</f>
        <v>0</v>
      </c>
      <c r="R9" s="9">
        <f>+'24-02-014-004 Ind. Proy'!AC31</f>
        <v>0</v>
      </c>
      <c r="S9" s="9">
        <f>+'24-02-014-004 Ind. Proy'!AD31</f>
        <v>0</v>
      </c>
      <c r="T9" s="9">
        <f>+'24-02-014-004 Ind. Proy'!AE31</f>
        <v>0</v>
      </c>
      <c r="U9" s="9">
        <f>+'24-02-014-004 Ind. Proy'!AF31</f>
        <v>0</v>
      </c>
      <c r="V9" s="9">
        <f>+'24-02-014-004 Ind. Proy'!AG31</f>
        <v>0</v>
      </c>
      <c r="W9" s="9">
        <f>+'24-02-014-004 Ind. Proy'!AH31</f>
        <v>0</v>
      </c>
      <c r="X9" s="112">
        <f>+'24-02-014-004 Ind. Proy'!AI31</f>
        <v>0</v>
      </c>
      <c r="Y9" s="112">
        <f>+'24-02-014-004 Ind. Proy'!AJ31</f>
        <v>0</v>
      </c>
    </row>
    <row r="10" spans="1:25" ht="24.75" customHeight="1" x14ac:dyDescent="0.3">
      <c r="A10" s="43" t="s">
        <v>50</v>
      </c>
      <c r="B10" s="9">
        <f>+'24-02-014-004 Ind. Proy'!J43</f>
        <v>0</v>
      </c>
      <c r="C10" s="9">
        <f>+'24-02-014-004 Ind. Proy'!K43</f>
        <v>0</v>
      </c>
      <c r="D10" s="9">
        <f>+'24-02-014-004 Ind. Proy'!M43</f>
        <v>0</v>
      </c>
      <c r="E10" s="9">
        <f>+'24-02-014-004 Ind. Proy'!N43</f>
        <v>0</v>
      </c>
      <c r="F10" s="9">
        <f>+'24-02-014-004 Ind. Proy'!O43</f>
        <v>0</v>
      </c>
      <c r="G10" s="9">
        <f>+'24-02-014-004 Ind. Proy'!R43</f>
        <v>0</v>
      </c>
      <c r="H10" s="9">
        <f>+'24-02-014-004 Ind. Proy'!S43</f>
        <v>0</v>
      </c>
      <c r="I10" s="9">
        <f>+'24-02-014-004 Ind. Proy'!T43</f>
        <v>0</v>
      </c>
      <c r="J10" s="9">
        <f>+'24-02-014-004 Ind. Proy'!U43</f>
        <v>0</v>
      </c>
      <c r="K10" s="9">
        <f>+'24-02-014-004 Ind. Proy'!V43</f>
        <v>0</v>
      </c>
      <c r="L10" s="9">
        <f>+'24-02-014-004 Ind. Proy'!W43</f>
        <v>0</v>
      </c>
      <c r="M10" s="9">
        <f>+'24-02-014-004 Ind. Proy'!X43</f>
        <v>0</v>
      </c>
      <c r="N10" s="9">
        <f>+'24-02-014-004 Ind. Proy'!Y43</f>
        <v>0</v>
      </c>
      <c r="O10" s="9">
        <f>+'24-02-014-004 Ind. Proy'!Z43</f>
        <v>0</v>
      </c>
      <c r="P10" s="9">
        <f>+'24-02-014-004 Ind. Proy'!AA43</f>
        <v>0</v>
      </c>
      <c r="Q10" s="9">
        <f>+'24-02-014-004 Ind. Proy'!AB43</f>
        <v>0</v>
      </c>
      <c r="R10" s="9">
        <f>+'24-02-014-004 Ind. Proy'!AC43</f>
        <v>0</v>
      </c>
      <c r="S10" s="9">
        <f>+'24-02-014-004 Ind. Proy'!AD43</f>
        <v>0</v>
      </c>
      <c r="T10" s="9">
        <f>+'24-02-014-004 Ind. Proy'!AE43</f>
        <v>0</v>
      </c>
      <c r="U10" s="9">
        <f>+'24-02-014-004 Ind. Proy'!AF43</f>
        <v>0</v>
      </c>
      <c r="V10" s="9">
        <f>+'24-02-014-004 Ind. Proy'!AG43</f>
        <v>0</v>
      </c>
      <c r="W10" s="9">
        <f>+'24-02-014-004 Ind. Proy'!AH43</f>
        <v>0</v>
      </c>
      <c r="X10" s="112">
        <f>+'24-02-014-004 Ind. Proy'!AI43</f>
        <v>0</v>
      </c>
      <c r="Y10" s="112">
        <f>+'24-02-014-004 Ind. Proy'!AJ43</f>
        <v>0</v>
      </c>
    </row>
    <row r="11" spans="1:25" ht="24.75" customHeight="1" x14ac:dyDescent="0.3">
      <c r="A11" s="43" t="s">
        <v>52</v>
      </c>
      <c r="B11" s="9">
        <f>+'24-02-014-004 Ind. Proy'!J55</f>
        <v>0</v>
      </c>
      <c r="C11" s="9">
        <f>+'24-02-014-004 Ind. Proy'!K55</f>
        <v>0</v>
      </c>
      <c r="D11" s="9">
        <f>+'24-02-014-004 Ind. Proy'!M55</f>
        <v>0</v>
      </c>
      <c r="E11" s="9">
        <f>+'24-02-014-004 Ind. Proy'!N55</f>
        <v>0</v>
      </c>
      <c r="F11" s="9">
        <f>+'24-02-014-004 Ind. Proy'!O55</f>
        <v>0</v>
      </c>
      <c r="G11" s="9">
        <f>+'24-02-014-004 Ind. Proy'!R55</f>
        <v>0</v>
      </c>
      <c r="H11" s="9">
        <f>+'24-02-014-004 Ind. Proy'!S55</f>
        <v>0</v>
      </c>
      <c r="I11" s="9">
        <f>+'24-02-014-004 Ind. Proy'!T55</f>
        <v>0</v>
      </c>
      <c r="J11" s="9">
        <f>+'24-02-014-004 Ind. Proy'!U55</f>
        <v>0</v>
      </c>
      <c r="K11" s="9">
        <f>+'24-02-014-004 Ind. Proy'!V55</f>
        <v>0</v>
      </c>
      <c r="L11" s="9">
        <f>+'24-02-014-004 Ind. Proy'!W55</f>
        <v>0</v>
      </c>
      <c r="M11" s="9">
        <f>+'24-02-014-004 Ind. Proy'!X55</f>
        <v>0</v>
      </c>
      <c r="N11" s="9">
        <f>+'24-02-014-004 Ind. Proy'!Y55</f>
        <v>0</v>
      </c>
      <c r="O11" s="9">
        <f>+'24-02-014-004 Ind. Proy'!Z55</f>
        <v>0</v>
      </c>
      <c r="P11" s="9">
        <f>+'24-02-014-004 Ind. Proy'!AA55</f>
        <v>0</v>
      </c>
      <c r="Q11" s="9">
        <f>+'24-02-014-004 Ind. Proy'!AB55</f>
        <v>0</v>
      </c>
      <c r="R11" s="9">
        <f>+'24-02-014-004 Ind. Proy'!AC55</f>
        <v>0</v>
      </c>
      <c r="S11" s="9">
        <f>+'24-02-014-004 Ind. Proy'!AD55</f>
        <v>0</v>
      </c>
      <c r="T11" s="9">
        <f>+'24-02-014-004 Ind. Proy'!AE55</f>
        <v>0</v>
      </c>
      <c r="U11" s="9">
        <f>+'24-02-014-004 Ind. Proy'!AF55</f>
        <v>0</v>
      </c>
      <c r="V11" s="9">
        <f>+'24-02-014-004 Ind. Proy'!AG55</f>
        <v>0</v>
      </c>
      <c r="W11" s="9">
        <f>+'24-02-014-004 Ind. Proy'!AH55</f>
        <v>0</v>
      </c>
      <c r="X11" s="112">
        <f>+'24-02-014-004 Ind. Proy'!AI55</f>
        <v>0</v>
      </c>
      <c r="Y11" s="112">
        <f>+'24-02-014-004 Ind. Proy'!AJ55</f>
        <v>0</v>
      </c>
    </row>
    <row r="12" spans="1:25" ht="24.75" customHeight="1" x14ac:dyDescent="0.3">
      <c r="A12" s="43" t="s">
        <v>54</v>
      </c>
      <c r="B12" s="9">
        <f>+'24-02-014-004 Ind. Proy'!J67</f>
        <v>0</v>
      </c>
      <c r="C12" s="9">
        <f>+'24-02-014-004 Ind. Proy'!K67</f>
        <v>0</v>
      </c>
      <c r="D12" s="9">
        <f>+'24-02-014-004 Ind. Proy'!M67</f>
        <v>0</v>
      </c>
      <c r="E12" s="9">
        <f>+'24-02-014-004 Ind. Proy'!N67</f>
        <v>0</v>
      </c>
      <c r="F12" s="9">
        <f>+'24-02-014-004 Ind. Proy'!O67</f>
        <v>0</v>
      </c>
      <c r="G12" s="9">
        <f>+'24-02-014-004 Ind. Proy'!R67</f>
        <v>0</v>
      </c>
      <c r="H12" s="9">
        <f>+'24-02-014-004 Ind. Proy'!S67</f>
        <v>0</v>
      </c>
      <c r="I12" s="9">
        <f>+'24-02-014-004 Ind. Proy'!T67</f>
        <v>0</v>
      </c>
      <c r="J12" s="9">
        <f>+'24-02-014-004 Ind. Proy'!U67</f>
        <v>0</v>
      </c>
      <c r="K12" s="9">
        <f>+'24-02-014-004 Ind. Proy'!V67</f>
        <v>0</v>
      </c>
      <c r="L12" s="9">
        <f>+'24-02-014-004 Ind. Proy'!W67</f>
        <v>0</v>
      </c>
      <c r="M12" s="9">
        <f>+'24-02-014-004 Ind. Proy'!X67</f>
        <v>0</v>
      </c>
      <c r="N12" s="9">
        <f>+'24-02-014-004 Ind. Proy'!Y67</f>
        <v>0</v>
      </c>
      <c r="O12" s="9">
        <f>+'24-02-014-004 Ind. Proy'!Z67</f>
        <v>0</v>
      </c>
      <c r="P12" s="9">
        <f>+'24-02-014-004 Ind. Proy'!AA67</f>
        <v>0</v>
      </c>
      <c r="Q12" s="9">
        <f>+'24-02-014-004 Ind. Proy'!AB67</f>
        <v>0</v>
      </c>
      <c r="R12" s="9">
        <f>+'24-02-014-004 Ind. Proy'!AC67</f>
        <v>0</v>
      </c>
      <c r="S12" s="9">
        <f>+'24-02-014-004 Ind. Proy'!AD67</f>
        <v>0</v>
      </c>
      <c r="T12" s="9">
        <f>+'24-02-014-004 Ind. Proy'!AE67</f>
        <v>0</v>
      </c>
      <c r="U12" s="9">
        <f>+'24-02-014-004 Ind. Proy'!AF67</f>
        <v>0</v>
      </c>
      <c r="V12" s="9">
        <f>+'24-02-014-004 Ind. Proy'!AG67</f>
        <v>0</v>
      </c>
      <c r="W12" s="9">
        <f>+'24-02-014-004 Ind. Proy'!AH67</f>
        <v>0</v>
      </c>
      <c r="X12" s="112">
        <f>+'24-02-014-004 Ind. Proy'!AI67</f>
        <v>0</v>
      </c>
      <c r="Y12" s="112">
        <f>+'24-02-014-004 Ind. Proy'!AJ67</f>
        <v>0</v>
      </c>
    </row>
    <row r="13" spans="1:25" ht="24.75" customHeight="1" x14ac:dyDescent="0.3">
      <c r="A13" s="43" t="s">
        <v>56</v>
      </c>
      <c r="B13" s="9">
        <f>+'24-02-014-004 Ind. Proy'!J79</f>
        <v>0</v>
      </c>
      <c r="C13" s="9">
        <f>+'24-02-014-004 Ind. Proy'!K79</f>
        <v>0</v>
      </c>
      <c r="D13" s="9">
        <f>+'24-02-014-004 Ind. Proy'!M79</f>
        <v>0</v>
      </c>
      <c r="E13" s="9">
        <f>+'24-02-014-004 Ind. Proy'!N79</f>
        <v>0</v>
      </c>
      <c r="F13" s="9">
        <f>+'24-02-014-004 Ind. Proy'!O79</f>
        <v>0</v>
      </c>
      <c r="G13" s="9">
        <f>+'24-02-014-004 Ind. Proy'!R79</f>
        <v>0</v>
      </c>
      <c r="H13" s="9">
        <f>+'24-02-014-004 Ind. Proy'!S79</f>
        <v>0</v>
      </c>
      <c r="I13" s="9">
        <f>+'24-02-014-004 Ind. Proy'!T79</f>
        <v>0</v>
      </c>
      <c r="J13" s="9">
        <f>+'24-02-014-004 Ind. Proy'!U79</f>
        <v>0</v>
      </c>
      <c r="K13" s="9">
        <f>+'24-02-014-004 Ind. Proy'!V79</f>
        <v>0</v>
      </c>
      <c r="L13" s="9">
        <f>+'24-02-014-004 Ind. Proy'!W79</f>
        <v>0</v>
      </c>
      <c r="M13" s="9">
        <f>+'24-02-014-004 Ind. Proy'!X79</f>
        <v>0</v>
      </c>
      <c r="N13" s="9">
        <f>+'24-02-014-004 Ind. Proy'!Y79</f>
        <v>0</v>
      </c>
      <c r="O13" s="9">
        <f>+'24-02-014-004 Ind. Proy'!Z79</f>
        <v>0</v>
      </c>
      <c r="P13" s="9">
        <f>+'24-02-014-004 Ind. Proy'!AA79</f>
        <v>0</v>
      </c>
      <c r="Q13" s="9">
        <f>+'24-02-014-004 Ind. Proy'!AB79</f>
        <v>0</v>
      </c>
      <c r="R13" s="9">
        <f>+'24-02-014-004 Ind. Proy'!AC79</f>
        <v>0</v>
      </c>
      <c r="S13" s="9">
        <f>+'24-02-014-004 Ind. Proy'!AD79</f>
        <v>0</v>
      </c>
      <c r="T13" s="9">
        <f>+'24-02-014-004 Ind. Proy'!AE79</f>
        <v>0</v>
      </c>
      <c r="U13" s="9">
        <f>+'24-02-014-004 Ind. Proy'!AF79</f>
        <v>0</v>
      </c>
      <c r="V13" s="9">
        <f>+'24-02-014-004 Ind. Proy'!AG79</f>
        <v>0</v>
      </c>
      <c r="W13" s="9">
        <f>+'24-02-014-004 Ind. Proy'!AH79</f>
        <v>0</v>
      </c>
      <c r="X13" s="112">
        <f>+'24-02-014-004 Ind. Proy'!AI79</f>
        <v>0</v>
      </c>
      <c r="Y13" s="112">
        <f>+'24-02-014-004 Ind. Proy'!AJ79</f>
        <v>0</v>
      </c>
    </row>
    <row r="14" spans="1:25" ht="24.75" customHeight="1" x14ac:dyDescent="0.3">
      <c r="A14" s="43" t="s">
        <v>58</v>
      </c>
      <c r="B14" s="9">
        <f>+'24-02-014-004 Ind. Proy'!J91</f>
        <v>0</v>
      </c>
      <c r="C14" s="9">
        <f>+'24-02-014-004 Ind. Proy'!K91</f>
        <v>0</v>
      </c>
      <c r="D14" s="9">
        <f>+'24-02-014-004 Ind. Proy'!M91</f>
        <v>0</v>
      </c>
      <c r="E14" s="9">
        <f>+'24-02-014-004 Ind. Proy'!N91</f>
        <v>0</v>
      </c>
      <c r="F14" s="9">
        <f>+'24-02-014-004 Ind. Proy'!O91</f>
        <v>0</v>
      </c>
      <c r="G14" s="9">
        <f>+'24-02-014-004 Ind. Proy'!R91</f>
        <v>0</v>
      </c>
      <c r="H14" s="9">
        <f>+'24-02-014-004 Ind. Proy'!S91</f>
        <v>0</v>
      </c>
      <c r="I14" s="9">
        <f>+'24-02-014-004 Ind. Proy'!T91</f>
        <v>0</v>
      </c>
      <c r="J14" s="9">
        <f>+'24-02-014-004 Ind. Proy'!U91</f>
        <v>0</v>
      </c>
      <c r="K14" s="9">
        <f>+'24-02-014-004 Ind. Proy'!V91</f>
        <v>0</v>
      </c>
      <c r="L14" s="9">
        <f>+'24-02-014-004 Ind. Proy'!W91</f>
        <v>0</v>
      </c>
      <c r="M14" s="9">
        <f>+'24-02-014-004 Ind. Proy'!X91</f>
        <v>0</v>
      </c>
      <c r="N14" s="9">
        <f>+'24-02-014-004 Ind. Proy'!Y91</f>
        <v>0</v>
      </c>
      <c r="O14" s="9">
        <f>+'24-02-014-004 Ind. Proy'!Z91</f>
        <v>0</v>
      </c>
      <c r="P14" s="9">
        <f>+'24-02-014-004 Ind. Proy'!AA91</f>
        <v>0</v>
      </c>
      <c r="Q14" s="9">
        <f>+'24-02-014-004 Ind. Proy'!AB91</f>
        <v>0</v>
      </c>
      <c r="R14" s="9">
        <f>+'24-02-014-004 Ind. Proy'!AC91</f>
        <v>0</v>
      </c>
      <c r="S14" s="9">
        <f>+'24-02-014-004 Ind. Proy'!AD91</f>
        <v>0</v>
      </c>
      <c r="T14" s="9">
        <f>+'24-02-014-004 Ind. Proy'!AE91</f>
        <v>0</v>
      </c>
      <c r="U14" s="9">
        <f>+'24-02-014-004 Ind. Proy'!AF91</f>
        <v>0</v>
      </c>
      <c r="V14" s="9">
        <f>+'24-02-014-004 Ind. Proy'!AG91</f>
        <v>0</v>
      </c>
      <c r="W14" s="9">
        <f>+'24-02-014-004 Ind. Proy'!AH91</f>
        <v>0</v>
      </c>
      <c r="X14" s="112">
        <f>+'24-02-014-004 Ind. Proy'!AI91</f>
        <v>0</v>
      </c>
      <c r="Y14" s="112">
        <f>+'24-02-014-004 Ind. Proy'!AJ91</f>
        <v>0</v>
      </c>
    </row>
    <row r="15" spans="1:25" ht="24.75" customHeight="1" x14ac:dyDescent="0.3">
      <c r="A15" s="43" t="s">
        <v>60</v>
      </c>
      <c r="B15" s="9">
        <f>+'24-02-014-004 Ind. Proy'!J103</f>
        <v>0</v>
      </c>
      <c r="C15" s="9">
        <f>+'24-02-014-004 Ind. Proy'!K103</f>
        <v>0</v>
      </c>
      <c r="D15" s="9">
        <f>+'24-02-014-004 Ind. Proy'!M103</f>
        <v>0</v>
      </c>
      <c r="E15" s="9">
        <f>+'24-02-014-004 Ind. Proy'!N103</f>
        <v>0</v>
      </c>
      <c r="F15" s="9">
        <f>+'24-02-014-004 Ind. Proy'!O103</f>
        <v>0</v>
      </c>
      <c r="G15" s="9">
        <f>+'24-02-014-004 Ind. Proy'!R103</f>
        <v>0</v>
      </c>
      <c r="H15" s="9">
        <f>+'24-02-014-004 Ind. Proy'!S103</f>
        <v>0</v>
      </c>
      <c r="I15" s="9">
        <f>+'24-02-014-004 Ind. Proy'!T103</f>
        <v>0</v>
      </c>
      <c r="J15" s="9">
        <f>+'24-02-014-004 Ind. Proy'!U103</f>
        <v>0</v>
      </c>
      <c r="K15" s="9">
        <f>+'24-02-014-004 Ind. Proy'!V103</f>
        <v>0</v>
      </c>
      <c r="L15" s="9">
        <f>+'24-02-014-004 Ind. Proy'!W103</f>
        <v>0</v>
      </c>
      <c r="M15" s="9">
        <f>+'24-02-014-004 Ind. Proy'!X103</f>
        <v>0</v>
      </c>
      <c r="N15" s="9">
        <f>+'24-02-014-004 Ind. Proy'!Y103</f>
        <v>0</v>
      </c>
      <c r="O15" s="9">
        <f>+'24-02-014-004 Ind. Proy'!Z103</f>
        <v>0</v>
      </c>
      <c r="P15" s="9">
        <f>+'24-02-014-004 Ind. Proy'!AA103</f>
        <v>0</v>
      </c>
      <c r="Q15" s="9">
        <f>+'24-02-014-004 Ind. Proy'!AB103</f>
        <v>0</v>
      </c>
      <c r="R15" s="9">
        <f>+'24-02-014-004 Ind. Proy'!AC103</f>
        <v>0</v>
      </c>
      <c r="S15" s="9">
        <f>+'24-02-014-004 Ind. Proy'!AD103</f>
        <v>0</v>
      </c>
      <c r="T15" s="9">
        <f>+'24-02-014-004 Ind. Proy'!AE103</f>
        <v>0</v>
      </c>
      <c r="U15" s="9">
        <f>+'24-02-014-004 Ind. Proy'!AF103</f>
        <v>0</v>
      </c>
      <c r="V15" s="9">
        <f>+'24-02-014-004 Ind. Proy'!AG103</f>
        <v>0</v>
      </c>
      <c r="W15" s="9">
        <f>+'24-02-014-004 Ind. Proy'!AH103</f>
        <v>0</v>
      </c>
      <c r="X15" s="112">
        <f>+'24-02-014-004 Ind. Proy'!AI103</f>
        <v>0</v>
      </c>
      <c r="Y15" s="112">
        <f>+'24-02-014-004 Ind. Proy'!AJ103</f>
        <v>0</v>
      </c>
    </row>
    <row r="16" spans="1:25" ht="24.75" customHeight="1" x14ac:dyDescent="0.3">
      <c r="A16" s="43" t="s">
        <v>62</v>
      </c>
      <c r="B16" s="9">
        <f>+'24-02-014-004 Ind. Proy'!J115</f>
        <v>0</v>
      </c>
      <c r="C16" s="9">
        <f>+'24-02-014-004 Ind. Proy'!K115</f>
        <v>0</v>
      </c>
      <c r="D16" s="9">
        <f>+'24-02-014-004 Ind. Proy'!M115</f>
        <v>0</v>
      </c>
      <c r="E16" s="9">
        <f>+'24-02-014-004 Ind. Proy'!N115</f>
        <v>0</v>
      </c>
      <c r="F16" s="9">
        <f>+'24-02-014-004 Ind. Proy'!O115</f>
        <v>0</v>
      </c>
      <c r="G16" s="9">
        <f>+'24-02-014-004 Ind. Proy'!R115</f>
        <v>0</v>
      </c>
      <c r="H16" s="9">
        <f>+'24-02-014-004 Ind. Proy'!S115</f>
        <v>0</v>
      </c>
      <c r="I16" s="9">
        <f>+'24-02-014-004 Ind. Proy'!T115</f>
        <v>0</v>
      </c>
      <c r="J16" s="9">
        <f>+'24-02-014-004 Ind. Proy'!U115</f>
        <v>0</v>
      </c>
      <c r="K16" s="9">
        <f>+'24-02-014-004 Ind. Proy'!V115</f>
        <v>0</v>
      </c>
      <c r="L16" s="9">
        <f>+'24-02-014-004 Ind. Proy'!W115</f>
        <v>0</v>
      </c>
      <c r="M16" s="9">
        <f>+'24-02-014-004 Ind. Proy'!X115</f>
        <v>0</v>
      </c>
      <c r="N16" s="9">
        <f>+'24-02-014-004 Ind. Proy'!Y115</f>
        <v>0</v>
      </c>
      <c r="O16" s="9">
        <f>+'24-02-014-004 Ind. Proy'!Z115</f>
        <v>0</v>
      </c>
      <c r="P16" s="9">
        <f>+'24-02-014-004 Ind. Proy'!AA115</f>
        <v>0</v>
      </c>
      <c r="Q16" s="9">
        <f>+'24-02-014-004 Ind. Proy'!AB115</f>
        <v>0</v>
      </c>
      <c r="R16" s="9">
        <f>+'24-02-014-004 Ind. Proy'!AC115</f>
        <v>0</v>
      </c>
      <c r="S16" s="9">
        <f>+'24-02-014-004 Ind. Proy'!AD115</f>
        <v>0</v>
      </c>
      <c r="T16" s="9">
        <f>+'24-02-014-004 Ind. Proy'!AE115</f>
        <v>0</v>
      </c>
      <c r="U16" s="9">
        <f>+'24-02-014-004 Ind. Proy'!AF115</f>
        <v>0</v>
      </c>
      <c r="V16" s="9">
        <f>+'24-02-014-004 Ind. Proy'!AG115</f>
        <v>0</v>
      </c>
      <c r="W16" s="9">
        <f>+'24-02-014-004 Ind. Proy'!AH115</f>
        <v>0</v>
      </c>
      <c r="X16" s="112">
        <f>+'24-02-014-004 Ind. Proy'!AI115</f>
        <v>0</v>
      </c>
      <c r="Y16" s="112">
        <f>+'24-02-014-004 Ind. Proy'!AJ115</f>
        <v>0</v>
      </c>
    </row>
    <row r="17" spans="1:25" ht="24.75" customHeight="1" x14ac:dyDescent="0.3">
      <c r="A17" s="43" t="s">
        <v>64</v>
      </c>
      <c r="B17" s="9">
        <f>+'24-02-014-004 Ind. Proy'!J127</f>
        <v>0</v>
      </c>
      <c r="C17" s="9">
        <f>+'24-02-014-004 Ind. Proy'!K127</f>
        <v>0</v>
      </c>
      <c r="D17" s="9">
        <f>+'24-02-014-004 Ind. Proy'!M127</f>
        <v>0</v>
      </c>
      <c r="E17" s="9">
        <f>+'24-02-014-004 Ind. Proy'!N127</f>
        <v>0</v>
      </c>
      <c r="F17" s="9">
        <f>+'24-02-014-004 Ind. Proy'!O127</f>
        <v>0</v>
      </c>
      <c r="G17" s="9">
        <f>+'24-02-014-004 Ind. Proy'!R127</f>
        <v>0</v>
      </c>
      <c r="H17" s="9">
        <f>+'24-02-014-004 Ind. Proy'!S127</f>
        <v>0</v>
      </c>
      <c r="I17" s="9">
        <f>+'24-02-014-004 Ind. Proy'!T127</f>
        <v>0</v>
      </c>
      <c r="J17" s="9">
        <f>+'24-02-014-004 Ind. Proy'!U127</f>
        <v>0</v>
      </c>
      <c r="K17" s="9">
        <f>+'24-02-014-004 Ind. Proy'!V127</f>
        <v>0</v>
      </c>
      <c r="L17" s="9">
        <f>+'24-02-014-004 Ind. Proy'!W127</f>
        <v>0</v>
      </c>
      <c r="M17" s="9">
        <f>+'24-02-014-004 Ind. Proy'!X127</f>
        <v>0</v>
      </c>
      <c r="N17" s="9">
        <f>+'24-02-014-004 Ind. Proy'!Y127</f>
        <v>0</v>
      </c>
      <c r="O17" s="9">
        <f>+'24-02-014-004 Ind. Proy'!Z127</f>
        <v>0</v>
      </c>
      <c r="P17" s="9">
        <f>+'24-02-014-004 Ind. Proy'!AA127</f>
        <v>0</v>
      </c>
      <c r="Q17" s="9">
        <f>+'24-02-014-004 Ind. Proy'!AB127</f>
        <v>0</v>
      </c>
      <c r="R17" s="9">
        <f>+'24-02-014-004 Ind. Proy'!AC127</f>
        <v>0</v>
      </c>
      <c r="S17" s="9">
        <f>+'24-02-014-004 Ind. Proy'!AD127</f>
        <v>0</v>
      </c>
      <c r="T17" s="9">
        <f>+'24-02-014-004 Ind. Proy'!AE127</f>
        <v>0</v>
      </c>
      <c r="U17" s="9">
        <f>+'24-02-014-004 Ind. Proy'!AF127</f>
        <v>0</v>
      </c>
      <c r="V17" s="9">
        <f>+'24-02-014-004 Ind. Proy'!AG127</f>
        <v>0</v>
      </c>
      <c r="W17" s="9">
        <f>+'24-02-014-004 Ind. Proy'!AH127</f>
        <v>0</v>
      </c>
      <c r="X17" s="112">
        <f>+'24-02-014-004 Ind. Proy'!AI116</f>
        <v>0</v>
      </c>
      <c r="Y17" s="112">
        <f>+'24-02-014-004 Ind. Proy'!AJ116</f>
        <v>0</v>
      </c>
    </row>
    <row r="18" spans="1:25" ht="24.75" customHeight="1" x14ac:dyDescent="0.3">
      <c r="A18" s="43" t="s">
        <v>66</v>
      </c>
      <c r="B18" s="9">
        <f>+'24-02-014-004 Ind. Proy'!J139</f>
        <v>0</v>
      </c>
      <c r="C18" s="9">
        <f>+'24-02-014-004 Ind. Proy'!K139</f>
        <v>0</v>
      </c>
      <c r="D18" s="9">
        <f>+'24-02-014-004 Ind. Proy'!M139</f>
        <v>0</v>
      </c>
      <c r="E18" s="9">
        <f>+'24-02-014-004 Ind. Proy'!N139</f>
        <v>0</v>
      </c>
      <c r="F18" s="9">
        <f>+'24-02-014-004 Ind. Proy'!O139</f>
        <v>0</v>
      </c>
      <c r="G18" s="9">
        <f>+'24-02-014-004 Ind. Proy'!R139</f>
        <v>0</v>
      </c>
      <c r="H18" s="9">
        <f>+'24-02-014-004 Ind. Proy'!S139</f>
        <v>0</v>
      </c>
      <c r="I18" s="9">
        <f>+'24-02-014-004 Ind. Proy'!T139</f>
        <v>0</v>
      </c>
      <c r="J18" s="9">
        <f>+'24-02-014-004 Ind. Proy'!U139</f>
        <v>0</v>
      </c>
      <c r="K18" s="9">
        <f>+'24-02-014-004 Ind. Proy'!V139</f>
        <v>0</v>
      </c>
      <c r="L18" s="9">
        <f>+'24-02-014-004 Ind. Proy'!W139</f>
        <v>0</v>
      </c>
      <c r="M18" s="9">
        <f>+'24-02-014-004 Ind. Proy'!X139</f>
        <v>0</v>
      </c>
      <c r="N18" s="9">
        <f>+'24-02-014-004 Ind. Proy'!Y139</f>
        <v>0</v>
      </c>
      <c r="O18" s="9">
        <f>+'24-02-014-004 Ind. Proy'!Z139</f>
        <v>0</v>
      </c>
      <c r="P18" s="9">
        <f>+'24-02-014-004 Ind. Proy'!AA139</f>
        <v>0</v>
      </c>
      <c r="Q18" s="9">
        <f>+'24-02-014-004 Ind. Proy'!AB139</f>
        <v>0</v>
      </c>
      <c r="R18" s="9">
        <f>+'24-02-014-004 Ind. Proy'!AC139</f>
        <v>0</v>
      </c>
      <c r="S18" s="9">
        <f>+'24-02-014-004 Ind. Proy'!AD139</f>
        <v>0</v>
      </c>
      <c r="T18" s="9">
        <f>+'24-02-014-004 Ind. Proy'!AE139</f>
        <v>0</v>
      </c>
      <c r="U18" s="9">
        <f>+'24-02-014-004 Ind. Proy'!AF139</f>
        <v>0</v>
      </c>
      <c r="V18" s="9">
        <f>+'24-02-014-004 Ind. Proy'!AG139</f>
        <v>0</v>
      </c>
      <c r="W18" s="9">
        <f>+'24-02-014-004 Ind. Proy'!AH139</f>
        <v>0</v>
      </c>
      <c r="X18" s="112">
        <f>+'24-02-014-004 Ind. Proy'!AI117</f>
        <v>0</v>
      </c>
      <c r="Y18" s="112">
        <f>+'24-02-014-004 Ind. Proy'!AJ139</f>
        <v>0</v>
      </c>
    </row>
    <row r="19" spans="1:25" ht="24.75" customHeight="1" x14ac:dyDescent="0.3">
      <c r="A19" s="43" t="s">
        <v>68</v>
      </c>
      <c r="B19" s="9">
        <f>+'24-02-014-004 Ind. Proy'!J151</f>
        <v>0</v>
      </c>
      <c r="C19" s="9">
        <f>+'24-02-014-004 Ind. Proy'!K151</f>
        <v>0</v>
      </c>
      <c r="D19" s="9">
        <f>+'24-02-014-004 Ind. Proy'!M151</f>
        <v>0</v>
      </c>
      <c r="E19" s="9">
        <f>+'24-02-014-004 Ind. Proy'!N151</f>
        <v>0</v>
      </c>
      <c r="F19" s="9">
        <f>+'24-02-014-004 Ind. Proy'!O151</f>
        <v>0</v>
      </c>
      <c r="G19" s="9">
        <f>+'24-02-014-004 Ind. Proy'!R151</f>
        <v>0</v>
      </c>
      <c r="H19" s="9">
        <f>+'24-02-014-004 Ind. Proy'!S151</f>
        <v>0</v>
      </c>
      <c r="I19" s="9">
        <f>+'24-02-014-004 Ind. Proy'!T151</f>
        <v>0</v>
      </c>
      <c r="J19" s="9">
        <f>+'24-02-014-004 Ind. Proy'!U151</f>
        <v>0</v>
      </c>
      <c r="K19" s="9">
        <f>+'24-02-014-004 Ind. Proy'!V151</f>
        <v>0</v>
      </c>
      <c r="L19" s="9">
        <f>+'24-02-014-004 Ind. Proy'!W151</f>
        <v>0</v>
      </c>
      <c r="M19" s="9">
        <f>+'24-02-014-004 Ind. Proy'!X151</f>
        <v>0</v>
      </c>
      <c r="N19" s="9">
        <f>+'24-02-014-004 Ind. Proy'!Y151</f>
        <v>0</v>
      </c>
      <c r="O19" s="9">
        <f>+'24-02-014-004 Ind. Proy'!Z151</f>
        <v>0</v>
      </c>
      <c r="P19" s="9">
        <f>+'24-02-014-004 Ind. Proy'!AA151</f>
        <v>0</v>
      </c>
      <c r="Q19" s="9">
        <f>+'24-02-014-004 Ind. Proy'!AB151</f>
        <v>0</v>
      </c>
      <c r="R19" s="9">
        <f>+'24-02-014-004 Ind. Proy'!AC151</f>
        <v>0</v>
      </c>
      <c r="S19" s="9">
        <f>+'24-02-014-004 Ind. Proy'!AD151</f>
        <v>0</v>
      </c>
      <c r="T19" s="9">
        <f>+'24-02-014-004 Ind. Proy'!AE151</f>
        <v>0</v>
      </c>
      <c r="U19" s="9">
        <f>+'24-02-014-004 Ind. Proy'!AF151</f>
        <v>0</v>
      </c>
      <c r="V19" s="9">
        <f>+'24-02-014-004 Ind. Proy'!AG151</f>
        <v>0</v>
      </c>
      <c r="W19" s="9">
        <f>+'24-02-014-004 Ind. Proy'!AH151</f>
        <v>0</v>
      </c>
      <c r="X19" s="112">
        <f>+'24-02-014-004 Ind. Proy'!AI118</f>
        <v>0</v>
      </c>
      <c r="Y19" s="112">
        <f>+'24-02-014-004 Ind. Proy'!AJ151</f>
        <v>0</v>
      </c>
    </row>
    <row r="20" spans="1:25" ht="24.75" customHeight="1" x14ac:dyDescent="0.3">
      <c r="A20" s="44" t="s">
        <v>70</v>
      </c>
      <c r="B20" s="9">
        <f>+'24-02-014-004 Ind. Proy'!J163</f>
        <v>0</v>
      </c>
      <c r="C20" s="9">
        <f>+'24-02-014-004 Ind. Proy'!K163</f>
        <v>0</v>
      </c>
      <c r="D20" s="9">
        <f>+'24-02-014-004 Ind. Proy'!M163</f>
        <v>0</v>
      </c>
      <c r="E20" s="9">
        <f>+'24-02-014-004 Ind. Proy'!N163</f>
        <v>0</v>
      </c>
      <c r="F20" s="9">
        <f>+'24-02-014-004 Ind. Proy'!O163</f>
        <v>0</v>
      </c>
      <c r="G20" s="9">
        <f>+'24-02-014-004 Ind. Proy'!R163</f>
        <v>0</v>
      </c>
      <c r="H20" s="9">
        <f>+'24-02-014-004 Ind. Proy'!S163</f>
        <v>0</v>
      </c>
      <c r="I20" s="9">
        <f>+'24-02-014-004 Ind. Proy'!T163</f>
        <v>0</v>
      </c>
      <c r="J20" s="9">
        <f>+'24-02-014-004 Ind. Proy'!U163</f>
        <v>0</v>
      </c>
      <c r="K20" s="9">
        <f>+'24-02-014-004 Ind. Proy'!V163</f>
        <v>0</v>
      </c>
      <c r="L20" s="9">
        <f>+'24-02-014-004 Ind. Proy'!W163</f>
        <v>0</v>
      </c>
      <c r="M20" s="9">
        <f>+'24-02-014-004 Ind. Proy'!X163</f>
        <v>0</v>
      </c>
      <c r="N20" s="9">
        <f>+'24-02-014-004 Ind. Proy'!Y163</f>
        <v>0</v>
      </c>
      <c r="O20" s="9">
        <f>+'24-02-014-004 Ind. Proy'!Z163</f>
        <v>0</v>
      </c>
      <c r="P20" s="9">
        <f>+'24-02-014-004 Ind. Proy'!AA163</f>
        <v>0</v>
      </c>
      <c r="Q20" s="9">
        <f>+'24-02-014-004 Ind. Proy'!AB163</f>
        <v>0</v>
      </c>
      <c r="R20" s="9">
        <f>+'24-02-014-004 Ind. Proy'!AC163</f>
        <v>0</v>
      </c>
      <c r="S20" s="9">
        <f>+'24-02-014-004 Ind. Proy'!AD163</f>
        <v>0</v>
      </c>
      <c r="T20" s="9">
        <f>+'24-02-014-004 Ind. Proy'!AE163</f>
        <v>0</v>
      </c>
      <c r="U20" s="9">
        <f>+'24-02-014-004 Ind. Proy'!AF163</f>
        <v>0</v>
      </c>
      <c r="V20" s="9">
        <f>+'24-02-014-004 Ind. Proy'!AG163</f>
        <v>0</v>
      </c>
      <c r="W20" s="9">
        <f>+'24-02-014-004 Ind. Proy'!AH163</f>
        <v>0</v>
      </c>
      <c r="X20" s="112">
        <f>+'24-02-014-004 Ind. Proy'!AI163</f>
        <v>0</v>
      </c>
      <c r="Y20" s="112">
        <f>+'24-02-014-004 Ind. Proy'!AJ163</f>
        <v>0</v>
      </c>
    </row>
    <row r="21" spans="1:25" ht="24.75" customHeight="1" x14ac:dyDescent="0.3">
      <c r="A21" s="44" t="s">
        <v>72</v>
      </c>
      <c r="B21" s="9">
        <f>+'24-02-014-004 Ind. Proy'!J175</f>
        <v>0</v>
      </c>
      <c r="C21" s="9">
        <f>+'24-02-014-004 Ind. Proy'!K175</f>
        <v>0</v>
      </c>
      <c r="D21" s="9">
        <f>+'24-02-014-004 Ind. Proy'!M175</f>
        <v>0</v>
      </c>
      <c r="E21" s="9">
        <f>+'24-02-014-004 Ind. Proy'!N175</f>
        <v>0</v>
      </c>
      <c r="F21" s="9">
        <f>+'24-02-014-004 Ind. Proy'!O175</f>
        <v>0</v>
      </c>
      <c r="G21" s="9">
        <f>+'24-02-014-004 Ind. Proy'!R175</f>
        <v>0</v>
      </c>
      <c r="H21" s="9">
        <f>+'24-02-014-004 Ind. Proy'!S175</f>
        <v>0</v>
      </c>
      <c r="I21" s="9">
        <f>+'24-02-014-004 Ind. Proy'!T175</f>
        <v>0</v>
      </c>
      <c r="J21" s="9">
        <f>+'24-02-014-004 Ind. Proy'!U175</f>
        <v>0</v>
      </c>
      <c r="K21" s="9">
        <f>+'24-02-014-004 Ind. Proy'!V175</f>
        <v>0</v>
      </c>
      <c r="L21" s="9">
        <f>+'24-02-014-004 Ind. Proy'!W175</f>
        <v>0</v>
      </c>
      <c r="M21" s="9">
        <f>+'24-02-014-004 Ind. Proy'!X175</f>
        <v>0</v>
      </c>
      <c r="N21" s="9">
        <f>+'24-02-014-004 Ind. Proy'!Y175</f>
        <v>0</v>
      </c>
      <c r="O21" s="9">
        <f>+'24-02-014-004 Ind. Proy'!Z175</f>
        <v>0</v>
      </c>
      <c r="P21" s="9">
        <f>+'24-02-014-004 Ind. Proy'!AA175</f>
        <v>0</v>
      </c>
      <c r="Q21" s="9">
        <f>+'24-02-014-004 Ind. Proy'!AB175</f>
        <v>0</v>
      </c>
      <c r="R21" s="9">
        <f>+'24-02-014-004 Ind. Proy'!AC175</f>
        <v>0</v>
      </c>
      <c r="S21" s="9">
        <f>+'24-02-014-004 Ind. Proy'!AD175</f>
        <v>0</v>
      </c>
      <c r="T21" s="9">
        <f>+'24-02-014-004 Ind. Proy'!AE175</f>
        <v>0</v>
      </c>
      <c r="U21" s="9">
        <f>+'24-02-014-004 Ind. Proy'!AF175</f>
        <v>0</v>
      </c>
      <c r="V21" s="9">
        <f>+'24-02-014-004 Ind. Proy'!AG175</f>
        <v>0</v>
      </c>
      <c r="W21" s="9">
        <f>+'24-02-014-004 Ind. Proy'!AH175</f>
        <v>0</v>
      </c>
      <c r="X21" s="112">
        <f>+'24-02-014-004 Ind. Proy'!AI175</f>
        <v>0</v>
      </c>
      <c r="Y21" s="112">
        <f>+'24-02-014-004 Ind. Proy'!AJ175</f>
        <v>0</v>
      </c>
    </row>
    <row r="22" spans="1:25" ht="24.75" customHeight="1" x14ac:dyDescent="0.3">
      <c r="A22" s="44" t="s">
        <v>74</v>
      </c>
      <c r="B22" s="9">
        <f>+'24-02-014-004 Ind. Proy'!J187</f>
        <v>0</v>
      </c>
      <c r="C22" s="9">
        <f>+'24-02-014-004 Ind. Proy'!K187</f>
        <v>0</v>
      </c>
      <c r="D22" s="9">
        <f>+'24-02-014-004 Ind. Proy'!M187</f>
        <v>0</v>
      </c>
      <c r="E22" s="9">
        <f>+'24-02-014-004 Ind. Proy'!N187</f>
        <v>0</v>
      </c>
      <c r="F22" s="9">
        <f>+'24-02-014-004 Ind. Proy'!O187</f>
        <v>0</v>
      </c>
      <c r="G22" s="9">
        <f>+'24-02-014-004 Ind. Proy'!R187</f>
        <v>0</v>
      </c>
      <c r="H22" s="9">
        <f>+'24-02-014-004 Ind. Proy'!S187</f>
        <v>0</v>
      </c>
      <c r="I22" s="9">
        <f>+'24-02-014-004 Ind. Proy'!T187</f>
        <v>0</v>
      </c>
      <c r="J22" s="9">
        <f>+'24-02-014-004 Ind. Proy'!U187</f>
        <v>0</v>
      </c>
      <c r="K22" s="9">
        <f>+'24-02-014-004 Ind. Proy'!V187</f>
        <v>0</v>
      </c>
      <c r="L22" s="9">
        <f>+'24-02-014-004 Ind. Proy'!W187</f>
        <v>0</v>
      </c>
      <c r="M22" s="9">
        <f>+'24-02-014-004 Ind. Proy'!X187</f>
        <v>0</v>
      </c>
      <c r="N22" s="9">
        <f>+'24-02-014-004 Ind. Proy'!Y187</f>
        <v>0</v>
      </c>
      <c r="O22" s="9">
        <f>+'24-02-014-004 Ind. Proy'!Z187</f>
        <v>0</v>
      </c>
      <c r="P22" s="9">
        <f>+'24-02-014-004 Ind. Proy'!AA187</f>
        <v>0</v>
      </c>
      <c r="Q22" s="9">
        <f>+'24-02-014-004 Ind. Proy'!AB187</f>
        <v>0</v>
      </c>
      <c r="R22" s="9">
        <f>+'24-02-014-004 Ind. Proy'!AC187</f>
        <v>0</v>
      </c>
      <c r="S22" s="9">
        <f>+'24-02-014-004 Ind. Proy'!AD187</f>
        <v>0</v>
      </c>
      <c r="T22" s="9">
        <f>+'24-02-014-004 Ind. Proy'!AE187</f>
        <v>0</v>
      </c>
      <c r="U22" s="9">
        <f>+'24-02-014-004 Ind. Proy'!AF187</f>
        <v>0</v>
      </c>
      <c r="V22" s="9">
        <f>+'24-02-014-004 Ind. Proy'!AG187</f>
        <v>0</v>
      </c>
      <c r="W22" s="9">
        <f>+'24-02-014-004 Ind. Proy'!AH187</f>
        <v>0</v>
      </c>
      <c r="X22" s="112">
        <f>+'24-02-014-004 Ind. Proy'!AI187</f>
        <v>0</v>
      </c>
      <c r="Y22" s="112">
        <f>+'24-02-014-004 Ind. Proy'!AJ187</f>
        <v>0</v>
      </c>
    </row>
    <row r="23" spans="1:25" ht="24.75" customHeight="1" x14ac:dyDescent="0.3">
      <c r="A23" s="45" t="s">
        <v>76</v>
      </c>
      <c r="B23" s="9">
        <f>+'24-02-014-004 Ind. Proy'!J190</f>
        <v>533745000</v>
      </c>
      <c r="C23" s="9">
        <f>+'24-02-014-004 Ind. Proy'!K190</f>
        <v>533745000</v>
      </c>
      <c r="D23" s="9">
        <f>+'24-02-014-004 Ind. Proy'!M190</f>
        <v>0</v>
      </c>
      <c r="E23" s="9">
        <f>+'24-02-014-004 Ind. Proy'!N190</f>
        <v>0</v>
      </c>
      <c r="F23" s="9">
        <f>+'24-02-014-004 Ind. Proy'!O190</f>
        <v>0</v>
      </c>
      <c r="G23" s="9">
        <f>+'24-02-014-004 Ind. Proy'!R190</f>
        <v>266872500</v>
      </c>
      <c r="H23" s="9">
        <f>+'24-02-014-004 Ind. Proy'!S190</f>
        <v>0</v>
      </c>
      <c r="I23" s="9">
        <f>+'24-02-014-004 Ind. Proy'!T190</f>
        <v>0</v>
      </c>
      <c r="J23" s="9">
        <f>+'24-02-014-004 Ind. Proy'!U190</f>
        <v>266872500</v>
      </c>
      <c r="K23" s="9">
        <f>+'24-02-014-004 Ind. Proy'!V190</f>
        <v>266872500</v>
      </c>
      <c r="L23" s="9">
        <f>+'24-02-014-004 Ind. Proy'!W190</f>
        <v>0</v>
      </c>
      <c r="M23" s="9">
        <f>+'24-02-014-004 Ind. Proy'!X190</f>
        <v>0</v>
      </c>
      <c r="N23" s="9">
        <f>+'24-02-014-004 Ind. Proy'!Y190</f>
        <v>266872500</v>
      </c>
      <c r="O23" s="9">
        <f>+'24-02-014-004 Ind. Proy'!Z190</f>
        <v>0</v>
      </c>
      <c r="P23" s="9">
        <f>+'24-02-014-004 Ind. Proy'!AA190</f>
        <v>0</v>
      </c>
      <c r="Q23" s="9">
        <f>+'24-02-014-004 Ind. Proy'!AB190</f>
        <v>0</v>
      </c>
      <c r="R23" s="9">
        <f>+'24-02-014-004 Ind. Proy'!AC190</f>
        <v>0</v>
      </c>
      <c r="S23" s="9">
        <f>+'24-02-014-004 Ind. Proy'!AD190</f>
        <v>0</v>
      </c>
      <c r="T23" s="9">
        <f>+'24-02-014-004 Ind. Proy'!AE190</f>
        <v>0</v>
      </c>
      <c r="U23" s="9">
        <f>+'24-02-014-004 Ind. Proy'!AF190</f>
        <v>0</v>
      </c>
      <c r="V23" s="9">
        <f>+'24-02-014-004 Ind. Proy'!AG190</f>
        <v>0</v>
      </c>
      <c r="W23" s="9">
        <f>+'24-02-014-004 Ind. Proy'!AH190</f>
        <v>533745000</v>
      </c>
      <c r="X23" s="112">
        <f>+'24-02-014-004 Ind. Proy'!AI190</f>
        <v>1</v>
      </c>
      <c r="Y23" s="112">
        <f>+'24-02-014-004 Ind. Proy'!AJ190</f>
        <v>1</v>
      </c>
    </row>
    <row r="24" spans="1:25" ht="20.399999999999999" customHeight="1" x14ac:dyDescent="0.3">
      <c r="A24" s="403" t="s">
        <v>108</v>
      </c>
      <c r="B24" s="273">
        <f t="shared" ref="B24:W24" si="0">SUM(B8:B23)</f>
        <v>533745000</v>
      </c>
      <c r="C24" s="273">
        <f t="shared" si="0"/>
        <v>533745000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266872500</v>
      </c>
      <c r="H24" s="273">
        <f t="shared" si="0"/>
        <v>0</v>
      </c>
      <c r="I24" s="273">
        <f t="shared" si="0"/>
        <v>0</v>
      </c>
      <c r="J24" s="273">
        <f t="shared" si="0"/>
        <v>266872500</v>
      </c>
      <c r="K24" s="273">
        <f t="shared" si="0"/>
        <v>266872500</v>
      </c>
      <c r="L24" s="273">
        <f t="shared" si="0"/>
        <v>0</v>
      </c>
      <c r="M24" s="273">
        <f t="shared" si="0"/>
        <v>0</v>
      </c>
      <c r="N24" s="273">
        <f t="shared" si="0"/>
        <v>266872500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533745000</v>
      </c>
      <c r="X24" s="281">
        <f>+'24-02-014-004 Ind. Proy'!AI191</f>
        <v>1</v>
      </c>
      <c r="Y24" s="281">
        <f>'24-02-014-004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33CCFF"/>
    <pageSetUpPr fitToPage="1"/>
  </sheetPr>
  <dimension ref="A1:AJ208"/>
  <sheetViews>
    <sheetView zoomScaleNormal="100" workbookViewId="0">
      <selection activeCell="AM3" sqref="AM3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266" customWidth="1" collapsed="1"/>
    <col min="26" max="28" width="11.6640625" style="266" customWidth="1" outlineLevel="1"/>
    <col min="29" max="29" width="12.109375" style="266" customWidth="1"/>
    <col min="30" max="32" width="11.6640625" style="266" hidden="1" customWidth="1" outlineLevel="1"/>
    <col min="33" max="33" width="12.109375" style="266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109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IF(ISERROR(AH9/$AH$191),"-",AH9/$AH$191)</f>
        <v>0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</row>
    <row r="19" spans="1:36" s="11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86"/>
      <c r="D21" s="25"/>
      <c r="E21" s="287"/>
      <c r="F21" s="287"/>
      <c r="G21" s="287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IF(ISERROR(AH21/$AH$191),"-",AH21/$AH$191)</f>
        <v>0</v>
      </c>
    </row>
    <row r="22" spans="1:36" s="11" customFormat="1" ht="12.75" hidden="1" customHeight="1" outlineLevel="1" x14ac:dyDescent="0.2">
      <c r="A22" s="22">
        <v>2</v>
      </c>
      <c r="B22" s="23"/>
      <c r="C22" s="288"/>
      <c r="D22" s="33"/>
      <c r="E22" s="289"/>
      <c r="F22" s="289"/>
      <c r="G22" s="289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</row>
    <row r="23" spans="1:36" ht="12.75" hidden="1" customHeight="1" outlineLevel="1" x14ac:dyDescent="0.2">
      <c r="A23" s="22">
        <v>3</v>
      </c>
      <c r="B23" s="23"/>
      <c r="C23" s="288"/>
      <c r="D23" s="33"/>
      <c r="E23" s="289"/>
      <c r="F23" s="289"/>
      <c r="G23" s="289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12.75" hidden="1" customHeight="1" outlineLevel="1" x14ac:dyDescent="0.2">
      <c r="A24" s="22">
        <v>4</v>
      </c>
      <c r="B24" s="23"/>
      <c r="C24" s="288"/>
      <c r="D24" s="33"/>
      <c r="E24" s="289"/>
      <c r="F24" s="289"/>
      <c r="G24" s="289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</row>
    <row r="25" spans="1:36" s="11" customFormat="1" ht="12.75" hidden="1" customHeight="1" outlineLevel="1" x14ac:dyDescent="0.2">
      <c r="A25" s="22">
        <v>5</v>
      </c>
      <c r="B25" s="23"/>
      <c r="C25" s="288"/>
      <c r="D25" s="33"/>
      <c r="E25" s="289"/>
      <c r="F25" s="289"/>
      <c r="G25" s="289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</row>
    <row r="26" spans="1:36" ht="12.75" hidden="1" customHeight="1" outlineLevel="1" x14ac:dyDescent="0.2">
      <c r="A26" s="22">
        <v>6</v>
      </c>
      <c r="B26" s="23"/>
      <c r="C26" s="288"/>
      <c r="D26" s="33"/>
      <c r="E26" s="289"/>
      <c r="F26" s="289"/>
      <c r="G26" s="289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36" s="11" customFormat="1" ht="12.75" hidden="1" customHeight="1" outlineLevel="1" x14ac:dyDescent="0.2">
      <c r="A27" s="22">
        <v>7</v>
      </c>
      <c r="B27" s="23"/>
      <c r="C27" s="288"/>
      <c r="D27" s="33"/>
      <c r="E27" s="289"/>
      <c r="F27" s="289"/>
      <c r="G27" s="289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</row>
    <row r="28" spans="1:36" s="11" customFormat="1" ht="12.75" hidden="1" customHeight="1" outlineLevel="1" x14ac:dyDescent="0.2">
      <c r="A28" s="22">
        <v>8</v>
      </c>
      <c r="B28" s="23"/>
      <c r="C28" s="288"/>
      <c r="D28" s="33"/>
      <c r="E28" s="289"/>
      <c r="F28" s="289"/>
      <c r="G28" s="289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</row>
    <row r="29" spans="1:36" ht="12.75" hidden="1" customHeight="1" outlineLevel="1" x14ac:dyDescent="0.2">
      <c r="A29" s="22">
        <v>9</v>
      </c>
      <c r="B29" s="23"/>
      <c r="C29" s="288"/>
      <c r="D29" s="33"/>
      <c r="E29" s="289"/>
      <c r="F29" s="289"/>
      <c r="G29" s="289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36" s="11" customFormat="1" ht="12.75" hidden="1" customHeight="1" outlineLevel="1" x14ac:dyDescent="0.2">
      <c r="A30" s="22">
        <v>10</v>
      </c>
      <c r="B30" s="23"/>
      <c r="C30" s="288"/>
      <c r="D30" s="33"/>
      <c r="E30" s="289"/>
      <c r="F30" s="289"/>
      <c r="G30" s="289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</row>
    <row r="31" spans="1:36" s="11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IF(ISERROR(AH33/$AH$191),"-",AH33/$AH$191)</f>
        <v>0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</row>
    <row r="43" spans="1:36" s="11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IF(ISERROR(AH45/$AH$191),"-",AH45/$AH$191)</f>
        <v>0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</row>
    <row r="55" spans="1:36" s="11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IF(ISERROR(AH57/$AH$191),"-",AH57/$AH$191)</f>
        <v>0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</row>
    <row r="67" spans="1:36" s="11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IF(ISERROR(AH69/$AH$191),"-",AH69/$AH$191)</f>
        <v>0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</row>
    <row r="79" spans="1:36" s="11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IF(ISERROR(AH81/$AH$191),"-",AH81/$AH$191)</f>
        <v>0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</row>
    <row r="91" spans="1:36" s="11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IF(ISERROR(AH93/$AH$191),"-",AH93/$AH$191)</f>
        <v>0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</row>
    <row r="103" spans="1:36" s="11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IF(ISERROR(AH105/$AH$191),"-",AH105/$AH$191)</f>
        <v>0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</row>
    <row r="115" spans="1:36" s="11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</row>
    <row r="116" spans="1:36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>
        <f t="shared" ref="AJ117:AJ126" si="74">IF(ISERROR(AH117/$AH$191),"-",AH117/$AH$191)</f>
        <v>0</v>
      </c>
    </row>
    <row r="118" spans="1:36" s="11" customFormat="1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>
        <f t="shared" si="74"/>
        <v>0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>
        <f t="shared" si="74"/>
        <v>0</v>
      </c>
    </row>
    <row r="120" spans="1:36" s="11" customFormat="1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>
        <f t="shared" si="74"/>
        <v>0</v>
      </c>
    </row>
    <row r="121" spans="1:36" s="11" customFormat="1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>
        <f t="shared" si="74"/>
        <v>0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>
        <f t="shared" si="74"/>
        <v>0</v>
      </c>
    </row>
    <row r="123" spans="1:36" s="11" customFormat="1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>
        <f t="shared" si="74"/>
        <v>0</v>
      </c>
    </row>
    <row r="124" spans="1:36" s="11" customFormat="1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>
        <f t="shared" si="74"/>
        <v>0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>
        <f t="shared" si="74"/>
        <v>0</v>
      </c>
    </row>
    <row r="126" spans="1:36" s="11" customFormat="1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>
        <f t="shared" si="74"/>
        <v>0</v>
      </c>
    </row>
    <row r="127" spans="1:36" s="11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>
        <f t="shared" ref="AJ129:AJ138" si="81">IF(ISERROR(AH129/$AH$191),"-",AH129/$AH$191)</f>
        <v>0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>
        <f t="shared" si="81"/>
        <v>0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>
        <f t="shared" si="81"/>
        <v>0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>
        <f t="shared" si="81"/>
        <v>0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>
        <f t="shared" si="81"/>
        <v>0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>
        <f t="shared" si="81"/>
        <v>0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>
        <f t="shared" si="81"/>
        <v>0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>
        <f t="shared" si="81"/>
        <v>0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>
        <f t="shared" si="81"/>
        <v>0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>
        <f t="shared" si="81"/>
        <v>0</v>
      </c>
    </row>
    <row r="139" spans="1:36" s="11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>
        <f t="shared" ref="AJ141:AJ150" si="89">IF(ISERROR(AH141/$AH$191),"-",AH141/$AH$191)</f>
        <v>0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>
        <f t="shared" si="89"/>
        <v>0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>
        <f t="shared" si="89"/>
        <v>0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>
        <f t="shared" si="89"/>
        <v>0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>
        <f t="shared" si="89"/>
        <v>0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>
        <f t="shared" si="89"/>
        <v>0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>
        <f t="shared" si="89"/>
        <v>0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>
        <f t="shared" si="89"/>
        <v>0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>
        <f t="shared" si="89"/>
        <v>0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>
        <f t="shared" si="89"/>
        <v>0</v>
      </c>
    </row>
    <row r="151" spans="1:36" s="11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>
        <f t="shared" ref="AJ153:AJ162" si="97">IF(ISERROR(AH153/$AH$191),"-",AH153/$AH$191)</f>
        <v>0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>
        <f t="shared" si="97"/>
        <v>0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>
        <f t="shared" si="97"/>
        <v>0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>
        <f t="shared" si="97"/>
        <v>0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>
        <f t="shared" si="97"/>
        <v>0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>
        <f t="shared" si="97"/>
        <v>0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>
        <f t="shared" si="97"/>
        <v>0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>
        <f t="shared" si="97"/>
        <v>0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>
        <f t="shared" si="97"/>
        <v>0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>
        <f t="shared" si="97"/>
        <v>0</v>
      </c>
    </row>
    <row r="163" spans="1:36" s="11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>
        <f t="shared" ref="AJ165:AJ174" si="105">IF(ISERROR(AH165/$AH$191),"-",AH165/$AH$191)</f>
        <v>0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>
        <f t="shared" si="105"/>
        <v>0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>
        <f t="shared" si="105"/>
        <v>0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>
        <f t="shared" si="105"/>
        <v>0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>
        <f t="shared" si="105"/>
        <v>0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>
        <f t="shared" si="105"/>
        <v>0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>
        <f t="shared" si="105"/>
        <v>0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>
        <f t="shared" si="105"/>
        <v>0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>
        <f t="shared" si="105"/>
        <v>0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>
        <f t="shared" si="105"/>
        <v>0</v>
      </c>
    </row>
    <row r="175" spans="1:36" s="11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7">
        <f>SUM(V177:X177)</f>
        <v>0</v>
      </c>
      <c r="Z177" s="7"/>
      <c r="AA177" s="7"/>
      <c r="AB177" s="7"/>
      <c r="AC177" s="7">
        <f>SUM(Z177:AB177)</f>
        <v>0</v>
      </c>
      <c r="AD177" s="7"/>
      <c r="AE177" s="7"/>
      <c r="AF177" s="7"/>
      <c r="AG177" s="7">
        <f>SUM(AD177:AF177)</f>
        <v>0</v>
      </c>
      <c r="AH177" s="7">
        <f t="shared" ref="AH177:AH186" si="112">SUM(U177,Y177,AC177,AG177)</f>
        <v>0</v>
      </c>
      <c r="AI177" s="112">
        <f>IF(ISERROR(AH177/J177),0,AH177/J177)</f>
        <v>0</v>
      </c>
      <c r="AJ177" s="112">
        <f t="shared" ref="AJ177:AJ186" si="113">IF(ISERROR(AH177/$AH$191),"-",AH177/$AH$191)</f>
        <v>0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7">
        <f t="shared" ref="Y178:Y186" si="115">SUM(V178:X178)</f>
        <v>0</v>
      </c>
      <c r="Z178" s="7"/>
      <c r="AA178" s="7"/>
      <c r="AB178" s="7"/>
      <c r="AC178" s="7">
        <f t="shared" ref="AC178:AC186" si="116">SUM(Z178:AB178)</f>
        <v>0</v>
      </c>
      <c r="AD178" s="7"/>
      <c r="AE178" s="7"/>
      <c r="AF178" s="7"/>
      <c r="AG178" s="7">
        <f t="shared" ref="AG178:AG186" si="117">SUM(AD178:AF178)</f>
        <v>0</v>
      </c>
      <c r="AH178" s="7">
        <f t="shared" si="112"/>
        <v>0</v>
      </c>
      <c r="AI178" s="112">
        <f t="shared" ref="AI178:AI186" si="118">IF(ISERROR(AH178/J178),0,AH178/J178)</f>
        <v>0</v>
      </c>
      <c r="AJ178" s="112">
        <f t="shared" si="113"/>
        <v>0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7">
        <f t="shared" si="115"/>
        <v>0</v>
      </c>
      <c r="Z179" s="7"/>
      <c r="AA179" s="7"/>
      <c r="AB179" s="7"/>
      <c r="AC179" s="7">
        <f t="shared" si="116"/>
        <v>0</v>
      </c>
      <c r="AD179" s="7"/>
      <c r="AE179" s="7"/>
      <c r="AF179" s="7"/>
      <c r="AG179" s="7">
        <f t="shared" si="117"/>
        <v>0</v>
      </c>
      <c r="AH179" s="7">
        <f t="shared" si="112"/>
        <v>0</v>
      </c>
      <c r="AI179" s="112">
        <f t="shared" si="118"/>
        <v>0</v>
      </c>
      <c r="AJ179" s="112">
        <f t="shared" si="113"/>
        <v>0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7">
        <f t="shared" si="115"/>
        <v>0</v>
      </c>
      <c r="Z180" s="7"/>
      <c r="AA180" s="7"/>
      <c r="AB180" s="7"/>
      <c r="AC180" s="7">
        <f t="shared" si="116"/>
        <v>0</v>
      </c>
      <c r="AD180" s="7"/>
      <c r="AE180" s="7"/>
      <c r="AF180" s="7"/>
      <c r="AG180" s="7">
        <f t="shared" si="117"/>
        <v>0</v>
      </c>
      <c r="AH180" s="7">
        <f t="shared" si="112"/>
        <v>0</v>
      </c>
      <c r="AI180" s="112">
        <f t="shared" si="118"/>
        <v>0</v>
      </c>
      <c r="AJ180" s="112">
        <f t="shared" si="113"/>
        <v>0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7">
        <f t="shared" si="115"/>
        <v>0</v>
      </c>
      <c r="Z181" s="7"/>
      <c r="AA181" s="7"/>
      <c r="AB181" s="7"/>
      <c r="AC181" s="7">
        <f t="shared" si="116"/>
        <v>0</v>
      </c>
      <c r="AD181" s="7"/>
      <c r="AE181" s="7"/>
      <c r="AF181" s="7"/>
      <c r="AG181" s="7">
        <f t="shared" si="117"/>
        <v>0</v>
      </c>
      <c r="AH181" s="7">
        <f t="shared" si="112"/>
        <v>0</v>
      </c>
      <c r="AI181" s="112">
        <f t="shared" si="118"/>
        <v>0</v>
      </c>
      <c r="AJ181" s="112">
        <f t="shared" si="113"/>
        <v>0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7">
        <f t="shared" si="115"/>
        <v>0</v>
      </c>
      <c r="Z182" s="7"/>
      <c r="AA182" s="7"/>
      <c r="AB182" s="7"/>
      <c r="AC182" s="7">
        <f t="shared" si="116"/>
        <v>0</v>
      </c>
      <c r="AD182" s="7"/>
      <c r="AE182" s="7"/>
      <c r="AF182" s="7"/>
      <c r="AG182" s="7">
        <f t="shared" si="117"/>
        <v>0</v>
      </c>
      <c r="AH182" s="7">
        <f t="shared" si="112"/>
        <v>0</v>
      </c>
      <c r="AI182" s="112">
        <f t="shared" si="118"/>
        <v>0</v>
      </c>
      <c r="AJ182" s="112">
        <f t="shared" si="113"/>
        <v>0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7">
        <f t="shared" si="115"/>
        <v>0</v>
      </c>
      <c r="Z183" s="7"/>
      <c r="AA183" s="7"/>
      <c r="AB183" s="7"/>
      <c r="AC183" s="7">
        <f t="shared" si="116"/>
        <v>0</v>
      </c>
      <c r="AD183" s="7"/>
      <c r="AE183" s="7"/>
      <c r="AF183" s="7"/>
      <c r="AG183" s="7">
        <f t="shared" si="117"/>
        <v>0</v>
      </c>
      <c r="AH183" s="7">
        <f t="shared" si="112"/>
        <v>0</v>
      </c>
      <c r="AI183" s="112">
        <f t="shared" si="118"/>
        <v>0</v>
      </c>
      <c r="AJ183" s="112">
        <f t="shared" si="113"/>
        <v>0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7">
        <f t="shared" si="115"/>
        <v>0</v>
      </c>
      <c r="Z184" s="7"/>
      <c r="AA184" s="7"/>
      <c r="AB184" s="7"/>
      <c r="AC184" s="7">
        <f t="shared" si="116"/>
        <v>0</v>
      </c>
      <c r="AD184" s="7"/>
      <c r="AE184" s="7"/>
      <c r="AF184" s="7"/>
      <c r="AG184" s="7">
        <f t="shared" si="117"/>
        <v>0</v>
      </c>
      <c r="AH184" s="7">
        <f t="shared" si="112"/>
        <v>0</v>
      </c>
      <c r="AI184" s="112">
        <f t="shared" si="118"/>
        <v>0</v>
      </c>
      <c r="AJ184" s="112">
        <f t="shared" si="113"/>
        <v>0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7">
        <f t="shared" si="115"/>
        <v>0</v>
      </c>
      <c r="Z185" s="7"/>
      <c r="AA185" s="7"/>
      <c r="AB185" s="7"/>
      <c r="AC185" s="7">
        <f t="shared" si="116"/>
        <v>0</v>
      </c>
      <c r="AD185" s="7"/>
      <c r="AE185" s="7"/>
      <c r="AF185" s="7"/>
      <c r="AG185" s="7">
        <f t="shared" si="117"/>
        <v>0</v>
      </c>
      <c r="AH185" s="7">
        <f t="shared" si="112"/>
        <v>0</v>
      </c>
      <c r="AI185" s="112">
        <f t="shared" si="118"/>
        <v>0</v>
      </c>
      <c r="AJ185" s="112">
        <f t="shared" si="113"/>
        <v>0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7">
        <f t="shared" si="115"/>
        <v>0</v>
      </c>
      <c r="Z186" s="7"/>
      <c r="AA186" s="7"/>
      <c r="AB186" s="7"/>
      <c r="AC186" s="7">
        <f t="shared" si="116"/>
        <v>0</v>
      </c>
      <c r="AD186" s="7"/>
      <c r="AE186" s="7"/>
      <c r="AF186" s="7"/>
      <c r="AG186" s="7">
        <f t="shared" si="117"/>
        <v>0</v>
      </c>
      <c r="AH186" s="7">
        <f t="shared" si="112"/>
        <v>0</v>
      </c>
      <c r="AI186" s="112">
        <f t="shared" si="118"/>
        <v>0</v>
      </c>
      <c r="AJ186" s="112">
        <f t="shared" si="113"/>
        <v>0</v>
      </c>
    </row>
    <row r="187" spans="1:36" s="11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46">
        <v>2134267000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" customFormat="1" ht="35.1" customHeight="1" outlineLevel="1" x14ac:dyDescent="0.3">
      <c r="A189" s="23">
        <v>1</v>
      </c>
      <c r="B189" s="23"/>
      <c r="C189" s="80" t="s">
        <v>110</v>
      </c>
      <c r="D189" s="49">
        <v>44676</v>
      </c>
      <c r="E189" s="14" t="s">
        <v>111</v>
      </c>
      <c r="F189" s="65" t="s">
        <v>112</v>
      </c>
      <c r="G189" s="57"/>
      <c r="H189" s="61"/>
      <c r="I189" s="2"/>
      <c r="J189" s="466"/>
      <c r="K189" s="52">
        <v>2134267000</v>
      </c>
      <c r="L189" s="3"/>
      <c r="M189" s="51"/>
      <c r="N189" s="58"/>
      <c r="O189" s="51"/>
      <c r="P189" s="47"/>
      <c r="Q189" s="47"/>
      <c r="R189" s="28"/>
      <c r="S189" s="28"/>
      <c r="T189" s="28"/>
      <c r="U189" s="29">
        <f>SUM(R189:T189)</f>
        <v>0</v>
      </c>
      <c r="V189" s="28"/>
      <c r="W189" s="28">
        <v>1067133500</v>
      </c>
      <c r="X189" s="28"/>
      <c r="Y189" s="29">
        <f>SUM(V189:X189)</f>
        <v>1067133500</v>
      </c>
      <c r="Z189" s="28"/>
      <c r="AA189" s="28"/>
      <c r="AB189" s="28"/>
      <c r="AC189" s="29">
        <f>SUM(Z189:AB189)</f>
        <v>0</v>
      </c>
      <c r="AD189" s="28"/>
      <c r="AE189" s="28"/>
      <c r="AF189" s="28"/>
      <c r="AG189" s="29">
        <f>SUM(AD189:AF189)</f>
        <v>0</v>
      </c>
      <c r="AH189" s="29">
        <f t="shared" ref="AH189" si="120">SUM(U189,Y189,AC189,AG189)</f>
        <v>1067133500</v>
      </c>
      <c r="AI189" s="112">
        <f>IF(ISERROR(AH189/J188),0,AH189/J188)</f>
        <v>0.5</v>
      </c>
      <c r="AJ189" s="112">
        <f>IF(ISERROR(AH189/$AH$191),"-",AH189/$AH$191)</f>
        <v>1</v>
      </c>
    </row>
    <row r="190" spans="1:36" s="11" customFormat="1" ht="12" customHeight="1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2134267000</v>
      </c>
      <c r="K190" s="273">
        <f>SUM(K189:K189)</f>
        <v>2134267000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1">SUM(R189:R189)</f>
        <v>0</v>
      </c>
      <c r="S190" s="273">
        <f t="shared" si="121"/>
        <v>0</v>
      </c>
      <c r="T190" s="273">
        <f t="shared" si="121"/>
        <v>0</v>
      </c>
      <c r="U190" s="273">
        <f t="shared" si="121"/>
        <v>0</v>
      </c>
      <c r="V190" s="273">
        <f t="shared" si="121"/>
        <v>0</v>
      </c>
      <c r="W190" s="273">
        <f t="shared" si="121"/>
        <v>1067133500</v>
      </c>
      <c r="X190" s="273">
        <f t="shared" si="121"/>
        <v>0</v>
      </c>
      <c r="Y190" s="273">
        <f t="shared" si="121"/>
        <v>1067133500</v>
      </c>
      <c r="Z190" s="273">
        <f t="shared" si="121"/>
        <v>0</v>
      </c>
      <c r="AA190" s="273">
        <f t="shared" si="121"/>
        <v>0</v>
      </c>
      <c r="AB190" s="273">
        <f t="shared" si="121"/>
        <v>0</v>
      </c>
      <c r="AC190" s="273">
        <f t="shared" si="121"/>
        <v>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1067133500</v>
      </c>
      <c r="AI190" s="281">
        <f>IF(ISERROR(AH190/J190),0,AH190/J190)</f>
        <v>0.5</v>
      </c>
      <c r="AJ190" s="281">
        <f>IF(ISERROR(AH190/$AH$191),0,AH190/$AH$191)</f>
        <v>1</v>
      </c>
    </row>
    <row r="191" spans="1:36" ht="12.75" customHeight="1" x14ac:dyDescent="0.3">
      <c r="A191" s="436" t="s">
        <v>109</v>
      </c>
      <c r="B191" s="437"/>
      <c r="C191" s="437"/>
      <c r="D191" s="437"/>
      <c r="E191" s="437"/>
      <c r="F191" s="391"/>
      <c r="G191" s="391"/>
      <c r="H191" s="391"/>
      <c r="I191" s="392"/>
      <c r="J191" s="276">
        <f>SUM(J19,J31,J43,J55,J67,J79,J91,J103,J115,J127,J139,J151,J163,J175,J187,J190)</f>
        <v>2134267000</v>
      </c>
      <c r="K191" s="276">
        <f>+K19+K31+K43+K55+K67+K79+K91+K103+K115+K127+K139+K151+K187+K163+K175+K190</f>
        <v>2134267000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0</v>
      </c>
      <c r="S191" s="276">
        <f t="shared" si="122"/>
        <v>0</v>
      </c>
      <c r="T191" s="276">
        <f t="shared" si="122"/>
        <v>0</v>
      </c>
      <c r="U191" s="276">
        <f t="shared" si="122"/>
        <v>0</v>
      </c>
      <c r="V191" s="276">
        <f t="shared" si="122"/>
        <v>0</v>
      </c>
      <c r="W191" s="276">
        <f t="shared" si="122"/>
        <v>1067133500</v>
      </c>
      <c r="X191" s="276">
        <f t="shared" si="122"/>
        <v>0</v>
      </c>
      <c r="Y191" s="276">
        <f t="shared" si="122"/>
        <v>1067133500</v>
      </c>
      <c r="Z191" s="276">
        <f t="shared" si="122"/>
        <v>0</v>
      </c>
      <c r="AA191" s="276">
        <f t="shared" si="122"/>
        <v>0</v>
      </c>
      <c r="AB191" s="276">
        <f t="shared" si="122"/>
        <v>0</v>
      </c>
      <c r="AC191" s="276">
        <f t="shared" si="122"/>
        <v>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1067133500</v>
      </c>
      <c r="AI191" s="280">
        <f>IF(ISERROR(AH191/J191),0,AH191/J191)</f>
        <v>0.5</v>
      </c>
      <c r="AJ191" s="280">
        <f>IF(ISERROR(AH191/$AH$191),0,AH191/$AH$191)</f>
        <v>1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3">
      <c r="J194" s="41"/>
      <c r="R194" s="41"/>
      <c r="S194" s="41"/>
      <c r="T194" s="41"/>
      <c r="V194" s="41"/>
      <c r="W194" s="41"/>
      <c r="X194" s="41"/>
      <c r="Y194" s="12"/>
      <c r="Z194" s="41"/>
      <c r="AA194" s="41"/>
      <c r="AB194" s="41"/>
      <c r="AC194" s="12"/>
      <c r="AD194" s="41"/>
      <c r="AE194" s="41"/>
      <c r="AF194" s="41"/>
      <c r="AG194" s="12"/>
    </row>
    <row r="195" spans="1:36" s="11" customFormat="1" ht="14.4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83"/>
      <c r="K195" s="484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Y196" s="12"/>
      <c r="Z196" s="41"/>
      <c r="AA196" s="41"/>
      <c r="AB196" s="41"/>
      <c r="AC196" s="12"/>
      <c r="AD196" s="41"/>
      <c r="AE196" s="41"/>
      <c r="AF196" s="41"/>
      <c r="AG196" s="12"/>
    </row>
    <row r="197" spans="1:36" x14ac:dyDescent="0.3">
      <c r="J197" s="41"/>
      <c r="R197" s="41"/>
      <c r="S197" s="41"/>
      <c r="T197" s="41"/>
      <c r="V197" s="41"/>
      <c r="W197" s="41"/>
      <c r="X197" s="41"/>
      <c r="Y197" s="12"/>
      <c r="Z197" s="41"/>
      <c r="AA197" s="41"/>
      <c r="AB197" s="41"/>
      <c r="AC197" s="12"/>
      <c r="AD197" s="41"/>
      <c r="AE197" s="41"/>
      <c r="AF197" s="41"/>
      <c r="AG197" s="12"/>
    </row>
    <row r="198" spans="1:36" x14ac:dyDescent="0.3">
      <c r="J198" s="41"/>
      <c r="R198" s="41"/>
      <c r="S198" s="41"/>
      <c r="T198" s="41"/>
      <c r="V198" s="41"/>
      <c r="W198" s="41"/>
      <c r="X198" s="41"/>
      <c r="Y198" s="12"/>
      <c r="Z198" s="41"/>
      <c r="AA198" s="41"/>
      <c r="AB198" s="41"/>
      <c r="AC198" s="12"/>
      <c r="AD198" s="41"/>
      <c r="AE198" s="41"/>
      <c r="AF198" s="41"/>
      <c r="AG198" s="12"/>
    </row>
    <row r="199" spans="1:36" x14ac:dyDescent="0.3">
      <c r="J199" s="41"/>
      <c r="R199" s="41"/>
      <c r="S199" s="41"/>
      <c r="T199" s="41"/>
      <c r="V199" s="41"/>
      <c r="W199" s="41"/>
      <c r="X199" s="41"/>
      <c r="Y199" s="12"/>
      <c r="Z199" s="41"/>
      <c r="AA199" s="41"/>
      <c r="AB199" s="41"/>
      <c r="AC199" s="12"/>
      <c r="AD199" s="41"/>
      <c r="AE199" s="41"/>
      <c r="AF199" s="41"/>
      <c r="AG199" s="12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Y200" s="12"/>
      <c r="Z200" s="41"/>
      <c r="AA200" s="41"/>
      <c r="AB200" s="41"/>
      <c r="AC200" s="12"/>
      <c r="AD200" s="41"/>
      <c r="AE200" s="41"/>
      <c r="AF200" s="41"/>
      <c r="AG200" s="12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Y201" s="12"/>
      <c r="Z201" s="41"/>
      <c r="AA201" s="41"/>
      <c r="AB201" s="41"/>
      <c r="AC201" s="12"/>
      <c r="AD201" s="41"/>
      <c r="AE201" s="41"/>
      <c r="AF201" s="41"/>
      <c r="AG201" s="12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Y202" s="12"/>
      <c r="Z202" s="41"/>
      <c r="AA202" s="41"/>
      <c r="AB202" s="41"/>
      <c r="AC202" s="12"/>
      <c r="AD202" s="41"/>
      <c r="AE202" s="41"/>
      <c r="AF202" s="41"/>
      <c r="AG202" s="12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Y203" s="12"/>
      <c r="Z203" s="41"/>
      <c r="AA203" s="41"/>
      <c r="AB203" s="41"/>
      <c r="AC203" s="12"/>
      <c r="AD203" s="41"/>
      <c r="AE203" s="41"/>
      <c r="AF203" s="41"/>
      <c r="AG203" s="12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Y204" s="12"/>
      <c r="Z204" s="41"/>
      <c r="AA204" s="41"/>
      <c r="AB204" s="41"/>
      <c r="AC204" s="12"/>
      <c r="AD204" s="41"/>
      <c r="AE204" s="41"/>
      <c r="AF204" s="41"/>
      <c r="AG204" s="12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Y205" s="12"/>
      <c r="Z205" s="41"/>
      <c r="AA205" s="41"/>
      <c r="AB205" s="41"/>
      <c r="AC205" s="12"/>
      <c r="AD205" s="41"/>
      <c r="AE205" s="41"/>
      <c r="AF205" s="41"/>
      <c r="AG205" s="12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Y206" s="12"/>
      <c r="Z206" s="41"/>
      <c r="AA206" s="41"/>
      <c r="AB206" s="41"/>
      <c r="AC206" s="12"/>
      <c r="AD206" s="41"/>
      <c r="AE206" s="41"/>
      <c r="AF206" s="41"/>
      <c r="AG206" s="12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Y207" s="12"/>
      <c r="Z207" s="41"/>
      <c r="AA207" s="41"/>
      <c r="AB207" s="41"/>
      <c r="AC207" s="12"/>
      <c r="AD207" s="41"/>
      <c r="AE207" s="41"/>
      <c r="AF207" s="41"/>
      <c r="AG207" s="12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Y208" s="12"/>
      <c r="Z208" s="41"/>
      <c r="AA208" s="41"/>
      <c r="AB208" s="41"/>
      <c r="AC208" s="12"/>
      <c r="AD208" s="41"/>
      <c r="AE208" s="41"/>
      <c r="AF208" s="41"/>
      <c r="AG208" s="12"/>
    </row>
  </sheetData>
  <mergeCells count="63">
    <mergeCell ref="A140:E140"/>
    <mergeCell ref="A175:I175"/>
    <mergeCell ref="A176:E176"/>
    <mergeCell ref="J195:K195"/>
    <mergeCell ref="A191:E191"/>
    <mergeCell ref="A188:E188"/>
    <mergeCell ref="A190:I190"/>
    <mergeCell ref="J188:J189"/>
    <mergeCell ref="A187:I187"/>
    <mergeCell ref="A152:E152"/>
    <mergeCell ref="A163:I163"/>
    <mergeCell ref="A164:E164"/>
    <mergeCell ref="A151:I151"/>
    <mergeCell ref="A115:I115"/>
    <mergeCell ref="A116:E116"/>
    <mergeCell ref="A127:I127"/>
    <mergeCell ref="A128:E128"/>
    <mergeCell ref="A139:I139"/>
    <mergeCell ref="A80:E80"/>
    <mergeCell ref="A91:I91"/>
    <mergeCell ref="A92:E92"/>
    <mergeCell ref="A103:I103"/>
    <mergeCell ref="A104:E104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C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0C00-000002000000}">
      <formula1>42005</formula1>
    </dataValidation>
    <dataValidation type="decimal" allowBlank="1" showInputMessage="1" showErrorMessage="1" errorTitle="Sólo números" error="Sólo ingresar números sin letras_x000a_" sqref="M117 M177:N186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AD189:AF189" xr:uid="{00000000-0002-0000-0C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C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C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C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C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C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C00-000009000000}"/>
    <dataValidation type="date" errorStyle="information" operator="greaterThan" allowBlank="1" showInputMessage="1" showErrorMessage="1" errorTitle="SÓLO FECHAS" error="Las fechas corresponden al Presupuesto 2014" sqref="H170" xr:uid="{00000000-0002-0000-0C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DB5"/>
    <pageSetUpPr fitToPage="1"/>
  </sheetPr>
  <dimension ref="A1:Y41"/>
  <sheetViews>
    <sheetView zoomScaleNormal="100" workbookViewId="0">
      <selection activeCell="Q10" sqref="Q10"/>
    </sheetView>
  </sheetViews>
  <sheetFormatPr baseColWidth="10" defaultColWidth="11.44140625" defaultRowHeight="10.199999999999999" outlineLevelCol="1" x14ac:dyDescent="0.3"/>
  <cols>
    <col min="1" max="1" width="43.5546875" style="15" bestFit="1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tr">
        <f>+'24-02-015 Ind. Proy'!A1:AJ1</f>
        <v>PARTIDA 21-01-05 "INGRESO ETICO FAMILIAR Y SISTEMA CHILE SOLIDARIO"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+'24-02-015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+'24-02-015 Ind. Proy'!A5:U5</f>
        <v>24-02-015 "INTEGRA - Subsecretaría de Educación"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+'24-02-015 Ind. Proy'!J19</f>
        <v>0</v>
      </c>
      <c r="C8" s="9">
        <f>+'24-02-015 Ind. Proy'!K19</f>
        <v>0</v>
      </c>
      <c r="D8" s="9">
        <f>+'24-02-015 Ind. Proy'!M19</f>
        <v>0</v>
      </c>
      <c r="E8" s="9">
        <f>+'24-02-015 Ind. Proy'!N19</f>
        <v>0</v>
      </c>
      <c r="F8" s="9">
        <f>+'24-02-015 Ind. Proy'!O19</f>
        <v>0</v>
      </c>
      <c r="G8" s="9">
        <f>+'24-02-015 Ind. Proy'!R19</f>
        <v>0</v>
      </c>
      <c r="H8" s="9">
        <f>+'24-02-015 Ind. Proy'!S19</f>
        <v>0</v>
      </c>
      <c r="I8" s="9">
        <f>+'24-02-015 Ind. Proy'!T19</f>
        <v>0</v>
      </c>
      <c r="J8" s="9">
        <f>+'24-02-015 Ind. Proy'!U19</f>
        <v>0</v>
      </c>
      <c r="K8" s="9">
        <f>+'24-02-015 Ind. Proy'!V19</f>
        <v>0</v>
      </c>
      <c r="L8" s="9">
        <f>+'24-02-015 Ind. Proy'!W19</f>
        <v>0</v>
      </c>
      <c r="M8" s="9">
        <f>+'24-02-015 Ind. Proy'!X19</f>
        <v>0</v>
      </c>
      <c r="N8" s="9">
        <f>+'24-02-015 Ind. Proy'!Y19</f>
        <v>0</v>
      </c>
      <c r="O8" s="9">
        <f>+'24-02-015 Ind. Proy'!Z19</f>
        <v>0</v>
      </c>
      <c r="P8" s="9">
        <f>+'24-02-015 Ind. Proy'!AA19</f>
        <v>0</v>
      </c>
      <c r="Q8" s="9">
        <f>+'24-02-015 Ind. Proy'!AB19</f>
        <v>0</v>
      </c>
      <c r="R8" s="9">
        <f>+'24-02-015 Ind. Proy'!AC19</f>
        <v>0</v>
      </c>
      <c r="S8" s="9">
        <f>+'24-02-015 Ind. Proy'!AD19</f>
        <v>0</v>
      </c>
      <c r="T8" s="9">
        <f>+'24-02-015 Ind. Proy'!AE19</f>
        <v>0</v>
      </c>
      <c r="U8" s="9">
        <f>+'24-02-015 Ind. Proy'!AF19</f>
        <v>0</v>
      </c>
      <c r="V8" s="9">
        <f>+'24-02-015 Ind. Proy'!AG19</f>
        <v>0</v>
      </c>
      <c r="W8" s="9">
        <f>+'24-02-015 Ind. Proy'!AH19</f>
        <v>0</v>
      </c>
      <c r="X8" s="112">
        <f>+'24-02-015 Ind. Proy'!AI19</f>
        <v>0</v>
      </c>
      <c r="Y8" s="112">
        <f>+'24-02-015 Ind. Proy'!AJ19</f>
        <v>0</v>
      </c>
    </row>
    <row r="9" spans="1:25" ht="24.75" customHeight="1" x14ac:dyDescent="0.3">
      <c r="A9" s="43" t="s">
        <v>48</v>
      </c>
      <c r="B9" s="9">
        <f>+'24-02-015 Ind. Proy'!J31</f>
        <v>0</v>
      </c>
      <c r="C9" s="9">
        <f>+'24-02-015 Ind. Proy'!K31</f>
        <v>0</v>
      </c>
      <c r="D9" s="9">
        <f>+'24-02-015 Ind. Proy'!M31</f>
        <v>0</v>
      </c>
      <c r="E9" s="9">
        <f>+'24-02-015 Ind. Proy'!N31</f>
        <v>0</v>
      </c>
      <c r="F9" s="9">
        <f>+'24-02-015 Ind. Proy'!O31</f>
        <v>0</v>
      </c>
      <c r="G9" s="9">
        <f>+'24-02-015 Ind. Proy'!R31</f>
        <v>0</v>
      </c>
      <c r="H9" s="9">
        <f>+'24-02-015 Ind. Proy'!S31</f>
        <v>0</v>
      </c>
      <c r="I9" s="9">
        <f>+'24-02-015 Ind. Proy'!T31</f>
        <v>0</v>
      </c>
      <c r="J9" s="9">
        <f>+'24-02-015 Ind. Proy'!U31</f>
        <v>0</v>
      </c>
      <c r="K9" s="9">
        <f>+'24-02-015 Ind. Proy'!V31</f>
        <v>0</v>
      </c>
      <c r="L9" s="9">
        <f>+'24-02-015 Ind. Proy'!W31</f>
        <v>0</v>
      </c>
      <c r="M9" s="9">
        <f>+'24-02-015 Ind. Proy'!X31</f>
        <v>0</v>
      </c>
      <c r="N9" s="9">
        <f>+'24-02-015 Ind. Proy'!Y31</f>
        <v>0</v>
      </c>
      <c r="O9" s="9">
        <f>+'24-02-015 Ind. Proy'!Z31</f>
        <v>0</v>
      </c>
      <c r="P9" s="9">
        <f>+'24-02-015 Ind. Proy'!AA31</f>
        <v>0</v>
      </c>
      <c r="Q9" s="9">
        <f>+'24-02-015 Ind. Proy'!AB31</f>
        <v>0</v>
      </c>
      <c r="R9" s="9">
        <f>+'24-02-015 Ind. Proy'!AC31</f>
        <v>0</v>
      </c>
      <c r="S9" s="9">
        <f>+'24-02-015 Ind. Proy'!AD31</f>
        <v>0</v>
      </c>
      <c r="T9" s="9">
        <f>+'24-02-015 Ind. Proy'!AE31</f>
        <v>0</v>
      </c>
      <c r="U9" s="9">
        <f>+'24-02-015 Ind. Proy'!AF31</f>
        <v>0</v>
      </c>
      <c r="V9" s="9">
        <f>+'24-02-015 Ind. Proy'!AG31</f>
        <v>0</v>
      </c>
      <c r="W9" s="9">
        <f>+'24-02-015 Ind. Proy'!AH31</f>
        <v>0</v>
      </c>
      <c r="X9" s="112">
        <f>+'24-02-015 Ind. Proy'!AI31</f>
        <v>0</v>
      </c>
      <c r="Y9" s="112">
        <f>+'24-02-015 Ind. Proy'!AJ31</f>
        <v>0</v>
      </c>
    </row>
    <row r="10" spans="1:25" ht="24.75" customHeight="1" x14ac:dyDescent="0.3">
      <c r="A10" s="43" t="s">
        <v>50</v>
      </c>
      <c r="B10" s="9">
        <f>+'24-02-015 Ind. Proy'!J43</f>
        <v>0</v>
      </c>
      <c r="C10" s="9">
        <f>+'24-02-015 Ind. Proy'!K43</f>
        <v>0</v>
      </c>
      <c r="D10" s="9">
        <f>+'24-02-015 Ind. Proy'!M43</f>
        <v>0</v>
      </c>
      <c r="E10" s="9">
        <f>+'24-02-015 Ind. Proy'!N43</f>
        <v>0</v>
      </c>
      <c r="F10" s="9">
        <f>+'24-02-015 Ind. Proy'!O43</f>
        <v>0</v>
      </c>
      <c r="G10" s="9">
        <f>+'24-02-015 Ind. Proy'!R43</f>
        <v>0</v>
      </c>
      <c r="H10" s="9">
        <f>+'24-02-015 Ind. Proy'!S43</f>
        <v>0</v>
      </c>
      <c r="I10" s="9">
        <f>+'24-02-015 Ind. Proy'!T43</f>
        <v>0</v>
      </c>
      <c r="J10" s="9">
        <f>+'24-02-015 Ind. Proy'!U43</f>
        <v>0</v>
      </c>
      <c r="K10" s="9">
        <f>+'24-02-015 Ind. Proy'!V43</f>
        <v>0</v>
      </c>
      <c r="L10" s="9">
        <f>+'24-02-015 Ind. Proy'!W43</f>
        <v>0</v>
      </c>
      <c r="M10" s="9">
        <f>+'24-02-015 Ind. Proy'!X43</f>
        <v>0</v>
      </c>
      <c r="N10" s="9">
        <f>+'24-02-015 Ind. Proy'!Y43</f>
        <v>0</v>
      </c>
      <c r="O10" s="9">
        <f>+'24-02-015 Ind. Proy'!Z43</f>
        <v>0</v>
      </c>
      <c r="P10" s="9">
        <f>+'24-02-015 Ind. Proy'!AA43</f>
        <v>0</v>
      </c>
      <c r="Q10" s="9">
        <f>+'24-02-015 Ind. Proy'!AB43</f>
        <v>0</v>
      </c>
      <c r="R10" s="9">
        <f>+'24-02-015 Ind. Proy'!AC43</f>
        <v>0</v>
      </c>
      <c r="S10" s="9">
        <f>+'24-02-015 Ind. Proy'!AD43</f>
        <v>0</v>
      </c>
      <c r="T10" s="9">
        <f>+'24-02-015 Ind. Proy'!AE43</f>
        <v>0</v>
      </c>
      <c r="U10" s="9">
        <f>+'24-02-015 Ind. Proy'!AF43</f>
        <v>0</v>
      </c>
      <c r="V10" s="9">
        <f>+'24-02-015 Ind. Proy'!AG43</f>
        <v>0</v>
      </c>
      <c r="W10" s="9">
        <f>+'24-02-015 Ind. Proy'!AH43</f>
        <v>0</v>
      </c>
      <c r="X10" s="112">
        <f>+'24-02-015 Ind. Proy'!AI43</f>
        <v>0</v>
      </c>
      <c r="Y10" s="112">
        <f>+'24-02-015 Ind. Proy'!AJ43</f>
        <v>0</v>
      </c>
    </row>
    <row r="11" spans="1:25" ht="24.75" customHeight="1" x14ac:dyDescent="0.3">
      <c r="A11" s="43" t="s">
        <v>52</v>
      </c>
      <c r="B11" s="9">
        <f>+'24-02-015 Ind. Proy'!J55</f>
        <v>0</v>
      </c>
      <c r="C11" s="9">
        <f>+'24-02-015 Ind. Proy'!K55</f>
        <v>0</v>
      </c>
      <c r="D11" s="9">
        <f>+'24-02-015 Ind. Proy'!M55</f>
        <v>0</v>
      </c>
      <c r="E11" s="9">
        <f>+'24-02-015 Ind. Proy'!N55</f>
        <v>0</v>
      </c>
      <c r="F11" s="9">
        <f>+'24-02-015 Ind. Proy'!O55</f>
        <v>0</v>
      </c>
      <c r="G11" s="9">
        <f>+'24-02-015 Ind. Proy'!R55</f>
        <v>0</v>
      </c>
      <c r="H11" s="9">
        <f>+'24-02-015 Ind. Proy'!S55</f>
        <v>0</v>
      </c>
      <c r="I11" s="9">
        <f>+'24-02-015 Ind. Proy'!T55</f>
        <v>0</v>
      </c>
      <c r="J11" s="9">
        <f>+'24-02-015 Ind. Proy'!U55</f>
        <v>0</v>
      </c>
      <c r="K11" s="9">
        <f>+'24-02-015 Ind. Proy'!V55</f>
        <v>0</v>
      </c>
      <c r="L11" s="9">
        <f>+'24-02-015 Ind. Proy'!W55</f>
        <v>0</v>
      </c>
      <c r="M11" s="9">
        <f>+'24-02-015 Ind. Proy'!X55</f>
        <v>0</v>
      </c>
      <c r="N11" s="9">
        <f>+'24-02-015 Ind. Proy'!Y55</f>
        <v>0</v>
      </c>
      <c r="O11" s="9">
        <f>+'24-02-015 Ind. Proy'!Z55</f>
        <v>0</v>
      </c>
      <c r="P11" s="9">
        <f>+'24-02-015 Ind. Proy'!AA55</f>
        <v>0</v>
      </c>
      <c r="Q11" s="9">
        <f>+'24-02-015 Ind. Proy'!AB55</f>
        <v>0</v>
      </c>
      <c r="R11" s="9">
        <f>+'24-02-015 Ind. Proy'!AC55</f>
        <v>0</v>
      </c>
      <c r="S11" s="9">
        <f>+'24-02-015 Ind. Proy'!AD55</f>
        <v>0</v>
      </c>
      <c r="T11" s="9">
        <f>+'24-02-015 Ind. Proy'!AE55</f>
        <v>0</v>
      </c>
      <c r="U11" s="9">
        <f>+'24-02-015 Ind. Proy'!AF55</f>
        <v>0</v>
      </c>
      <c r="V11" s="9">
        <f>+'24-02-015 Ind. Proy'!AG55</f>
        <v>0</v>
      </c>
      <c r="W11" s="9">
        <f>+'24-02-015 Ind. Proy'!AH55</f>
        <v>0</v>
      </c>
      <c r="X11" s="112">
        <f>+'24-02-015 Ind. Proy'!AI55</f>
        <v>0</v>
      </c>
      <c r="Y11" s="112">
        <f>+'24-02-015 Ind. Proy'!AJ55</f>
        <v>0</v>
      </c>
    </row>
    <row r="12" spans="1:25" ht="24.75" customHeight="1" x14ac:dyDescent="0.3">
      <c r="A12" s="43" t="s">
        <v>54</v>
      </c>
      <c r="B12" s="9">
        <f>+'24-02-015 Ind. Proy'!J67</f>
        <v>0</v>
      </c>
      <c r="C12" s="9">
        <f>+'24-02-015 Ind. Proy'!K67</f>
        <v>0</v>
      </c>
      <c r="D12" s="9">
        <f>+'24-02-015 Ind. Proy'!M67</f>
        <v>0</v>
      </c>
      <c r="E12" s="9">
        <f>+'24-02-015 Ind. Proy'!N67</f>
        <v>0</v>
      </c>
      <c r="F12" s="9">
        <f>+'24-02-015 Ind. Proy'!O67</f>
        <v>0</v>
      </c>
      <c r="G12" s="9">
        <f>+'24-02-015 Ind. Proy'!R67</f>
        <v>0</v>
      </c>
      <c r="H12" s="9">
        <f>+'24-02-015 Ind. Proy'!S67</f>
        <v>0</v>
      </c>
      <c r="I12" s="9">
        <f>+'24-02-015 Ind. Proy'!T67</f>
        <v>0</v>
      </c>
      <c r="J12" s="9">
        <f>+'24-02-015 Ind. Proy'!U67</f>
        <v>0</v>
      </c>
      <c r="K12" s="9">
        <f>+'24-02-015 Ind. Proy'!V67</f>
        <v>0</v>
      </c>
      <c r="L12" s="9">
        <f>+'24-02-015 Ind. Proy'!W67</f>
        <v>0</v>
      </c>
      <c r="M12" s="9">
        <f>+'24-02-015 Ind. Proy'!X67</f>
        <v>0</v>
      </c>
      <c r="N12" s="9">
        <f>+'24-02-015 Ind. Proy'!Y67</f>
        <v>0</v>
      </c>
      <c r="O12" s="9">
        <f>+'24-02-015 Ind. Proy'!Z67</f>
        <v>0</v>
      </c>
      <c r="P12" s="9">
        <f>+'24-02-015 Ind. Proy'!AA67</f>
        <v>0</v>
      </c>
      <c r="Q12" s="9">
        <f>+'24-02-015 Ind. Proy'!AB67</f>
        <v>0</v>
      </c>
      <c r="R12" s="9">
        <f>+'24-02-015 Ind. Proy'!AC67</f>
        <v>0</v>
      </c>
      <c r="S12" s="9">
        <f>+'24-02-015 Ind. Proy'!AD67</f>
        <v>0</v>
      </c>
      <c r="T12" s="9">
        <f>+'24-02-015 Ind. Proy'!AE67</f>
        <v>0</v>
      </c>
      <c r="U12" s="9">
        <f>+'24-02-015 Ind. Proy'!AF67</f>
        <v>0</v>
      </c>
      <c r="V12" s="9">
        <f>+'24-02-015 Ind. Proy'!AG67</f>
        <v>0</v>
      </c>
      <c r="W12" s="9">
        <f>+'24-02-015 Ind. Proy'!AH67</f>
        <v>0</v>
      </c>
      <c r="X12" s="112">
        <f>+'24-02-015 Ind. Proy'!AI67</f>
        <v>0</v>
      </c>
      <c r="Y12" s="112">
        <f>+'24-02-015 Ind. Proy'!AJ67</f>
        <v>0</v>
      </c>
    </row>
    <row r="13" spans="1:25" ht="24.75" customHeight="1" x14ac:dyDescent="0.3">
      <c r="A13" s="43" t="s">
        <v>56</v>
      </c>
      <c r="B13" s="9">
        <f>+'24-02-015 Ind. Proy'!J79</f>
        <v>0</v>
      </c>
      <c r="C13" s="9">
        <f>+'24-02-015 Ind. Proy'!K79</f>
        <v>0</v>
      </c>
      <c r="D13" s="9">
        <f>+'24-02-015 Ind. Proy'!M79</f>
        <v>0</v>
      </c>
      <c r="E13" s="9">
        <f>+'24-02-015 Ind. Proy'!N79</f>
        <v>0</v>
      </c>
      <c r="F13" s="9">
        <f>+'24-02-015 Ind. Proy'!O79</f>
        <v>0</v>
      </c>
      <c r="G13" s="9">
        <f>+'24-02-015 Ind. Proy'!R79</f>
        <v>0</v>
      </c>
      <c r="H13" s="9">
        <f>+'24-02-015 Ind. Proy'!S79</f>
        <v>0</v>
      </c>
      <c r="I13" s="9">
        <f>+'24-02-015 Ind. Proy'!T79</f>
        <v>0</v>
      </c>
      <c r="J13" s="9">
        <f>+'24-02-015 Ind. Proy'!U79</f>
        <v>0</v>
      </c>
      <c r="K13" s="9">
        <f>+'24-02-015 Ind. Proy'!V79</f>
        <v>0</v>
      </c>
      <c r="L13" s="9">
        <f>+'24-02-015 Ind. Proy'!W79</f>
        <v>0</v>
      </c>
      <c r="M13" s="9">
        <f>+'24-02-015 Ind. Proy'!X79</f>
        <v>0</v>
      </c>
      <c r="N13" s="9">
        <f>+'24-02-015 Ind. Proy'!Y79</f>
        <v>0</v>
      </c>
      <c r="O13" s="9">
        <f>+'24-02-015 Ind. Proy'!Z79</f>
        <v>0</v>
      </c>
      <c r="P13" s="9">
        <f>+'24-02-015 Ind. Proy'!AA79</f>
        <v>0</v>
      </c>
      <c r="Q13" s="9">
        <f>+'24-02-015 Ind. Proy'!AB79</f>
        <v>0</v>
      </c>
      <c r="R13" s="9">
        <f>+'24-02-015 Ind. Proy'!AC79</f>
        <v>0</v>
      </c>
      <c r="S13" s="9">
        <f>+'24-02-015 Ind. Proy'!AD79</f>
        <v>0</v>
      </c>
      <c r="T13" s="9">
        <f>+'24-02-015 Ind. Proy'!AE79</f>
        <v>0</v>
      </c>
      <c r="U13" s="9">
        <f>+'24-02-015 Ind. Proy'!AF79</f>
        <v>0</v>
      </c>
      <c r="V13" s="9">
        <f>+'24-02-015 Ind. Proy'!AG79</f>
        <v>0</v>
      </c>
      <c r="W13" s="9">
        <f>+'24-02-015 Ind. Proy'!AH79</f>
        <v>0</v>
      </c>
      <c r="X13" s="112">
        <f>+'24-02-015 Ind. Proy'!AI79</f>
        <v>0</v>
      </c>
      <c r="Y13" s="112">
        <f>+'24-02-015 Ind. Proy'!AJ79</f>
        <v>0</v>
      </c>
    </row>
    <row r="14" spans="1:25" ht="24.75" customHeight="1" x14ac:dyDescent="0.3">
      <c r="A14" s="43" t="s">
        <v>58</v>
      </c>
      <c r="B14" s="9">
        <f>+'24-02-015 Ind. Proy'!J91</f>
        <v>0</v>
      </c>
      <c r="C14" s="9">
        <f>+'24-02-015 Ind. Proy'!K91</f>
        <v>0</v>
      </c>
      <c r="D14" s="9">
        <f>+'24-02-015 Ind. Proy'!M91</f>
        <v>0</v>
      </c>
      <c r="E14" s="9">
        <f>+'24-02-015 Ind. Proy'!N91</f>
        <v>0</v>
      </c>
      <c r="F14" s="9">
        <f>+'24-02-015 Ind. Proy'!O91</f>
        <v>0</v>
      </c>
      <c r="G14" s="9">
        <f>+'24-02-015 Ind. Proy'!R91</f>
        <v>0</v>
      </c>
      <c r="H14" s="9">
        <f>+'24-02-015 Ind. Proy'!S91</f>
        <v>0</v>
      </c>
      <c r="I14" s="9">
        <f>+'24-02-015 Ind. Proy'!T91</f>
        <v>0</v>
      </c>
      <c r="J14" s="9">
        <f>+'24-02-015 Ind. Proy'!U91</f>
        <v>0</v>
      </c>
      <c r="K14" s="9">
        <f>+'24-02-015 Ind. Proy'!V91</f>
        <v>0</v>
      </c>
      <c r="L14" s="9">
        <f>+'24-02-015 Ind. Proy'!W91</f>
        <v>0</v>
      </c>
      <c r="M14" s="9">
        <f>+'24-02-015 Ind. Proy'!X91</f>
        <v>0</v>
      </c>
      <c r="N14" s="9">
        <f>+'24-02-015 Ind. Proy'!Y91</f>
        <v>0</v>
      </c>
      <c r="O14" s="9">
        <f>+'24-02-015 Ind. Proy'!Z91</f>
        <v>0</v>
      </c>
      <c r="P14" s="9">
        <f>+'24-02-015 Ind. Proy'!AA91</f>
        <v>0</v>
      </c>
      <c r="Q14" s="9">
        <f>+'24-02-015 Ind. Proy'!AB91</f>
        <v>0</v>
      </c>
      <c r="R14" s="9">
        <f>+'24-02-015 Ind. Proy'!AC91</f>
        <v>0</v>
      </c>
      <c r="S14" s="9">
        <f>+'24-02-015 Ind. Proy'!AD91</f>
        <v>0</v>
      </c>
      <c r="T14" s="9">
        <f>+'24-02-015 Ind. Proy'!AE91</f>
        <v>0</v>
      </c>
      <c r="U14" s="9">
        <f>+'24-02-015 Ind. Proy'!AF91</f>
        <v>0</v>
      </c>
      <c r="V14" s="9">
        <f>+'24-02-015 Ind. Proy'!AG91</f>
        <v>0</v>
      </c>
      <c r="W14" s="9">
        <f>+'24-02-015 Ind. Proy'!AH91</f>
        <v>0</v>
      </c>
      <c r="X14" s="112">
        <f>+'24-02-015 Ind. Proy'!AI91</f>
        <v>0</v>
      </c>
      <c r="Y14" s="112">
        <f>+'24-02-015 Ind. Proy'!AJ91</f>
        <v>0</v>
      </c>
    </row>
    <row r="15" spans="1:25" ht="24.75" customHeight="1" x14ac:dyDescent="0.3">
      <c r="A15" s="43" t="s">
        <v>60</v>
      </c>
      <c r="B15" s="9">
        <f>+'24-02-015 Ind. Proy'!J103</f>
        <v>0</v>
      </c>
      <c r="C15" s="9">
        <f>+'24-02-015 Ind. Proy'!K103</f>
        <v>0</v>
      </c>
      <c r="D15" s="9">
        <f>+'24-02-015 Ind. Proy'!M103</f>
        <v>0</v>
      </c>
      <c r="E15" s="9">
        <f>+'24-02-015 Ind. Proy'!N103</f>
        <v>0</v>
      </c>
      <c r="F15" s="9">
        <f>+'24-02-015 Ind. Proy'!O103</f>
        <v>0</v>
      </c>
      <c r="G15" s="9">
        <f>+'24-02-015 Ind. Proy'!R103</f>
        <v>0</v>
      </c>
      <c r="H15" s="9">
        <f>+'24-02-015 Ind. Proy'!S103</f>
        <v>0</v>
      </c>
      <c r="I15" s="9">
        <f>+'24-02-015 Ind. Proy'!T103</f>
        <v>0</v>
      </c>
      <c r="J15" s="9">
        <f>+'24-02-015 Ind. Proy'!U103</f>
        <v>0</v>
      </c>
      <c r="K15" s="9">
        <f>+'24-02-015 Ind. Proy'!V103</f>
        <v>0</v>
      </c>
      <c r="L15" s="9">
        <f>+'24-02-015 Ind. Proy'!W103</f>
        <v>0</v>
      </c>
      <c r="M15" s="9">
        <f>+'24-02-015 Ind. Proy'!X103</f>
        <v>0</v>
      </c>
      <c r="N15" s="9">
        <f>+'24-02-015 Ind. Proy'!Y103</f>
        <v>0</v>
      </c>
      <c r="O15" s="9">
        <f>+'24-02-015 Ind. Proy'!Z103</f>
        <v>0</v>
      </c>
      <c r="P15" s="9">
        <f>+'24-02-015 Ind. Proy'!AA103</f>
        <v>0</v>
      </c>
      <c r="Q15" s="9">
        <f>+'24-02-015 Ind. Proy'!AB103</f>
        <v>0</v>
      </c>
      <c r="R15" s="9">
        <f>+'24-02-015 Ind. Proy'!AC103</f>
        <v>0</v>
      </c>
      <c r="S15" s="9">
        <f>+'24-02-015 Ind. Proy'!AD103</f>
        <v>0</v>
      </c>
      <c r="T15" s="9">
        <f>+'24-02-015 Ind. Proy'!AE103</f>
        <v>0</v>
      </c>
      <c r="U15" s="9">
        <f>+'24-02-015 Ind. Proy'!AF103</f>
        <v>0</v>
      </c>
      <c r="V15" s="9">
        <f>+'24-02-015 Ind. Proy'!AG103</f>
        <v>0</v>
      </c>
      <c r="W15" s="9">
        <f>+'24-02-015 Ind. Proy'!AH103</f>
        <v>0</v>
      </c>
      <c r="X15" s="112">
        <f>+'24-02-015 Ind. Proy'!AI103</f>
        <v>0</v>
      </c>
      <c r="Y15" s="112">
        <f>+'24-02-015 Ind. Proy'!AJ103</f>
        <v>0</v>
      </c>
    </row>
    <row r="16" spans="1:25" ht="24.75" customHeight="1" x14ac:dyDescent="0.3">
      <c r="A16" s="43" t="s">
        <v>62</v>
      </c>
      <c r="B16" s="9">
        <f>+'24-02-015 Ind. Proy'!J115</f>
        <v>0</v>
      </c>
      <c r="C16" s="9">
        <f>+'24-02-015 Ind. Proy'!K115</f>
        <v>0</v>
      </c>
      <c r="D16" s="9">
        <f>+'24-02-015 Ind. Proy'!M115</f>
        <v>0</v>
      </c>
      <c r="E16" s="9">
        <f>+'24-02-015 Ind. Proy'!N115</f>
        <v>0</v>
      </c>
      <c r="F16" s="9">
        <f>+'24-02-015 Ind. Proy'!O115</f>
        <v>0</v>
      </c>
      <c r="G16" s="9">
        <f>+'24-02-015 Ind. Proy'!R115</f>
        <v>0</v>
      </c>
      <c r="H16" s="9">
        <f>+'24-02-015 Ind. Proy'!S115</f>
        <v>0</v>
      </c>
      <c r="I16" s="9">
        <f>+'24-02-015 Ind. Proy'!T115</f>
        <v>0</v>
      </c>
      <c r="J16" s="9">
        <f>+'24-02-015 Ind. Proy'!U115</f>
        <v>0</v>
      </c>
      <c r="K16" s="9">
        <f>+'24-02-015 Ind. Proy'!V115</f>
        <v>0</v>
      </c>
      <c r="L16" s="9">
        <f>+'24-02-015 Ind. Proy'!W115</f>
        <v>0</v>
      </c>
      <c r="M16" s="9">
        <f>+'24-02-015 Ind. Proy'!X115</f>
        <v>0</v>
      </c>
      <c r="N16" s="9">
        <f>+'24-02-015 Ind. Proy'!Y115</f>
        <v>0</v>
      </c>
      <c r="O16" s="9">
        <f>+'24-02-015 Ind. Proy'!Z115</f>
        <v>0</v>
      </c>
      <c r="P16" s="9">
        <f>+'24-02-015 Ind. Proy'!AA115</f>
        <v>0</v>
      </c>
      <c r="Q16" s="9">
        <f>+'24-02-015 Ind. Proy'!AB115</f>
        <v>0</v>
      </c>
      <c r="R16" s="9">
        <f>+'24-02-015 Ind. Proy'!AC115</f>
        <v>0</v>
      </c>
      <c r="S16" s="9">
        <f>+'24-02-015 Ind. Proy'!AD115</f>
        <v>0</v>
      </c>
      <c r="T16" s="9">
        <f>+'24-02-015 Ind. Proy'!AE115</f>
        <v>0</v>
      </c>
      <c r="U16" s="9">
        <f>+'24-02-015 Ind. Proy'!AF115</f>
        <v>0</v>
      </c>
      <c r="V16" s="9">
        <f>+'24-02-015 Ind. Proy'!AG115</f>
        <v>0</v>
      </c>
      <c r="W16" s="9">
        <f>+'24-02-015 Ind. Proy'!AH115</f>
        <v>0</v>
      </c>
      <c r="X16" s="112">
        <f>+'24-02-015 Ind. Proy'!AI115</f>
        <v>0</v>
      </c>
      <c r="Y16" s="112">
        <f>+'24-02-015 Ind. Proy'!AJ115</f>
        <v>0</v>
      </c>
    </row>
    <row r="17" spans="1:25" ht="24.75" customHeight="1" x14ac:dyDescent="0.3">
      <c r="A17" s="43" t="s">
        <v>64</v>
      </c>
      <c r="B17" s="9">
        <f>+'24-02-015 Ind. Proy'!J127</f>
        <v>0</v>
      </c>
      <c r="C17" s="9">
        <f>+'24-02-015 Ind. Proy'!K127</f>
        <v>0</v>
      </c>
      <c r="D17" s="9">
        <f>+'24-02-015 Ind. Proy'!M127</f>
        <v>0</v>
      </c>
      <c r="E17" s="9">
        <f>+'24-02-015 Ind. Proy'!N127</f>
        <v>0</v>
      </c>
      <c r="F17" s="9">
        <f>+'24-02-015 Ind. Proy'!O127</f>
        <v>0</v>
      </c>
      <c r="G17" s="9">
        <f>+'24-02-015 Ind. Proy'!R127</f>
        <v>0</v>
      </c>
      <c r="H17" s="9">
        <f>+'24-02-015 Ind. Proy'!S127</f>
        <v>0</v>
      </c>
      <c r="I17" s="9">
        <f>+'24-02-015 Ind. Proy'!T127</f>
        <v>0</v>
      </c>
      <c r="J17" s="9">
        <f>+'24-02-015 Ind. Proy'!U127</f>
        <v>0</v>
      </c>
      <c r="K17" s="9">
        <f>+'24-02-015 Ind. Proy'!V127</f>
        <v>0</v>
      </c>
      <c r="L17" s="9">
        <f>+'24-02-015 Ind. Proy'!W127</f>
        <v>0</v>
      </c>
      <c r="M17" s="9">
        <f>+'24-02-015 Ind. Proy'!X127</f>
        <v>0</v>
      </c>
      <c r="N17" s="9">
        <f>+'24-02-015 Ind. Proy'!Y127</f>
        <v>0</v>
      </c>
      <c r="O17" s="9">
        <f>+'24-02-015 Ind. Proy'!Z127</f>
        <v>0</v>
      </c>
      <c r="P17" s="9">
        <f>+'24-02-015 Ind. Proy'!AA127</f>
        <v>0</v>
      </c>
      <c r="Q17" s="9">
        <f>+'24-02-015 Ind. Proy'!AB127</f>
        <v>0</v>
      </c>
      <c r="R17" s="9">
        <f>+'24-02-015 Ind. Proy'!AC127</f>
        <v>0</v>
      </c>
      <c r="S17" s="9">
        <f>+'24-02-015 Ind. Proy'!AD127</f>
        <v>0</v>
      </c>
      <c r="T17" s="9">
        <f>+'24-02-015 Ind. Proy'!AE127</f>
        <v>0</v>
      </c>
      <c r="U17" s="9">
        <f>+'24-02-015 Ind. Proy'!AF127</f>
        <v>0</v>
      </c>
      <c r="V17" s="9">
        <f>+'24-02-015 Ind. Proy'!AG127</f>
        <v>0</v>
      </c>
      <c r="W17" s="9">
        <f>+'24-02-015 Ind. Proy'!AH127</f>
        <v>0</v>
      </c>
      <c r="X17" s="112">
        <f>+'24-02-015 Ind. Proy'!AI116</f>
        <v>0</v>
      </c>
      <c r="Y17" s="112">
        <f>+'24-02-015 Ind. Proy'!AJ116</f>
        <v>0</v>
      </c>
    </row>
    <row r="18" spans="1:25" ht="24.75" customHeight="1" x14ac:dyDescent="0.3">
      <c r="A18" s="43" t="s">
        <v>66</v>
      </c>
      <c r="B18" s="9">
        <f>+'24-02-015 Ind. Proy'!J139</f>
        <v>0</v>
      </c>
      <c r="C18" s="9">
        <f>+'24-02-015 Ind. Proy'!K139</f>
        <v>0</v>
      </c>
      <c r="D18" s="9">
        <f>+'24-02-015 Ind. Proy'!M139</f>
        <v>0</v>
      </c>
      <c r="E18" s="9">
        <f>+'24-02-015 Ind. Proy'!N139</f>
        <v>0</v>
      </c>
      <c r="F18" s="9">
        <f>+'24-02-015 Ind. Proy'!O139</f>
        <v>0</v>
      </c>
      <c r="G18" s="9">
        <f>+'24-02-015 Ind. Proy'!R139</f>
        <v>0</v>
      </c>
      <c r="H18" s="9">
        <f>+'24-02-015 Ind. Proy'!S139</f>
        <v>0</v>
      </c>
      <c r="I18" s="9">
        <f>+'24-02-015 Ind. Proy'!T139</f>
        <v>0</v>
      </c>
      <c r="J18" s="9">
        <f>+'24-02-015 Ind. Proy'!U139</f>
        <v>0</v>
      </c>
      <c r="K18" s="9">
        <f>+'24-02-015 Ind. Proy'!V139</f>
        <v>0</v>
      </c>
      <c r="L18" s="9">
        <f>+'24-02-015 Ind. Proy'!W139</f>
        <v>0</v>
      </c>
      <c r="M18" s="9">
        <f>+'24-02-015 Ind. Proy'!X139</f>
        <v>0</v>
      </c>
      <c r="N18" s="9">
        <f>+'24-02-015 Ind. Proy'!Y139</f>
        <v>0</v>
      </c>
      <c r="O18" s="9">
        <f>+'24-02-015 Ind. Proy'!Z139</f>
        <v>0</v>
      </c>
      <c r="P18" s="9">
        <f>+'24-02-015 Ind. Proy'!AA139</f>
        <v>0</v>
      </c>
      <c r="Q18" s="9">
        <f>+'24-02-015 Ind. Proy'!AB139</f>
        <v>0</v>
      </c>
      <c r="R18" s="9">
        <f>+'24-02-015 Ind. Proy'!AC139</f>
        <v>0</v>
      </c>
      <c r="S18" s="9">
        <f>+'24-02-015 Ind. Proy'!AD139</f>
        <v>0</v>
      </c>
      <c r="T18" s="9">
        <f>+'24-02-015 Ind. Proy'!AE139</f>
        <v>0</v>
      </c>
      <c r="U18" s="9">
        <f>+'24-02-015 Ind. Proy'!AF139</f>
        <v>0</v>
      </c>
      <c r="V18" s="9">
        <f>+'24-02-015 Ind. Proy'!AG139</f>
        <v>0</v>
      </c>
      <c r="W18" s="9">
        <f>+'24-02-015 Ind. Proy'!AH139</f>
        <v>0</v>
      </c>
      <c r="X18" s="112">
        <f>+'24-02-015 Ind. Proy'!AI139</f>
        <v>0</v>
      </c>
      <c r="Y18" s="112">
        <f>+'24-02-015 Ind. Proy'!AJ139</f>
        <v>0</v>
      </c>
    </row>
    <row r="19" spans="1:25" ht="24.75" customHeight="1" x14ac:dyDescent="0.3">
      <c r="A19" s="43" t="s">
        <v>68</v>
      </c>
      <c r="B19" s="9">
        <f>+'24-02-015 Ind. Proy'!J151</f>
        <v>0</v>
      </c>
      <c r="C19" s="9">
        <f>+'24-02-015 Ind. Proy'!K151</f>
        <v>0</v>
      </c>
      <c r="D19" s="9">
        <f>+'24-02-015 Ind. Proy'!M151</f>
        <v>0</v>
      </c>
      <c r="E19" s="9">
        <f>+'24-02-015 Ind. Proy'!N151</f>
        <v>0</v>
      </c>
      <c r="F19" s="9">
        <f>+'24-02-015 Ind. Proy'!O151</f>
        <v>0</v>
      </c>
      <c r="G19" s="9">
        <f>+'24-02-015 Ind. Proy'!R151</f>
        <v>0</v>
      </c>
      <c r="H19" s="9">
        <f>+'24-02-015 Ind. Proy'!S151</f>
        <v>0</v>
      </c>
      <c r="I19" s="9">
        <f>+'24-02-015 Ind. Proy'!T151</f>
        <v>0</v>
      </c>
      <c r="J19" s="9">
        <f>+'24-02-015 Ind. Proy'!U151</f>
        <v>0</v>
      </c>
      <c r="K19" s="9">
        <f>+'24-02-015 Ind. Proy'!V151</f>
        <v>0</v>
      </c>
      <c r="L19" s="9">
        <f>+'24-02-015 Ind. Proy'!W151</f>
        <v>0</v>
      </c>
      <c r="M19" s="9">
        <f>+'24-02-015 Ind. Proy'!X151</f>
        <v>0</v>
      </c>
      <c r="N19" s="9">
        <f>+'24-02-015 Ind. Proy'!Y151</f>
        <v>0</v>
      </c>
      <c r="O19" s="9">
        <f>+'24-02-015 Ind. Proy'!Z151</f>
        <v>0</v>
      </c>
      <c r="P19" s="9">
        <f>+'24-02-015 Ind. Proy'!AA151</f>
        <v>0</v>
      </c>
      <c r="Q19" s="9">
        <f>+'24-02-015 Ind. Proy'!AB151</f>
        <v>0</v>
      </c>
      <c r="R19" s="9">
        <f>+'24-02-015 Ind. Proy'!AC151</f>
        <v>0</v>
      </c>
      <c r="S19" s="9">
        <f>+'24-02-015 Ind. Proy'!AD151</f>
        <v>0</v>
      </c>
      <c r="T19" s="9">
        <f>+'24-02-015 Ind. Proy'!AE151</f>
        <v>0</v>
      </c>
      <c r="U19" s="9">
        <f>+'24-02-015 Ind. Proy'!AF151</f>
        <v>0</v>
      </c>
      <c r="V19" s="9">
        <f>+'24-02-015 Ind. Proy'!AG151</f>
        <v>0</v>
      </c>
      <c r="W19" s="9">
        <f>+'24-02-015 Ind. Proy'!AH151</f>
        <v>0</v>
      </c>
      <c r="X19" s="112">
        <f>+'24-02-015 Ind. Proy'!AI151</f>
        <v>0</v>
      </c>
      <c r="Y19" s="112">
        <f>+'24-02-015 Ind. Proy'!AJ151</f>
        <v>0</v>
      </c>
    </row>
    <row r="20" spans="1:25" ht="24.75" customHeight="1" x14ac:dyDescent="0.3">
      <c r="A20" s="44" t="s">
        <v>70</v>
      </c>
      <c r="B20" s="9">
        <f>+'24-02-015 Ind. Proy'!J163</f>
        <v>0</v>
      </c>
      <c r="C20" s="9">
        <f>+'24-02-015 Ind. Proy'!K163</f>
        <v>0</v>
      </c>
      <c r="D20" s="9">
        <f>+'24-02-015 Ind. Proy'!M163</f>
        <v>0</v>
      </c>
      <c r="E20" s="9">
        <f>+'24-02-015 Ind. Proy'!N163</f>
        <v>0</v>
      </c>
      <c r="F20" s="9">
        <f>+'24-02-015 Ind. Proy'!O163</f>
        <v>0</v>
      </c>
      <c r="G20" s="9">
        <f>+'24-02-015 Ind. Proy'!R163</f>
        <v>0</v>
      </c>
      <c r="H20" s="9">
        <f>+'24-02-015 Ind. Proy'!S163</f>
        <v>0</v>
      </c>
      <c r="I20" s="9">
        <f>+'24-02-015 Ind. Proy'!T163</f>
        <v>0</v>
      </c>
      <c r="J20" s="9">
        <f>+'24-02-015 Ind. Proy'!U163</f>
        <v>0</v>
      </c>
      <c r="K20" s="9">
        <f>+'24-02-015 Ind. Proy'!V163</f>
        <v>0</v>
      </c>
      <c r="L20" s="9">
        <f>+'24-02-015 Ind. Proy'!W163</f>
        <v>0</v>
      </c>
      <c r="M20" s="9">
        <f>+'24-02-015 Ind. Proy'!X163</f>
        <v>0</v>
      </c>
      <c r="N20" s="9">
        <f>+'24-02-015 Ind. Proy'!Y163</f>
        <v>0</v>
      </c>
      <c r="O20" s="9">
        <f>+'24-02-015 Ind. Proy'!Z163</f>
        <v>0</v>
      </c>
      <c r="P20" s="9">
        <f>+'24-02-015 Ind. Proy'!AA163</f>
        <v>0</v>
      </c>
      <c r="Q20" s="9">
        <f>+'24-02-015 Ind. Proy'!AB163</f>
        <v>0</v>
      </c>
      <c r="R20" s="9">
        <f>+'24-02-015 Ind. Proy'!AC163</f>
        <v>0</v>
      </c>
      <c r="S20" s="9">
        <f>+'24-02-015 Ind. Proy'!AD163</f>
        <v>0</v>
      </c>
      <c r="T20" s="9">
        <f>+'24-02-015 Ind. Proy'!AE163</f>
        <v>0</v>
      </c>
      <c r="U20" s="9">
        <f>+'24-02-015 Ind. Proy'!AF163</f>
        <v>0</v>
      </c>
      <c r="V20" s="9">
        <f>+'24-02-015 Ind. Proy'!AG163</f>
        <v>0</v>
      </c>
      <c r="W20" s="9">
        <f>+'24-02-015 Ind. Proy'!AH163</f>
        <v>0</v>
      </c>
      <c r="X20" s="112">
        <f>+'24-02-015 Ind. Proy'!AI163</f>
        <v>0</v>
      </c>
      <c r="Y20" s="112">
        <f>+'24-02-015 Ind. Proy'!AJ163</f>
        <v>0</v>
      </c>
    </row>
    <row r="21" spans="1:25" ht="24.75" customHeight="1" x14ac:dyDescent="0.3">
      <c r="A21" s="44" t="s">
        <v>72</v>
      </c>
      <c r="B21" s="9">
        <f>+'24-02-015 Ind. Proy'!J175</f>
        <v>0</v>
      </c>
      <c r="C21" s="9">
        <f>+'24-02-015 Ind. Proy'!K175</f>
        <v>0</v>
      </c>
      <c r="D21" s="9">
        <f>+'24-02-015 Ind. Proy'!M175</f>
        <v>0</v>
      </c>
      <c r="E21" s="9">
        <f>+'24-02-015 Ind. Proy'!N175</f>
        <v>0</v>
      </c>
      <c r="F21" s="9">
        <f>+'24-02-015 Ind. Proy'!O175</f>
        <v>0</v>
      </c>
      <c r="G21" s="9">
        <f>+'24-02-015 Ind. Proy'!R175</f>
        <v>0</v>
      </c>
      <c r="H21" s="9">
        <f>+'24-02-015 Ind. Proy'!S175</f>
        <v>0</v>
      </c>
      <c r="I21" s="9">
        <f>+'24-02-015 Ind. Proy'!T175</f>
        <v>0</v>
      </c>
      <c r="J21" s="9">
        <f>+'24-02-015 Ind. Proy'!U175</f>
        <v>0</v>
      </c>
      <c r="K21" s="9">
        <f>+'24-02-015 Ind. Proy'!V175</f>
        <v>0</v>
      </c>
      <c r="L21" s="9">
        <f>+'24-02-015 Ind. Proy'!W175</f>
        <v>0</v>
      </c>
      <c r="M21" s="9">
        <f>+'24-02-015 Ind. Proy'!X175</f>
        <v>0</v>
      </c>
      <c r="N21" s="9">
        <f>+'24-02-015 Ind. Proy'!Y175</f>
        <v>0</v>
      </c>
      <c r="O21" s="9">
        <f>+'24-02-015 Ind. Proy'!Z175</f>
        <v>0</v>
      </c>
      <c r="P21" s="9">
        <f>+'24-02-015 Ind. Proy'!AA175</f>
        <v>0</v>
      </c>
      <c r="Q21" s="9">
        <f>+'24-02-015 Ind. Proy'!AB175</f>
        <v>0</v>
      </c>
      <c r="R21" s="9">
        <f>+'24-02-015 Ind. Proy'!AC175</f>
        <v>0</v>
      </c>
      <c r="S21" s="9">
        <f>+'24-02-015 Ind. Proy'!AD175</f>
        <v>0</v>
      </c>
      <c r="T21" s="9">
        <f>+'24-02-015 Ind. Proy'!AE175</f>
        <v>0</v>
      </c>
      <c r="U21" s="9">
        <f>+'24-02-015 Ind. Proy'!AF175</f>
        <v>0</v>
      </c>
      <c r="V21" s="9">
        <f>+'24-02-015 Ind. Proy'!AG175</f>
        <v>0</v>
      </c>
      <c r="W21" s="9">
        <f>+'24-02-015 Ind. Proy'!AH175</f>
        <v>0</v>
      </c>
      <c r="X21" s="112">
        <f>+'24-02-015 Ind. Proy'!AI175</f>
        <v>0</v>
      </c>
      <c r="Y21" s="112">
        <f>+'24-02-015 Ind. Proy'!AJ175</f>
        <v>0</v>
      </c>
    </row>
    <row r="22" spans="1:25" ht="24.75" customHeight="1" x14ac:dyDescent="0.3">
      <c r="A22" s="44" t="s">
        <v>74</v>
      </c>
      <c r="B22" s="9">
        <f>+'24-02-015 Ind. Proy'!J187</f>
        <v>0</v>
      </c>
      <c r="C22" s="9">
        <f>+'24-02-015 Ind. Proy'!K187</f>
        <v>0</v>
      </c>
      <c r="D22" s="9">
        <f>+'24-02-015 Ind. Proy'!M187</f>
        <v>0</v>
      </c>
      <c r="E22" s="9">
        <f>+'24-02-015 Ind. Proy'!N187</f>
        <v>0</v>
      </c>
      <c r="F22" s="9">
        <f>+'24-02-015 Ind. Proy'!O187</f>
        <v>0</v>
      </c>
      <c r="G22" s="9">
        <f>+'24-02-015 Ind. Proy'!R187</f>
        <v>0</v>
      </c>
      <c r="H22" s="9">
        <f>+'24-02-015 Ind. Proy'!S187</f>
        <v>0</v>
      </c>
      <c r="I22" s="9">
        <f>+'24-02-015 Ind. Proy'!T187</f>
        <v>0</v>
      </c>
      <c r="J22" s="9">
        <f>+'24-02-015 Ind. Proy'!U187</f>
        <v>0</v>
      </c>
      <c r="K22" s="9">
        <f>+'24-02-015 Ind. Proy'!V187</f>
        <v>0</v>
      </c>
      <c r="L22" s="9">
        <f>+'24-02-015 Ind. Proy'!W187</f>
        <v>0</v>
      </c>
      <c r="M22" s="9">
        <f>+'24-02-015 Ind. Proy'!X187</f>
        <v>0</v>
      </c>
      <c r="N22" s="9">
        <f>+'24-02-015 Ind. Proy'!Y187</f>
        <v>0</v>
      </c>
      <c r="O22" s="9">
        <f>+'24-02-015 Ind. Proy'!Z187</f>
        <v>0</v>
      </c>
      <c r="P22" s="9">
        <f>+'24-02-015 Ind. Proy'!AA187</f>
        <v>0</v>
      </c>
      <c r="Q22" s="9">
        <f>+'24-02-015 Ind. Proy'!AB187</f>
        <v>0</v>
      </c>
      <c r="R22" s="9">
        <f>+'24-02-015 Ind. Proy'!AC187</f>
        <v>0</v>
      </c>
      <c r="S22" s="9">
        <f>+'24-02-015 Ind. Proy'!AD187</f>
        <v>0</v>
      </c>
      <c r="T22" s="9">
        <f>+'24-02-015 Ind. Proy'!AE187</f>
        <v>0</v>
      </c>
      <c r="U22" s="9">
        <f>+'24-02-015 Ind. Proy'!AF187</f>
        <v>0</v>
      </c>
      <c r="V22" s="9">
        <f>+'24-02-015 Ind. Proy'!AG187</f>
        <v>0</v>
      </c>
      <c r="W22" s="9">
        <f>+'24-02-015 Ind. Proy'!AH187</f>
        <v>0</v>
      </c>
      <c r="X22" s="112">
        <f>+'24-02-015 Ind. Proy'!AI187</f>
        <v>0</v>
      </c>
      <c r="Y22" s="112">
        <f>+'24-02-015 Ind. Proy'!AJ187</f>
        <v>0</v>
      </c>
    </row>
    <row r="23" spans="1:25" ht="24.75" customHeight="1" x14ac:dyDescent="0.3">
      <c r="A23" s="45" t="s">
        <v>76</v>
      </c>
      <c r="B23" s="9">
        <f>+'24-02-015 Ind. Proy'!J190</f>
        <v>2134267000</v>
      </c>
      <c r="C23" s="9">
        <f>+'24-02-015 Ind. Proy'!K190</f>
        <v>2134267000</v>
      </c>
      <c r="D23" s="9">
        <f>+'24-02-015 Ind. Proy'!M190</f>
        <v>0</v>
      </c>
      <c r="E23" s="9">
        <f>+'24-02-015 Ind. Proy'!N190</f>
        <v>0</v>
      </c>
      <c r="F23" s="9">
        <f>+'24-02-015 Ind. Proy'!O190</f>
        <v>0</v>
      </c>
      <c r="G23" s="9">
        <f>+'24-02-015 Ind. Proy'!R190</f>
        <v>0</v>
      </c>
      <c r="H23" s="9">
        <f>+'24-02-015 Ind. Proy'!S190</f>
        <v>0</v>
      </c>
      <c r="I23" s="9">
        <f>+'24-02-015 Ind. Proy'!T190</f>
        <v>0</v>
      </c>
      <c r="J23" s="9">
        <f>+'24-02-015 Ind. Proy'!U190</f>
        <v>0</v>
      </c>
      <c r="K23" s="9">
        <f>+'24-02-015 Ind. Proy'!V190</f>
        <v>0</v>
      </c>
      <c r="L23" s="9">
        <f>+'24-02-015 Ind. Proy'!W190</f>
        <v>1067133500</v>
      </c>
      <c r="M23" s="9">
        <f>+'24-02-015 Ind. Proy'!X190</f>
        <v>0</v>
      </c>
      <c r="N23" s="9">
        <f>+'24-02-015 Ind. Proy'!Y190</f>
        <v>1067133500</v>
      </c>
      <c r="O23" s="9">
        <f>+'24-02-015 Ind. Proy'!Z190</f>
        <v>0</v>
      </c>
      <c r="P23" s="9">
        <f>+'24-02-015 Ind. Proy'!AA190</f>
        <v>0</v>
      </c>
      <c r="Q23" s="9">
        <f>+'24-02-015 Ind. Proy'!AB190</f>
        <v>0</v>
      </c>
      <c r="R23" s="9">
        <f>+'24-02-015 Ind. Proy'!AC190</f>
        <v>0</v>
      </c>
      <c r="S23" s="9">
        <f>+'24-02-015 Ind. Proy'!AD190</f>
        <v>0</v>
      </c>
      <c r="T23" s="9">
        <f>+'24-02-015 Ind. Proy'!AE190</f>
        <v>0</v>
      </c>
      <c r="U23" s="9">
        <f>+'24-02-015 Ind. Proy'!AF190</f>
        <v>0</v>
      </c>
      <c r="V23" s="9">
        <f>+'24-02-015 Ind. Proy'!AG190</f>
        <v>0</v>
      </c>
      <c r="W23" s="9">
        <f>+'24-02-015 Ind. Proy'!AH190</f>
        <v>1067133500</v>
      </c>
      <c r="X23" s="112">
        <f>+'24-02-015 Ind. Proy'!AI190</f>
        <v>0.5</v>
      </c>
      <c r="Y23" s="112">
        <f>+'24-02-015 Ind. Proy'!AJ190</f>
        <v>1</v>
      </c>
    </row>
    <row r="24" spans="1:25" ht="20.399999999999999" customHeight="1" x14ac:dyDescent="0.3">
      <c r="A24" s="403" t="s">
        <v>113</v>
      </c>
      <c r="B24" s="273">
        <f t="shared" ref="B24:W24" si="0">SUM(B8:B23)</f>
        <v>2134267000</v>
      </c>
      <c r="C24" s="273">
        <f t="shared" si="0"/>
        <v>2134267000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1067133500</v>
      </c>
      <c r="M24" s="273">
        <f t="shared" si="0"/>
        <v>0</v>
      </c>
      <c r="N24" s="273">
        <f t="shared" si="0"/>
        <v>1067133500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1067133500</v>
      </c>
      <c r="X24" s="281">
        <f>+'24-02-015 Ind. Proy'!AI191</f>
        <v>0.5</v>
      </c>
      <c r="Y24" s="281">
        <f>'24-02-015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  <pageSetUpPr fitToPage="1"/>
  </sheetPr>
  <dimension ref="A1:AJ208"/>
  <sheetViews>
    <sheetView zoomScaleNormal="100" workbookViewId="0">
      <selection activeCell="A191" sqref="A191:I191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3.33203125" style="15" hidden="1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hidden="1" customWidth="1"/>
    <col min="14" max="14" width="9.109375" style="15" hidden="1" customWidth="1"/>
    <col min="15" max="15" width="13" style="15" hidden="1" customWidth="1"/>
    <col min="16" max="16" width="10.5546875" style="15" hidden="1" customWidth="1"/>
    <col min="17" max="17" width="13.88671875" style="42" hidden="1" customWidth="1"/>
    <col min="18" max="18" width="12.88671875" style="12" customWidth="1" outlineLevel="1"/>
    <col min="19" max="20" width="12" style="12" customWidth="1" outlineLevel="1"/>
    <col min="21" max="21" width="12" style="12" customWidth="1"/>
    <col min="22" max="22" width="8.109375" style="12" hidden="1" customWidth="1" outlineLevel="1"/>
    <col min="23" max="23" width="7.6640625" style="12" hidden="1" customWidth="1" outlineLevel="1"/>
    <col min="24" max="24" width="12.109375" style="12" hidden="1" customWidth="1" outlineLevel="1"/>
    <col min="25" max="25" width="12.109375" style="12" hidden="1" customWidth="1" collapsed="1"/>
    <col min="26" max="28" width="12.109375" style="12" hidden="1" customWidth="1" outlineLevel="1"/>
    <col min="29" max="29" width="12.109375" style="12" hidden="1" customWidth="1" collapsed="1"/>
    <col min="30" max="32" width="12.109375" style="12" hidden="1" customWidth="1" outlineLevel="1"/>
    <col min="33" max="33" width="12.109375" style="12" hidden="1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114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85" t="s">
        <v>115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Z5" s="485"/>
      <c r="AA5" s="485"/>
      <c r="AB5" s="485"/>
      <c r="AC5" s="485"/>
      <c r="AD5" s="485"/>
      <c r="AE5" s="485"/>
      <c r="AF5" s="485"/>
      <c r="AG5" s="485"/>
      <c r="AH5" s="485"/>
      <c r="AI5" s="485"/>
      <c r="AJ5" s="485"/>
    </row>
    <row r="6" spans="1:36" s="11" customFormat="1" x14ac:dyDescent="0.3">
      <c r="A6" s="489" t="s">
        <v>5</v>
      </c>
      <c r="B6" s="490" t="s">
        <v>6</v>
      </c>
      <c r="C6" s="407" t="s">
        <v>7</v>
      </c>
      <c r="D6" s="490" t="s">
        <v>8</v>
      </c>
      <c r="E6" s="489" t="s">
        <v>9</v>
      </c>
      <c r="F6" s="490" t="s">
        <v>10</v>
      </c>
      <c r="G6" s="489" t="s">
        <v>11</v>
      </c>
      <c r="H6" s="489" t="s">
        <v>12</v>
      </c>
      <c r="I6" s="489"/>
      <c r="J6" s="492" t="s">
        <v>13</v>
      </c>
      <c r="K6" s="492" t="s">
        <v>14</v>
      </c>
      <c r="L6" s="489" t="s">
        <v>15</v>
      </c>
      <c r="M6" s="486" t="s">
        <v>16</v>
      </c>
      <c r="N6" s="487"/>
      <c r="O6" s="488"/>
      <c r="P6" s="489" t="s">
        <v>17</v>
      </c>
      <c r="Q6" s="490" t="s">
        <v>18</v>
      </c>
      <c r="R6" s="495" t="s">
        <v>19</v>
      </c>
      <c r="S6" s="495"/>
      <c r="T6" s="495"/>
      <c r="U6" s="492" t="s">
        <v>20</v>
      </c>
      <c r="V6" s="495" t="s">
        <v>19</v>
      </c>
      <c r="W6" s="495"/>
      <c r="X6" s="495"/>
      <c r="Y6" s="492" t="s">
        <v>21</v>
      </c>
      <c r="Z6" s="495" t="s">
        <v>19</v>
      </c>
      <c r="AA6" s="495"/>
      <c r="AB6" s="495"/>
      <c r="AC6" s="492" t="s">
        <v>22</v>
      </c>
      <c r="AD6" s="495" t="s">
        <v>19</v>
      </c>
      <c r="AE6" s="495"/>
      <c r="AF6" s="495"/>
      <c r="AG6" s="492" t="s">
        <v>23</v>
      </c>
      <c r="AH6" s="492" t="s">
        <v>24</v>
      </c>
      <c r="AI6" s="494" t="s">
        <v>25</v>
      </c>
      <c r="AJ6" s="494"/>
    </row>
    <row r="7" spans="1:36" s="11" customFormat="1" ht="20.399999999999999" x14ac:dyDescent="0.3">
      <c r="A7" s="489"/>
      <c r="B7" s="491"/>
      <c r="C7" s="407" t="s">
        <v>26</v>
      </c>
      <c r="D7" s="491"/>
      <c r="E7" s="489"/>
      <c r="F7" s="491"/>
      <c r="G7" s="489"/>
      <c r="H7" s="406" t="s">
        <v>27</v>
      </c>
      <c r="I7" s="406" t="s">
        <v>28</v>
      </c>
      <c r="J7" s="493"/>
      <c r="K7" s="493"/>
      <c r="L7" s="489"/>
      <c r="M7" s="408" t="s">
        <v>29</v>
      </c>
      <c r="N7" s="408" t="s">
        <v>30</v>
      </c>
      <c r="O7" s="408" t="s">
        <v>31</v>
      </c>
      <c r="P7" s="489"/>
      <c r="Q7" s="491"/>
      <c r="R7" s="408" t="s">
        <v>32</v>
      </c>
      <c r="S7" s="408" t="s">
        <v>33</v>
      </c>
      <c r="T7" s="408" t="s">
        <v>34</v>
      </c>
      <c r="U7" s="493"/>
      <c r="V7" s="408" t="s">
        <v>35</v>
      </c>
      <c r="W7" s="408" t="s">
        <v>36</v>
      </c>
      <c r="X7" s="408" t="s">
        <v>37</v>
      </c>
      <c r="Y7" s="493"/>
      <c r="Z7" s="408" t="s">
        <v>38</v>
      </c>
      <c r="AA7" s="408" t="s">
        <v>39</v>
      </c>
      <c r="AB7" s="408" t="s">
        <v>40</v>
      </c>
      <c r="AC7" s="493"/>
      <c r="AD7" s="408" t="s">
        <v>41</v>
      </c>
      <c r="AE7" s="408" t="s">
        <v>42</v>
      </c>
      <c r="AF7" s="408" t="s">
        <v>43</v>
      </c>
      <c r="AG7" s="493"/>
      <c r="AH7" s="493"/>
      <c r="AI7" s="267" t="s">
        <v>44</v>
      </c>
      <c r="AJ7" s="267" t="s">
        <v>45</v>
      </c>
    </row>
    <row r="8" spans="1:36" ht="12.75" customHeight="1" x14ac:dyDescent="0.3">
      <c r="A8" s="500" t="s">
        <v>46</v>
      </c>
      <c r="B8" s="501"/>
      <c r="C8" s="501"/>
      <c r="D8" s="501"/>
      <c r="E8" s="502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 t="str">
        <f t="shared" ref="AJ9:AJ18" si="1">IF(ISERROR(AH9/$AH$191),"-",AH9/$AH$191)</f>
        <v>-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 t="str">
        <f t="shared" si="1"/>
        <v>-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 t="str">
        <f t="shared" si="1"/>
        <v>-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 t="str">
        <f t="shared" si="1"/>
        <v>-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 t="str">
        <f t="shared" si="1"/>
        <v>-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 t="str">
        <f t="shared" si="1"/>
        <v>-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 t="str">
        <f t="shared" si="1"/>
        <v>-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 t="str">
        <f t="shared" si="1"/>
        <v>-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 t="str">
        <f t="shared" si="1"/>
        <v>-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 t="str">
        <f t="shared" si="1"/>
        <v>-</v>
      </c>
    </row>
    <row r="19" spans="1:36" s="11" customFormat="1" ht="12.75" customHeight="1" collapsed="1" x14ac:dyDescent="0.3">
      <c r="A19" s="496" t="s">
        <v>47</v>
      </c>
      <c r="B19" s="497"/>
      <c r="C19" s="498"/>
      <c r="D19" s="498"/>
      <c r="E19" s="498"/>
      <c r="F19" s="498"/>
      <c r="G19" s="498"/>
      <c r="H19" s="498"/>
      <c r="I19" s="499"/>
      <c r="J19" s="255">
        <f>SUM(J9:J18)</f>
        <v>0</v>
      </c>
      <c r="K19" s="255">
        <f>SUM(K9:K18)</f>
        <v>0</v>
      </c>
      <c r="L19" s="409"/>
      <c r="M19" s="255">
        <f>SUM(M9:M18)</f>
        <v>0</v>
      </c>
      <c r="N19" s="255">
        <f>SUM(N9:N18)</f>
        <v>0</v>
      </c>
      <c r="O19" s="255">
        <f>SUM(O9:O18)</f>
        <v>0</v>
      </c>
      <c r="P19" s="256"/>
      <c r="Q19" s="411"/>
      <c r="R19" s="255">
        <f t="shared" ref="R19:AH19" si="7">SUM(R9:R18)</f>
        <v>0</v>
      </c>
      <c r="S19" s="255">
        <f t="shared" si="7"/>
        <v>0</v>
      </c>
      <c r="T19" s="255">
        <f t="shared" si="7"/>
        <v>0</v>
      </c>
      <c r="U19" s="255">
        <f>SUM(U9:U18)</f>
        <v>0</v>
      </c>
      <c r="V19" s="255">
        <f t="shared" si="7"/>
        <v>0</v>
      </c>
      <c r="W19" s="255">
        <f t="shared" si="7"/>
        <v>0</v>
      </c>
      <c r="X19" s="255">
        <f t="shared" si="7"/>
        <v>0</v>
      </c>
      <c r="Y19" s="255">
        <f t="shared" si="7"/>
        <v>0</v>
      </c>
      <c r="Z19" s="255">
        <f t="shared" si="7"/>
        <v>0</v>
      </c>
      <c r="AA19" s="255">
        <f t="shared" si="7"/>
        <v>0</v>
      </c>
      <c r="AB19" s="255">
        <f t="shared" si="7"/>
        <v>0</v>
      </c>
      <c r="AC19" s="255">
        <f t="shared" si="7"/>
        <v>0</v>
      </c>
      <c r="AD19" s="255">
        <f t="shared" si="7"/>
        <v>0</v>
      </c>
      <c r="AE19" s="255">
        <f t="shared" si="7"/>
        <v>0</v>
      </c>
      <c r="AF19" s="255">
        <f t="shared" si="7"/>
        <v>0</v>
      </c>
      <c r="AG19" s="255">
        <f t="shared" si="7"/>
        <v>0</v>
      </c>
      <c r="AH19" s="255">
        <f t="shared" si="7"/>
        <v>0</v>
      </c>
      <c r="AI19" s="258">
        <f>IF(ISERROR(AH19/J19),0,AH19/J19)</f>
        <v>0</v>
      </c>
      <c r="AJ19" s="258">
        <f>IF(ISERROR(AH19/$AH$191),0,AH19/$AH$191)</f>
        <v>0</v>
      </c>
    </row>
    <row r="20" spans="1:36" ht="12.75" customHeight="1" x14ac:dyDescent="0.3">
      <c r="A20" s="503" t="s">
        <v>48</v>
      </c>
      <c r="B20" s="504"/>
      <c r="C20" s="504"/>
      <c r="D20" s="504"/>
      <c r="E20" s="50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 t="str">
        <f t="shared" ref="AJ21:AJ30" si="9">IF(ISERROR(AH21/$AH$191),"-",AH21/$AH$191)</f>
        <v>-</v>
      </c>
    </row>
    <row r="22" spans="1:36" s="11" customFormat="1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 t="str">
        <f t="shared" si="9"/>
        <v>-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 t="str">
        <f t="shared" si="9"/>
        <v>-</v>
      </c>
    </row>
    <row r="24" spans="1:36" s="11" customFormat="1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 t="str">
        <f t="shared" si="9"/>
        <v>-</v>
      </c>
    </row>
    <row r="25" spans="1:36" s="11" customFormat="1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 t="str">
        <f t="shared" si="9"/>
        <v>-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 t="str">
        <f t="shared" si="9"/>
        <v>-</v>
      </c>
    </row>
    <row r="27" spans="1:36" s="11" customFormat="1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 t="str">
        <f t="shared" si="9"/>
        <v>-</v>
      </c>
    </row>
    <row r="28" spans="1:36" s="11" customFormat="1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 t="str">
        <f t="shared" si="9"/>
        <v>-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 t="str">
        <f t="shared" si="9"/>
        <v>-</v>
      </c>
    </row>
    <row r="30" spans="1:36" s="11" customFormat="1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 t="str">
        <f t="shared" si="9"/>
        <v>-</v>
      </c>
    </row>
    <row r="31" spans="1:36" s="11" customFormat="1" ht="12.75" customHeight="1" collapsed="1" x14ac:dyDescent="0.3">
      <c r="A31" s="496" t="s">
        <v>49</v>
      </c>
      <c r="B31" s="497"/>
      <c r="C31" s="498"/>
      <c r="D31" s="498"/>
      <c r="E31" s="498"/>
      <c r="F31" s="498"/>
      <c r="G31" s="498"/>
      <c r="H31" s="498"/>
      <c r="I31" s="499"/>
      <c r="J31" s="255">
        <f>SUM(J21:J30)</f>
        <v>0</v>
      </c>
      <c r="K31" s="255">
        <f>SUM(K21:K30)</f>
        <v>0</v>
      </c>
      <c r="L31" s="409"/>
      <c r="M31" s="255">
        <f>SUM(M21:M30)</f>
        <v>0</v>
      </c>
      <c r="N31" s="255">
        <f>SUM(N21:N30)</f>
        <v>0</v>
      </c>
      <c r="O31" s="255">
        <f>SUM(O21:O30)</f>
        <v>0</v>
      </c>
      <c r="P31" s="256"/>
      <c r="Q31" s="411"/>
      <c r="R31" s="255">
        <f t="shared" ref="R31:AH31" si="15">SUM(R21:R30)</f>
        <v>0</v>
      </c>
      <c r="S31" s="255">
        <f t="shared" si="15"/>
        <v>0</v>
      </c>
      <c r="T31" s="255">
        <f t="shared" si="15"/>
        <v>0</v>
      </c>
      <c r="U31" s="255">
        <f t="shared" si="15"/>
        <v>0</v>
      </c>
      <c r="V31" s="255">
        <f t="shared" si="15"/>
        <v>0</v>
      </c>
      <c r="W31" s="255">
        <f t="shared" si="15"/>
        <v>0</v>
      </c>
      <c r="X31" s="255">
        <f t="shared" si="15"/>
        <v>0</v>
      </c>
      <c r="Y31" s="255">
        <f t="shared" si="15"/>
        <v>0</v>
      </c>
      <c r="Z31" s="255">
        <f t="shared" si="15"/>
        <v>0</v>
      </c>
      <c r="AA31" s="255">
        <f t="shared" si="15"/>
        <v>0</v>
      </c>
      <c r="AB31" s="255">
        <f t="shared" si="15"/>
        <v>0</v>
      </c>
      <c r="AC31" s="255">
        <f t="shared" si="15"/>
        <v>0</v>
      </c>
      <c r="AD31" s="255">
        <f t="shared" si="15"/>
        <v>0</v>
      </c>
      <c r="AE31" s="255">
        <f t="shared" si="15"/>
        <v>0</v>
      </c>
      <c r="AF31" s="255">
        <f t="shared" si="15"/>
        <v>0</v>
      </c>
      <c r="AG31" s="255">
        <f t="shared" si="15"/>
        <v>0</v>
      </c>
      <c r="AH31" s="255">
        <f t="shared" si="15"/>
        <v>0</v>
      </c>
      <c r="AI31" s="258">
        <f>IF(ISERROR(AH31/J31),0,AH31/J31)</f>
        <v>0</v>
      </c>
      <c r="AJ31" s="258">
        <f>IF(ISERROR(AH31/$AH$191),0,AH31/$AH$191)</f>
        <v>0</v>
      </c>
    </row>
    <row r="32" spans="1:36" ht="12.75" customHeight="1" x14ac:dyDescent="0.3">
      <c r="A32" s="503" t="s">
        <v>50</v>
      </c>
      <c r="B32" s="504"/>
      <c r="C32" s="504"/>
      <c r="D32" s="504"/>
      <c r="E32" s="50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 t="str">
        <f t="shared" ref="AJ33:AJ42" si="17">IF(ISERROR(AH33/$AH$191),"-",AH33/$AH$191)</f>
        <v>-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 t="str">
        <f t="shared" si="17"/>
        <v>-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 t="str">
        <f t="shared" si="17"/>
        <v>-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 t="str">
        <f t="shared" si="17"/>
        <v>-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 t="str">
        <f t="shared" si="17"/>
        <v>-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 t="str">
        <f t="shared" si="17"/>
        <v>-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 t="str">
        <f t="shared" si="17"/>
        <v>-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 t="str">
        <f t="shared" si="17"/>
        <v>-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 t="str">
        <f t="shared" si="17"/>
        <v>-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 t="str">
        <f t="shared" si="17"/>
        <v>-</v>
      </c>
    </row>
    <row r="43" spans="1:36" s="11" customFormat="1" ht="12.75" customHeight="1" collapsed="1" x14ac:dyDescent="0.3">
      <c r="A43" s="496" t="s">
        <v>51</v>
      </c>
      <c r="B43" s="497"/>
      <c r="C43" s="498"/>
      <c r="D43" s="498"/>
      <c r="E43" s="498"/>
      <c r="F43" s="498"/>
      <c r="G43" s="498"/>
      <c r="H43" s="498"/>
      <c r="I43" s="499"/>
      <c r="J43" s="255">
        <f>SUM(J33:J42)</f>
        <v>0</v>
      </c>
      <c r="K43" s="255">
        <f>SUM(K33:K42)</f>
        <v>0</v>
      </c>
      <c r="L43" s="409"/>
      <c r="M43" s="255">
        <f>SUM(M33:M42)</f>
        <v>0</v>
      </c>
      <c r="N43" s="255">
        <f>SUM(N33:N42)</f>
        <v>0</v>
      </c>
      <c r="O43" s="255">
        <f>SUM(O33:O42)</f>
        <v>0</v>
      </c>
      <c r="P43" s="256"/>
      <c r="Q43" s="411"/>
      <c r="R43" s="255">
        <f t="shared" ref="R43:AH43" si="23">SUM(R33:R42)</f>
        <v>0</v>
      </c>
      <c r="S43" s="255">
        <f t="shared" si="23"/>
        <v>0</v>
      </c>
      <c r="T43" s="255">
        <f t="shared" si="23"/>
        <v>0</v>
      </c>
      <c r="U43" s="255">
        <f t="shared" si="23"/>
        <v>0</v>
      </c>
      <c r="V43" s="255">
        <f t="shared" si="23"/>
        <v>0</v>
      </c>
      <c r="W43" s="255">
        <f t="shared" si="23"/>
        <v>0</v>
      </c>
      <c r="X43" s="255">
        <f t="shared" si="23"/>
        <v>0</v>
      </c>
      <c r="Y43" s="255">
        <f t="shared" si="23"/>
        <v>0</v>
      </c>
      <c r="Z43" s="255">
        <f t="shared" si="23"/>
        <v>0</v>
      </c>
      <c r="AA43" s="255">
        <f t="shared" si="23"/>
        <v>0</v>
      </c>
      <c r="AB43" s="255">
        <f t="shared" si="23"/>
        <v>0</v>
      </c>
      <c r="AC43" s="255">
        <f t="shared" si="23"/>
        <v>0</v>
      </c>
      <c r="AD43" s="255">
        <f t="shared" si="23"/>
        <v>0</v>
      </c>
      <c r="AE43" s="255">
        <f t="shared" si="23"/>
        <v>0</v>
      </c>
      <c r="AF43" s="255">
        <f t="shared" si="23"/>
        <v>0</v>
      </c>
      <c r="AG43" s="255">
        <f t="shared" si="23"/>
        <v>0</v>
      </c>
      <c r="AH43" s="255">
        <f t="shared" si="23"/>
        <v>0</v>
      </c>
      <c r="AI43" s="258">
        <f>IF(ISERROR(AH43/J43),0,AH43/J43)</f>
        <v>0</v>
      </c>
      <c r="AJ43" s="258">
        <f>IF(ISERROR(AH43/$AH$191),0,AH43/$AH$191)</f>
        <v>0</v>
      </c>
    </row>
    <row r="44" spans="1:36" ht="12.75" customHeight="1" x14ac:dyDescent="0.3">
      <c r="A44" s="503" t="s">
        <v>52</v>
      </c>
      <c r="B44" s="504"/>
      <c r="C44" s="504"/>
      <c r="D44" s="504"/>
      <c r="E44" s="50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 t="str">
        <f t="shared" ref="AJ45:AJ54" si="25">IF(ISERROR(AH45/$AH$191),"-",AH45/$AH$191)</f>
        <v>-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 t="str">
        <f t="shared" si="25"/>
        <v>-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 t="str">
        <f t="shared" si="25"/>
        <v>-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 t="str">
        <f t="shared" si="25"/>
        <v>-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 t="str">
        <f t="shared" si="25"/>
        <v>-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 t="str">
        <f t="shared" si="25"/>
        <v>-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 t="str">
        <f t="shared" si="25"/>
        <v>-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 t="str">
        <f t="shared" si="25"/>
        <v>-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 t="str">
        <f t="shared" si="25"/>
        <v>-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 t="str">
        <f t="shared" si="25"/>
        <v>-</v>
      </c>
    </row>
    <row r="55" spans="1:36" s="11" customFormat="1" ht="12.75" customHeight="1" collapsed="1" x14ac:dyDescent="0.3">
      <c r="A55" s="496" t="s">
        <v>53</v>
      </c>
      <c r="B55" s="497"/>
      <c r="C55" s="498"/>
      <c r="D55" s="498"/>
      <c r="E55" s="498"/>
      <c r="F55" s="498"/>
      <c r="G55" s="498"/>
      <c r="H55" s="498"/>
      <c r="I55" s="499"/>
      <c r="J55" s="255">
        <f>SUM(J45:J54)</f>
        <v>0</v>
      </c>
      <c r="K55" s="255">
        <f>SUM(K45:K54)</f>
        <v>0</v>
      </c>
      <c r="L55" s="409"/>
      <c r="M55" s="255">
        <f>SUM(M45:M54)</f>
        <v>0</v>
      </c>
      <c r="N55" s="255">
        <f>SUM(N45:N54)</f>
        <v>0</v>
      </c>
      <c r="O55" s="255">
        <f>SUM(O45:O54)</f>
        <v>0</v>
      </c>
      <c r="P55" s="256"/>
      <c r="Q55" s="411"/>
      <c r="R55" s="255">
        <f t="shared" ref="R55:AH55" si="31">SUM(R45:R54)</f>
        <v>0</v>
      </c>
      <c r="S55" s="255">
        <f t="shared" si="31"/>
        <v>0</v>
      </c>
      <c r="T55" s="255">
        <f t="shared" si="31"/>
        <v>0</v>
      </c>
      <c r="U55" s="255">
        <f t="shared" si="31"/>
        <v>0</v>
      </c>
      <c r="V55" s="255">
        <f t="shared" si="31"/>
        <v>0</v>
      </c>
      <c r="W55" s="255">
        <f t="shared" si="31"/>
        <v>0</v>
      </c>
      <c r="X55" s="255">
        <f t="shared" si="31"/>
        <v>0</v>
      </c>
      <c r="Y55" s="255">
        <f t="shared" si="31"/>
        <v>0</v>
      </c>
      <c r="Z55" s="255">
        <f t="shared" si="31"/>
        <v>0</v>
      </c>
      <c r="AA55" s="255">
        <f t="shared" si="31"/>
        <v>0</v>
      </c>
      <c r="AB55" s="255">
        <f t="shared" si="31"/>
        <v>0</v>
      </c>
      <c r="AC55" s="255">
        <f t="shared" si="31"/>
        <v>0</v>
      </c>
      <c r="AD55" s="255">
        <f t="shared" si="31"/>
        <v>0</v>
      </c>
      <c r="AE55" s="255">
        <f t="shared" si="31"/>
        <v>0</v>
      </c>
      <c r="AF55" s="255">
        <f t="shared" si="31"/>
        <v>0</v>
      </c>
      <c r="AG55" s="255">
        <f t="shared" si="31"/>
        <v>0</v>
      </c>
      <c r="AH55" s="255">
        <f t="shared" si="31"/>
        <v>0</v>
      </c>
      <c r="AI55" s="258">
        <f>IF(ISERROR(AH55/J55),0,AH55/J55)</f>
        <v>0</v>
      </c>
      <c r="AJ55" s="258">
        <f>IF(ISERROR(AH55/$AH$191),0,AH55/$AH$191)</f>
        <v>0</v>
      </c>
    </row>
    <row r="56" spans="1:36" ht="12.75" customHeight="1" x14ac:dyDescent="0.3">
      <c r="A56" s="503" t="s">
        <v>54</v>
      </c>
      <c r="B56" s="504"/>
      <c r="C56" s="504"/>
      <c r="D56" s="504"/>
      <c r="E56" s="50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 t="str">
        <f t="shared" ref="AJ57:AJ66" si="33">IF(ISERROR(AH57/$AH$191),"-",AH57/$AH$191)</f>
        <v>-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 t="str">
        <f t="shared" si="33"/>
        <v>-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 t="str">
        <f t="shared" si="33"/>
        <v>-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 t="str">
        <f t="shared" si="33"/>
        <v>-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 t="str">
        <f t="shared" si="33"/>
        <v>-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 t="str">
        <f t="shared" si="33"/>
        <v>-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 t="str">
        <f t="shared" si="33"/>
        <v>-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 t="str">
        <f t="shared" si="33"/>
        <v>-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 t="str">
        <f t="shared" si="33"/>
        <v>-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 t="str">
        <f t="shared" si="33"/>
        <v>-</v>
      </c>
    </row>
    <row r="67" spans="1:36" s="11" customFormat="1" ht="12.75" customHeight="1" collapsed="1" x14ac:dyDescent="0.3">
      <c r="A67" s="496" t="s">
        <v>55</v>
      </c>
      <c r="B67" s="497"/>
      <c r="C67" s="498"/>
      <c r="D67" s="498"/>
      <c r="E67" s="498"/>
      <c r="F67" s="498"/>
      <c r="G67" s="498"/>
      <c r="H67" s="498"/>
      <c r="I67" s="499"/>
      <c r="J67" s="255">
        <f>SUM(J57:J66)</f>
        <v>0</v>
      </c>
      <c r="K67" s="255">
        <f>SUM(K57:K66)</f>
        <v>0</v>
      </c>
      <c r="L67" s="409"/>
      <c r="M67" s="255">
        <f>SUM(M57:M66)</f>
        <v>0</v>
      </c>
      <c r="N67" s="255">
        <f>SUM(N57:N66)</f>
        <v>0</v>
      </c>
      <c r="O67" s="255">
        <f>SUM(O57:O66)</f>
        <v>0</v>
      </c>
      <c r="P67" s="256"/>
      <c r="Q67" s="411"/>
      <c r="R67" s="255">
        <f t="shared" ref="R67:AH67" si="39">SUM(R57:R66)</f>
        <v>0</v>
      </c>
      <c r="S67" s="255">
        <f t="shared" si="39"/>
        <v>0</v>
      </c>
      <c r="T67" s="255">
        <f t="shared" si="39"/>
        <v>0</v>
      </c>
      <c r="U67" s="255">
        <f t="shared" si="39"/>
        <v>0</v>
      </c>
      <c r="V67" s="255">
        <f t="shared" si="39"/>
        <v>0</v>
      </c>
      <c r="W67" s="255">
        <f t="shared" si="39"/>
        <v>0</v>
      </c>
      <c r="X67" s="255">
        <f t="shared" si="39"/>
        <v>0</v>
      </c>
      <c r="Y67" s="255">
        <f t="shared" si="39"/>
        <v>0</v>
      </c>
      <c r="Z67" s="255">
        <f t="shared" si="39"/>
        <v>0</v>
      </c>
      <c r="AA67" s="255">
        <f t="shared" si="39"/>
        <v>0</v>
      </c>
      <c r="AB67" s="255">
        <f t="shared" si="39"/>
        <v>0</v>
      </c>
      <c r="AC67" s="255">
        <f t="shared" si="39"/>
        <v>0</v>
      </c>
      <c r="AD67" s="255">
        <f t="shared" si="39"/>
        <v>0</v>
      </c>
      <c r="AE67" s="255">
        <f t="shared" si="39"/>
        <v>0</v>
      </c>
      <c r="AF67" s="255">
        <f t="shared" si="39"/>
        <v>0</v>
      </c>
      <c r="AG67" s="255">
        <f t="shared" si="39"/>
        <v>0</v>
      </c>
      <c r="AH67" s="255">
        <f t="shared" si="39"/>
        <v>0</v>
      </c>
      <c r="AI67" s="258">
        <f>IF(ISERROR(AH67/J67),0,AH67/J67)</f>
        <v>0</v>
      </c>
      <c r="AJ67" s="258">
        <f>IF(ISERROR(AH67/$AH$191),0,AH67/$AH$191)</f>
        <v>0</v>
      </c>
    </row>
    <row r="68" spans="1:36" ht="12.75" customHeight="1" x14ac:dyDescent="0.3">
      <c r="A68" s="503" t="s">
        <v>56</v>
      </c>
      <c r="B68" s="504"/>
      <c r="C68" s="504"/>
      <c r="D68" s="504"/>
      <c r="E68" s="50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 t="str">
        <f t="shared" ref="AJ69:AJ78" si="41">IF(ISERROR(AH69/$AH$191),"-",AH69/$AH$191)</f>
        <v>-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 t="str">
        <f t="shared" si="41"/>
        <v>-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 t="str">
        <f t="shared" si="41"/>
        <v>-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 t="str">
        <f t="shared" si="41"/>
        <v>-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 t="str">
        <f t="shared" si="41"/>
        <v>-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 t="str">
        <f t="shared" si="41"/>
        <v>-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 t="str">
        <f t="shared" si="41"/>
        <v>-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 t="str">
        <f t="shared" si="41"/>
        <v>-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 t="str">
        <f t="shared" si="41"/>
        <v>-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 t="str">
        <f t="shared" si="41"/>
        <v>-</v>
      </c>
    </row>
    <row r="79" spans="1:36" s="11" customFormat="1" ht="12.75" customHeight="1" collapsed="1" x14ac:dyDescent="0.3">
      <c r="A79" s="496" t="s">
        <v>57</v>
      </c>
      <c r="B79" s="497"/>
      <c r="C79" s="498"/>
      <c r="D79" s="498"/>
      <c r="E79" s="498"/>
      <c r="F79" s="498"/>
      <c r="G79" s="498"/>
      <c r="H79" s="498"/>
      <c r="I79" s="499"/>
      <c r="J79" s="255">
        <f>SUM(J69:J78)</f>
        <v>0</v>
      </c>
      <c r="K79" s="255">
        <f>SUM(K69:K78)</f>
        <v>0</v>
      </c>
      <c r="L79" s="409"/>
      <c r="M79" s="255">
        <f>SUM(M69:M78)</f>
        <v>0</v>
      </c>
      <c r="N79" s="255">
        <f>SUM(N69:N78)</f>
        <v>0</v>
      </c>
      <c r="O79" s="255">
        <f>SUM(O69:O78)</f>
        <v>0</v>
      </c>
      <c r="P79" s="256"/>
      <c r="Q79" s="411"/>
      <c r="R79" s="255">
        <f t="shared" ref="R79:AH79" si="47">SUM(R69:R78)</f>
        <v>0</v>
      </c>
      <c r="S79" s="255">
        <f t="shared" si="47"/>
        <v>0</v>
      </c>
      <c r="T79" s="255">
        <f t="shared" si="47"/>
        <v>0</v>
      </c>
      <c r="U79" s="255">
        <f t="shared" si="47"/>
        <v>0</v>
      </c>
      <c r="V79" s="255">
        <f t="shared" si="47"/>
        <v>0</v>
      </c>
      <c r="W79" s="255">
        <f t="shared" si="47"/>
        <v>0</v>
      </c>
      <c r="X79" s="255">
        <f t="shared" si="47"/>
        <v>0</v>
      </c>
      <c r="Y79" s="255">
        <f t="shared" si="47"/>
        <v>0</v>
      </c>
      <c r="Z79" s="255">
        <f t="shared" si="47"/>
        <v>0</v>
      </c>
      <c r="AA79" s="255">
        <f t="shared" si="47"/>
        <v>0</v>
      </c>
      <c r="AB79" s="255">
        <f t="shared" si="47"/>
        <v>0</v>
      </c>
      <c r="AC79" s="255">
        <f t="shared" si="47"/>
        <v>0</v>
      </c>
      <c r="AD79" s="255">
        <f t="shared" si="47"/>
        <v>0</v>
      </c>
      <c r="AE79" s="255">
        <f t="shared" si="47"/>
        <v>0</v>
      </c>
      <c r="AF79" s="255">
        <f t="shared" si="47"/>
        <v>0</v>
      </c>
      <c r="AG79" s="255">
        <f t="shared" si="47"/>
        <v>0</v>
      </c>
      <c r="AH79" s="255">
        <f t="shared" si="47"/>
        <v>0</v>
      </c>
      <c r="AI79" s="258">
        <f>IF(ISERROR(AH79/J79),0,AH79/J79)</f>
        <v>0</v>
      </c>
      <c r="AJ79" s="258">
        <f>IF(ISERROR(AH79/$AH$191),0,AH79/$AH$191)</f>
        <v>0</v>
      </c>
    </row>
    <row r="80" spans="1:36" ht="12.75" customHeight="1" x14ac:dyDescent="0.3">
      <c r="A80" s="503" t="s">
        <v>58</v>
      </c>
      <c r="B80" s="504"/>
      <c r="C80" s="504"/>
      <c r="D80" s="504"/>
      <c r="E80" s="50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 t="str">
        <f t="shared" ref="AJ81:AJ90" si="49">IF(ISERROR(AH81/$AH$191),"-",AH81/$AH$191)</f>
        <v>-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 t="str">
        <f t="shared" si="49"/>
        <v>-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 t="str">
        <f t="shared" si="49"/>
        <v>-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 t="str">
        <f t="shared" si="49"/>
        <v>-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 t="str">
        <f t="shared" si="49"/>
        <v>-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 t="str">
        <f t="shared" si="49"/>
        <v>-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 t="str">
        <f t="shared" si="49"/>
        <v>-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 t="str">
        <f t="shared" si="49"/>
        <v>-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 t="str">
        <f t="shared" si="49"/>
        <v>-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 t="str">
        <f t="shared" si="49"/>
        <v>-</v>
      </c>
    </row>
    <row r="91" spans="1:36" s="11" customFormat="1" ht="12.75" customHeight="1" collapsed="1" x14ac:dyDescent="0.3">
      <c r="A91" s="496" t="s">
        <v>59</v>
      </c>
      <c r="B91" s="497"/>
      <c r="C91" s="498"/>
      <c r="D91" s="498"/>
      <c r="E91" s="498"/>
      <c r="F91" s="498"/>
      <c r="G91" s="498"/>
      <c r="H91" s="498"/>
      <c r="I91" s="499"/>
      <c r="J91" s="255">
        <f>SUM(J81:J90)</f>
        <v>0</v>
      </c>
      <c r="K91" s="255">
        <f>SUM(K81:K90)</f>
        <v>0</v>
      </c>
      <c r="L91" s="409"/>
      <c r="M91" s="255">
        <f>SUM(M81:M90)</f>
        <v>0</v>
      </c>
      <c r="N91" s="255">
        <f>SUM(N81:N90)</f>
        <v>0</v>
      </c>
      <c r="O91" s="255">
        <f>SUM(O81:O90)</f>
        <v>0</v>
      </c>
      <c r="P91" s="256"/>
      <c r="Q91" s="411"/>
      <c r="R91" s="255">
        <f t="shared" ref="R91:AH91" si="55">SUM(R81:R90)</f>
        <v>0</v>
      </c>
      <c r="S91" s="255">
        <f t="shared" si="55"/>
        <v>0</v>
      </c>
      <c r="T91" s="255">
        <f t="shared" si="55"/>
        <v>0</v>
      </c>
      <c r="U91" s="255">
        <f t="shared" si="55"/>
        <v>0</v>
      </c>
      <c r="V91" s="255">
        <f t="shared" si="55"/>
        <v>0</v>
      </c>
      <c r="W91" s="255">
        <f t="shared" si="55"/>
        <v>0</v>
      </c>
      <c r="X91" s="255">
        <f t="shared" si="55"/>
        <v>0</v>
      </c>
      <c r="Y91" s="255">
        <f t="shared" si="55"/>
        <v>0</v>
      </c>
      <c r="Z91" s="255">
        <f t="shared" si="55"/>
        <v>0</v>
      </c>
      <c r="AA91" s="255">
        <f t="shared" si="55"/>
        <v>0</v>
      </c>
      <c r="AB91" s="255">
        <f t="shared" si="55"/>
        <v>0</v>
      </c>
      <c r="AC91" s="255">
        <f t="shared" si="55"/>
        <v>0</v>
      </c>
      <c r="AD91" s="255">
        <f t="shared" si="55"/>
        <v>0</v>
      </c>
      <c r="AE91" s="255">
        <f t="shared" si="55"/>
        <v>0</v>
      </c>
      <c r="AF91" s="255">
        <f t="shared" si="55"/>
        <v>0</v>
      </c>
      <c r="AG91" s="255">
        <f t="shared" si="55"/>
        <v>0</v>
      </c>
      <c r="AH91" s="255">
        <f t="shared" si="55"/>
        <v>0</v>
      </c>
      <c r="AI91" s="258">
        <f>IF(ISERROR(AH91/J91),0,AH91/J91)</f>
        <v>0</v>
      </c>
      <c r="AJ91" s="258">
        <f>IF(ISERROR(AH91/$AH$191),0,AH91/$AH$191)</f>
        <v>0</v>
      </c>
    </row>
    <row r="92" spans="1:36" ht="12.75" customHeight="1" x14ac:dyDescent="0.3">
      <c r="A92" s="503" t="s">
        <v>60</v>
      </c>
      <c r="B92" s="504"/>
      <c r="C92" s="504"/>
      <c r="D92" s="504"/>
      <c r="E92" s="50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 t="str">
        <f t="shared" ref="AJ93:AJ102" si="57">IF(ISERROR(AH93/$AH$191),"-",AH93/$AH$191)</f>
        <v>-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 t="str">
        <f t="shared" si="57"/>
        <v>-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 t="str">
        <f t="shared" si="57"/>
        <v>-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 t="str">
        <f t="shared" si="57"/>
        <v>-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 t="str">
        <f t="shared" si="57"/>
        <v>-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 t="str">
        <f t="shared" si="57"/>
        <v>-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 t="str">
        <f t="shared" si="57"/>
        <v>-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 t="str">
        <f t="shared" si="57"/>
        <v>-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 t="str">
        <f t="shared" si="57"/>
        <v>-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 t="str">
        <f t="shared" si="57"/>
        <v>-</v>
      </c>
    </row>
    <row r="103" spans="1:36" s="11" customFormat="1" ht="12.75" customHeight="1" collapsed="1" x14ac:dyDescent="0.3">
      <c r="A103" s="496" t="s">
        <v>61</v>
      </c>
      <c r="B103" s="497"/>
      <c r="C103" s="498"/>
      <c r="D103" s="498"/>
      <c r="E103" s="498"/>
      <c r="F103" s="498"/>
      <c r="G103" s="498"/>
      <c r="H103" s="498"/>
      <c r="I103" s="499"/>
      <c r="J103" s="255">
        <f>SUM(J93:J102)</f>
        <v>0</v>
      </c>
      <c r="K103" s="255">
        <f>SUM(K93:K102)</f>
        <v>0</v>
      </c>
      <c r="L103" s="409"/>
      <c r="M103" s="255">
        <f>SUM(M93:M102)</f>
        <v>0</v>
      </c>
      <c r="N103" s="255">
        <f>SUM(N93:N102)</f>
        <v>0</v>
      </c>
      <c r="O103" s="255">
        <f>SUM(O93:O102)</f>
        <v>0</v>
      </c>
      <c r="P103" s="256"/>
      <c r="Q103" s="411"/>
      <c r="R103" s="255">
        <f t="shared" ref="R103:AH103" si="63">SUM(R93:R102)</f>
        <v>0</v>
      </c>
      <c r="S103" s="255">
        <f t="shared" si="63"/>
        <v>0</v>
      </c>
      <c r="T103" s="255">
        <f t="shared" si="63"/>
        <v>0</v>
      </c>
      <c r="U103" s="255">
        <f t="shared" si="63"/>
        <v>0</v>
      </c>
      <c r="V103" s="255">
        <f t="shared" si="63"/>
        <v>0</v>
      </c>
      <c r="W103" s="255">
        <f t="shared" si="63"/>
        <v>0</v>
      </c>
      <c r="X103" s="255">
        <f t="shared" si="63"/>
        <v>0</v>
      </c>
      <c r="Y103" s="255">
        <f t="shared" si="63"/>
        <v>0</v>
      </c>
      <c r="Z103" s="255">
        <f t="shared" si="63"/>
        <v>0</v>
      </c>
      <c r="AA103" s="255">
        <f t="shared" si="63"/>
        <v>0</v>
      </c>
      <c r="AB103" s="255">
        <f t="shared" si="63"/>
        <v>0</v>
      </c>
      <c r="AC103" s="255">
        <f t="shared" si="63"/>
        <v>0</v>
      </c>
      <c r="AD103" s="255">
        <f t="shared" si="63"/>
        <v>0</v>
      </c>
      <c r="AE103" s="255">
        <f t="shared" si="63"/>
        <v>0</v>
      </c>
      <c r="AF103" s="255">
        <f t="shared" si="63"/>
        <v>0</v>
      </c>
      <c r="AG103" s="255">
        <f t="shared" si="63"/>
        <v>0</v>
      </c>
      <c r="AH103" s="255">
        <f t="shared" si="63"/>
        <v>0</v>
      </c>
      <c r="AI103" s="258">
        <f>IF(ISERROR(AH103/J103),0,AH103/J103)</f>
        <v>0</v>
      </c>
      <c r="AJ103" s="258">
        <f>IF(ISERROR(AH103/$AH$191),0,AH103/$AH$191)</f>
        <v>0</v>
      </c>
    </row>
    <row r="104" spans="1:36" ht="12.75" customHeight="1" x14ac:dyDescent="0.3">
      <c r="A104" s="503" t="s">
        <v>62</v>
      </c>
      <c r="B104" s="504"/>
      <c r="C104" s="504"/>
      <c r="D104" s="504"/>
      <c r="E104" s="505"/>
      <c r="F104" s="265"/>
      <c r="G104" s="120"/>
      <c r="H104" s="264"/>
      <c r="I104" s="264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 t="str">
        <f t="shared" ref="AJ105:AJ114" si="66">IF(ISERROR(AH105/$AH$191),"-",AH105/$AH$191)</f>
        <v>-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 t="str">
        <f t="shared" si="66"/>
        <v>-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 t="str">
        <f t="shared" si="66"/>
        <v>-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 t="str">
        <f t="shared" si="66"/>
        <v>-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 t="str">
        <f t="shared" si="66"/>
        <v>-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 t="str">
        <f t="shared" si="66"/>
        <v>-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 t="str">
        <f t="shared" si="66"/>
        <v>-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 t="str">
        <f t="shared" si="66"/>
        <v>-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 t="str">
        <f t="shared" si="66"/>
        <v>-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 t="str">
        <f t="shared" si="66"/>
        <v>-</v>
      </c>
    </row>
    <row r="115" spans="1:36" s="11" customFormat="1" ht="12.75" customHeight="1" collapsed="1" x14ac:dyDescent="0.3">
      <c r="A115" s="496" t="s">
        <v>63</v>
      </c>
      <c r="B115" s="497"/>
      <c r="C115" s="498"/>
      <c r="D115" s="498"/>
      <c r="E115" s="498"/>
      <c r="F115" s="498"/>
      <c r="G115" s="498"/>
      <c r="H115" s="498"/>
      <c r="I115" s="499"/>
      <c r="J115" s="255">
        <f>SUM(J105:J114)</f>
        <v>0</v>
      </c>
      <c r="K115" s="255">
        <f>SUM(K105:K114)</f>
        <v>0</v>
      </c>
      <c r="L115" s="409"/>
      <c r="M115" s="255">
        <f>SUM(M105:M114)</f>
        <v>0</v>
      </c>
      <c r="N115" s="255">
        <f>SUM(N105:N114)</f>
        <v>0</v>
      </c>
      <c r="O115" s="255">
        <f>SUM(O105:O114)</f>
        <v>0</v>
      </c>
      <c r="P115" s="256"/>
      <c r="Q115" s="411"/>
      <c r="R115" s="255">
        <f t="shared" ref="R115:AH115" si="71">SUM(R105:R114)</f>
        <v>0</v>
      </c>
      <c r="S115" s="255">
        <f t="shared" si="71"/>
        <v>0</v>
      </c>
      <c r="T115" s="255">
        <f t="shared" si="71"/>
        <v>0</v>
      </c>
      <c r="U115" s="255">
        <f t="shared" si="71"/>
        <v>0</v>
      </c>
      <c r="V115" s="255">
        <f t="shared" si="71"/>
        <v>0</v>
      </c>
      <c r="W115" s="255">
        <f t="shared" si="71"/>
        <v>0</v>
      </c>
      <c r="X115" s="255">
        <f t="shared" si="71"/>
        <v>0</v>
      </c>
      <c r="Y115" s="255">
        <f t="shared" si="71"/>
        <v>0</v>
      </c>
      <c r="Z115" s="255">
        <f t="shared" si="71"/>
        <v>0</v>
      </c>
      <c r="AA115" s="255">
        <f t="shared" si="71"/>
        <v>0</v>
      </c>
      <c r="AB115" s="255">
        <f t="shared" si="71"/>
        <v>0</v>
      </c>
      <c r="AC115" s="255">
        <f t="shared" si="71"/>
        <v>0</v>
      </c>
      <c r="AD115" s="255">
        <f t="shared" si="71"/>
        <v>0</v>
      </c>
      <c r="AE115" s="255">
        <f t="shared" si="71"/>
        <v>0</v>
      </c>
      <c r="AF115" s="255">
        <f t="shared" si="71"/>
        <v>0</v>
      </c>
      <c r="AG115" s="255">
        <f t="shared" si="71"/>
        <v>0</v>
      </c>
      <c r="AH115" s="255">
        <f t="shared" si="71"/>
        <v>0</v>
      </c>
      <c r="AI115" s="258">
        <f>IF(ISERROR(AH115/J115),0,AH115/J115)</f>
        <v>0</v>
      </c>
      <c r="AJ115" s="258">
        <f>IF(ISERROR(AH115/$AH$191),0,AH115/$AH$191)</f>
        <v>0</v>
      </c>
    </row>
    <row r="116" spans="1:36" ht="12.75" customHeight="1" x14ac:dyDescent="0.3">
      <c r="A116" s="503" t="s">
        <v>64</v>
      </c>
      <c r="B116" s="504"/>
      <c r="C116" s="504"/>
      <c r="D116" s="504"/>
      <c r="E116" s="50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 t="str">
        <f t="shared" ref="AJ117:AJ126" si="74">IF(ISERROR(AH117/$AH$191),"-",AH117/$AH$191)</f>
        <v>-</v>
      </c>
    </row>
    <row r="118" spans="1:36" s="11" customFormat="1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 t="str">
        <f t="shared" si="74"/>
        <v>-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 t="str">
        <f t="shared" si="74"/>
        <v>-</v>
      </c>
    </row>
    <row r="120" spans="1:36" s="11" customFormat="1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 t="str">
        <f t="shared" si="74"/>
        <v>-</v>
      </c>
    </row>
    <row r="121" spans="1:36" s="11" customFormat="1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 t="str">
        <f t="shared" si="74"/>
        <v>-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 t="str">
        <f t="shared" si="74"/>
        <v>-</v>
      </c>
    </row>
    <row r="123" spans="1:36" s="11" customFormat="1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 t="str">
        <f t="shared" si="74"/>
        <v>-</v>
      </c>
    </row>
    <row r="124" spans="1:36" s="11" customFormat="1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 t="str">
        <f t="shared" si="74"/>
        <v>-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 t="str">
        <f t="shared" si="74"/>
        <v>-</v>
      </c>
    </row>
    <row r="126" spans="1:36" s="11" customFormat="1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 t="str">
        <f t="shared" si="74"/>
        <v>-</v>
      </c>
    </row>
    <row r="127" spans="1:36" s="11" customFormat="1" ht="12.75" customHeight="1" collapsed="1" x14ac:dyDescent="0.3">
      <c r="A127" s="496" t="s">
        <v>65</v>
      </c>
      <c r="B127" s="497"/>
      <c r="C127" s="498"/>
      <c r="D127" s="498"/>
      <c r="E127" s="498"/>
      <c r="F127" s="498"/>
      <c r="G127" s="498"/>
      <c r="H127" s="498"/>
      <c r="I127" s="499"/>
      <c r="J127" s="255">
        <f>SUM(J117:J126)</f>
        <v>0</v>
      </c>
      <c r="K127" s="255">
        <f>SUM(K117:K126)</f>
        <v>0</v>
      </c>
      <c r="L127" s="409"/>
      <c r="M127" s="255">
        <f>SUM(M117:M126)</f>
        <v>0</v>
      </c>
      <c r="N127" s="255">
        <f>SUM(N117:N126)</f>
        <v>0</v>
      </c>
      <c r="O127" s="255">
        <f>SUM(O117:O126)</f>
        <v>0</v>
      </c>
      <c r="P127" s="256"/>
      <c r="Q127" s="411"/>
      <c r="R127" s="255">
        <f t="shared" ref="R127:AH127" si="79">SUM(R117:R126)</f>
        <v>0</v>
      </c>
      <c r="S127" s="255">
        <f t="shared" si="79"/>
        <v>0</v>
      </c>
      <c r="T127" s="255">
        <f t="shared" si="79"/>
        <v>0</v>
      </c>
      <c r="U127" s="255">
        <f t="shared" si="79"/>
        <v>0</v>
      </c>
      <c r="V127" s="255">
        <f t="shared" si="79"/>
        <v>0</v>
      </c>
      <c r="W127" s="255">
        <f t="shared" si="79"/>
        <v>0</v>
      </c>
      <c r="X127" s="255">
        <f t="shared" si="79"/>
        <v>0</v>
      </c>
      <c r="Y127" s="255">
        <f t="shared" si="79"/>
        <v>0</v>
      </c>
      <c r="Z127" s="255">
        <f t="shared" si="79"/>
        <v>0</v>
      </c>
      <c r="AA127" s="255">
        <f t="shared" si="79"/>
        <v>0</v>
      </c>
      <c r="AB127" s="255">
        <f t="shared" si="79"/>
        <v>0</v>
      </c>
      <c r="AC127" s="255">
        <f t="shared" si="79"/>
        <v>0</v>
      </c>
      <c r="AD127" s="255">
        <f t="shared" si="79"/>
        <v>0</v>
      </c>
      <c r="AE127" s="255">
        <f t="shared" si="79"/>
        <v>0</v>
      </c>
      <c r="AF127" s="255">
        <f t="shared" si="79"/>
        <v>0</v>
      </c>
      <c r="AG127" s="255">
        <f t="shared" si="79"/>
        <v>0</v>
      </c>
      <c r="AH127" s="255">
        <f t="shared" si="79"/>
        <v>0</v>
      </c>
      <c r="AI127" s="258">
        <f>IF(ISERROR(AH127/J127),0,AH127/J127)</f>
        <v>0</v>
      </c>
      <c r="AJ127" s="258">
        <f>IF(ISERROR(AH127/$AH$191),0,AH127/$AH$191)</f>
        <v>0</v>
      </c>
    </row>
    <row r="128" spans="1:36" ht="12.75" customHeight="1" x14ac:dyDescent="0.3">
      <c r="A128" s="503" t="s">
        <v>66</v>
      </c>
      <c r="B128" s="504"/>
      <c r="C128" s="504"/>
      <c r="D128" s="504"/>
      <c r="E128" s="50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 t="str">
        <f t="shared" ref="AJ129:AJ138" si="81">IF(ISERROR(AH129/$AH$191),"-",AH129/$AH$191)</f>
        <v>-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 t="str">
        <f t="shared" si="81"/>
        <v>-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 t="str">
        <f t="shared" si="81"/>
        <v>-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 t="str">
        <f t="shared" si="81"/>
        <v>-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 t="str">
        <f t="shared" si="81"/>
        <v>-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 t="str">
        <f t="shared" si="81"/>
        <v>-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 t="str">
        <f t="shared" si="81"/>
        <v>-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 t="str">
        <f t="shared" si="81"/>
        <v>-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 t="str">
        <f t="shared" si="81"/>
        <v>-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 t="str">
        <f t="shared" si="81"/>
        <v>-</v>
      </c>
    </row>
    <row r="139" spans="1:36" s="11" customFormat="1" ht="12.75" customHeight="1" collapsed="1" x14ac:dyDescent="0.3">
      <c r="A139" s="506" t="s">
        <v>67</v>
      </c>
      <c r="B139" s="506"/>
      <c r="C139" s="506"/>
      <c r="D139" s="506"/>
      <c r="E139" s="506"/>
      <c r="F139" s="506"/>
      <c r="G139" s="506"/>
      <c r="H139" s="506"/>
      <c r="I139" s="506"/>
      <c r="J139" s="255">
        <v>0</v>
      </c>
      <c r="K139" s="255">
        <v>0</v>
      </c>
      <c r="L139" s="409"/>
      <c r="M139" s="255">
        <f>SUM(M129:M138)</f>
        <v>0</v>
      </c>
      <c r="N139" s="255">
        <f>SUM(N129:N138)</f>
        <v>0</v>
      </c>
      <c r="O139" s="255">
        <f>SUM(O129:O138)</f>
        <v>0</v>
      </c>
      <c r="P139" s="256"/>
      <c r="Q139" s="411"/>
      <c r="R139" s="255">
        <f t="shared" ref="R139:AH139" si="87">SUM(R129:R138)</f>
        <v>0</v>
      </c>
      <c r="S139" s="255">
        <f t="shared" si="87"/>
        <v>0</v>
      </c>
      <c r="T139" s="255">
        <f t="shared" si="87"/>
        <v>0</v>
      </c>
      <c r="U139" s="255">
        <f t="shared" si="87"/>
        <v>0</v>
      </c>
      <c r="V139" s="255">
        <f t="shared" si="87"/>
        <v>0</v>
      </c>
      <c r="W139" s="255">
        <f t="shared" si="87"/>
        <v>0</v>
      </c>
      <c r="X139" s="255">
        <f t="shared" si="87"/>
        <v>0</v>
      </c>
      <c r="Y139" s="255">
        <f t="shared" si="87"/>
        <v>0</v>
      </c>
      <c r="Z139" s="255">
        <f t="shared" si="87"/>
        <v>0</v>
      </c>
      <c r="AA139" s="255">
        <f t="shared" si="87"/>
        <v>0</v>
      </c>
      <c r="AB139" s="255">
        <f t="shared" si="87"/>
        <v>0</v>
      </c>
      <c r="AC139" s="255">
        <f t="shared" si="87"/>
        <v>0</v>
      </c>
      <c r="AD139" s="255">
        <f t="shared" si="87"/>
        <v>0</v>
      </c>
      <c r="AE139" s="255">
        <f t="shared" si="87"/>
        <v>0</v>
      </c>
      <c r="AF139" s="255">
        <f t="shared" si="87"/>
        <v>0</v>
      </c>
      <c r="AG139" s="255">
        <f t="shared" si="87"/>
        <v>0</v>
      </c>
      <c r="AH139" s="255">
        <f t="shared" si="87"/>
        <v>0</v>
      </c>
      <c r="AI139" s="258">
        <f>IF(ISERROR(AH139/J139),0,AH139/J139)</f>
        <v>0</v>
      </c>
      <c r="AJ139" s="258">
        <f>IF(ISERROR(AH139/$AH$191),0,AH139/$AH$191)</f>
        <v>0</v>
      </c>
    </row>
    <row r="140" spans="1:36" ht="12.75" customHeight="1" x14ac:dyDescent="0.3">
      <c r="A140" s="507" t="s">
        <v>68</v>
      </c>
      <c r="B140" s="508"/>
      <c r="C140" s="508"/>
      <c r="D140" s="508"/>
      <c r="E140" s="509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 t="str">
        <f t="shared" ref="AJ141:AJ150" si="89">IF(ISERROR(AH141/$AH$191),"-",AH141/$AH$191)</f>
        <v>-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 t="str">
        <f t="shared" si="89"/>
        <v>-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 t="str">
        <f t="shared" si="89"/>
        <v>-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 t="str">
        <f t="shared" si="89"/>
        <v>-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 t="str">
        <f t="shared" si="89"/>
        <v>-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 t="str">
        <f t="shared" si="89"/>
        <v>-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 t="str">
        <f t="shared" si="89"/>
        <v>-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 t="str">
        <f t="shared" si="89"/>
        <v>-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 t="str">
        <f t="shared" si="89"/>
        <v>-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 t="str">
        <f t="shared" si="89"/>
        <v>-</v>
      </c>
    </row>
    <row r="151" spans="1:36" s="11" customFormat="1" ht="12.75" customHeight="1" collapsed="1" x14ac:dyDescent="0.3">
      <c r="A151" s="496" t="s">
        <v>69</v>
      </c>
      <c r="B151" s="498"/>
      <c r="C151" s="498"/>
      <c r="D151" s="498"/>
      <c r="E151" s="498"/>
      <c r="F151" s="498"/>
      <c r="G151" s="498"/>
      <c r="H151" s="498"/>
      <c r="I151" s="499"/>
      <c r="J151" s="255">
        <f>SUM(J141:J150)</f>
        <v>0</v>
      </c>
      <c r="K151" s="255">
        <f>SUM(K141:K150)</f>
        <v>0</v>
      </c>
      <c r="L151" s="409"/>
      <c r="M151" s="255">
        <f>SUM(M141:M150)</f>
        <v>0</v>
      </c>
      <c r="N151" s="255">
        <f>SUM(N141:N150)</f>
        <v>0</v>
      </c>
      <c r="O151" s="255">
        <f>SUM(O141:O150)</f>
        <v>0</v>
      </c>
      <c r="P151" s="256"/>
      <c r="Q151" s="411"/>
      <c r="R151" s="255">
        <f t="shared" ref="R151:AH151" si="95">SUM(R141:R150)</f>
        <v>0</v>
      </c>
      <c r="S151" s="255">
        <f t="shared" si="95"/>
        <v>0</v>
      </c>
      <c r="T151" s="255">
        <f t="shared" si="95"/>
        <v>0</v>
      </c>
      <c r="U151" s="255">
        <f t="shared" si="95"/>
        <v>0</v>
      </c>
      <c r="V151" s="255">
        <f t="shared" si="95"/>
        <v>0</v>
      </c>
      <c r="W151" s="255">
        <f t="shared" si="95"/>
        <v>0</v>
      </c>
      <c r="X151" s="255">
        <f t="shared" si="95"/>
        <v>0</v>
      </c>
      <c r="Y151" s="255">
        <f t="shared" si="95"/>
        <v>0</v>
      </c>
      <c r="Z151" s="255">
        <f t="shared" si="95"/>
        <v>0</v>
      </c>
      <c r="AA151" s="255">
        <f t="shared" si="95"/>
        <v>0</v>
      </c>
      <c r="AB151" s="255">
        <f t="shared" si="95"/>
        <v>0</v>
      </c>
      <c r="AC151" s="255">
        <f t="shared" si="95"/>
        <v>0</v>
      </c>
      <c r="AD151" s="255">
        <f t="shared" si="95"/>
        <v>0</v>
      </c>
      <c r="AE151" s="255">
        <f t="shared" si="95"/>
        <v>0</v>
      </c>
      <c r="AF151" s="255">
        <f t="shared" si="95"/>
        <v>0</v>
      </c>
      <c r="AG151" s="255">
        <f t="shared" si="95"/>
        <v>0</v>
      </c>
      <c r="AH151" s="255">
        <f t="shared" si="95"/>
        <v>0</v>
      </c>
      <c r="AI151" s="258">
        <f>IF(ISERROR(AH151/J151),0,AH151/J151)</f>
        <v>0</v>
      </c>
      <c r="AJ151" s="258">
        <f>IF(ISERROR(AH151/$AH$191),0,AH151/$AH$191)</f>
        <v>0</v>
      </c>
    </row>
    <row r="152" spans="1:36" ht="12.75" customHeight="1" x14ac:dyDescent="0.3">
      <c r="A152" s="503" t="s">
        <v>70</v>
      </c>
      <c r="B152" s="504"/>
      <c r="C152" s="504"/>
      <c r="D152" s="504"/>
      <c r="E152" s="50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 t="str">
        <f t="shared" ref="AJ153:AJ162" si="97">IF(ISERROR(AH153/$AH$191),"-",AH153/$AH$191)</f>
        <v>-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 t="str">
        <f t="shared" si="97"/>
        <v>-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 t="str">
        <f t="shared" si="97"/>
        <v>-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 t="str">
        <f t="shared" si="97"/>
        <v>-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 t="str">
        <f t="shared" si="97"/>
        <v>-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 t="str">
        <f t="shared" si="97"/>
        <v>-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 t="str">
        <f t="shared" si="97"/>
        <v>-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 t="str">
        <f t="shared" si="97"/>
        <v>-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 t="str">
        <f t="shared" si="97"/>
        <v>-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 t="str">
        <f t="shared" si="97"/>
        <v>-</v>
      </c>
    </row>
    <row r="163" spans="1:36" s="11" customFormat="1" ht="12.75" customHeight="1" collapsed="1" x14ac:dyDescent="0.3">
      <c r="A163" s="496" t="s">
        <v>71</v>
      </c>
      <c r="B163" s="498"/>
      <c r="C163" s="498"/>
      <c r="D163" s="498"/>
      <c r="E163" s="498"/>
      <c r="F163" s="498"/>
      <c r="G163" s="498"/>
      <c r="H163" s="498"/>
      <c r="I163" s="499"/>
      <c r="J163" s="255">
        <f>SUM(J153:J162)</f>
        <v>0</v>
      </c>
      <c r="K163" s="255">
        <f>SUM(K153:K162)</f>
        <v>0</v>
      </c>
      <c r="L163" s="409"/>
      <c r="M163" s="255">
        <f>SUM(M153:M162)</f>
        <v>0</v>
      </c>
      <c r="N163" s="255">
        <f>SUM(N153:N162)</f>
        <v>0</v>
      </c>
      <c r="O163" s="255">
        <f>SUM(O153:O162)</f>
        <v>0</v>
      </c>
      <c r="P163" s="256"/>
      <c r="Q163" s="411"/>
      <c r="R163" s="255">
        <f t="shared" ref="R163:AH163" si="103">SUM(R153:R162)</f>
        <v>0</v>
      </c>
      <c r="S163" s="255">
        <f t="shared" si="103"/>
        <v>0</v>
      </c>
      <c r="T163" s="255">
        <f t="shared" si="103"/>
        <v>0</v>
      </c>
      <c r="U163" s="255">
        <f t="shared" si="103"/>
        <v>0</v>
      </c>
      <c r="V163" s="255">
        <f t="shared" si="103"/>
        <v>0</v>
      </c>
      <c r="W163" s="255">
        <f t="shared" si="103"/>
        <v>0</v>
      </c>
      <c r="X163" s="255">
        <f t="shared" si="103"/>
        <v>0</v>
      </c>
      <c r="Y163" s="255">
        <f t="shared" si="103"/>
        <v>0</v>
      </c>
      <c r="Z163" s="255">
        <f t="shared" si="103"/>
        <v>0</v>
      </c>
      <c r="AA163" s="255">
        <f t="shared" si="103"/>
        <v>0</v>
      </c>
      <c r="AB163" s="255">
        <f t="shared" si="103"/>
        <v>0</v>
      </c>
      <c r="AC163" s="255">
        <f t="shared" si="103"/>
        <v>0</v>
      </c>
      <c r="AD163" s="255">
        <f t="shared" si="103"/>
        <v>0</v>
      </c>
      <c r="AE163" s="255">
        <f t="shared" si="103"/>
        <v>0</v>
      </c>
      <c r="AF163" s="255">
        <f t="shared" si="103"/>
        <v>0</v>
      </c>
      <c r="AG163" s="255">
        <f t="shared" si="103"/>
        <v>0</v>
      </c>
      <c r="AH163" s="255">
        <f t="shared" si="103"/>
        <v>0</v>
      </c>
      <c r="AI163" s="258">
        <f>IF(ISERROR(AH163/J163),0,AH163/J163)</f>
        <v>0</v>
      </c>
      <c r="AJ163" s="258">
        <f>IF(ISERROR(AH163/$AH$191),0,AH163/$AH$191)</f>
        <v>0</v>
      </c>
    </row>
    <row r="164" spans="1:36" ht="12.75" customHeight="1" x14ac:dyDescent="0.3">
      <c r="A164" s="503" t="s">
        <v>72</v>
      </c>
      <c r="B164" s="504"/>
      <c r="C164" s="504"/>
      <c r="D164" s="504"/>
      <c r="E164" s="50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 t="str">
        <f t="shared" ref="AJ165:AJ174" si="105">IF(ISERROR(AH165/$AH$191),"-",AH165/$AH$191)</f>
        <v>-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 t="str">
        <f t="shared" si="105"/>
        <v>-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 t="str">
        <f t="shared" si="105"/>
        <v>-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 t="str">
        <f t="shared" si="105"/>
        <v>-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 t="str">
        <f t="shared" si="105"/>
        <v>-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 t="str">
        <f t="shared" si="105"/>
        <v>-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 t="str">
        <f t="shared" si="105"/>
        <v>-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 t="str">
        <f t="shared" si="105"/>
        <v>-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 t="str">
        <f t="shared" si="105"/>
        <v>-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 t="str">
        <f t="shared" si="105"/>
        <v>-</v>
      </c>
    </row>
    <row r="175" spans="1:36" s="11" customFormat="1" ht="12.75" customHeight="1" collapsed="1" x14ac:dyDescent="0.3">
      <c r="A175" s="496" t="s">
        <v>73</v>
      </c>
      <c r="B175" s="498"/>
      <c r="C175" s="498"/>
      <c r="D175" s="498"/>
      <c r="E175" s="498"/>
      <c r="F175" s="498"/>
      <c r="G175" s="498"/>
      <c r="H175" s="498"/>
      <c r="I175" s="499"/>
      <c r="J175" s="255">
        <f>SUM(J165:J174)</f>
        <v>0</v>
      </c>
      <c r="K175" s="255">
        <f>SUM(K165:K174)</f>
        <v>0</v>
      </c>
      <c r="L175" s="409"/>
      <c r="M175" s="255">
        <f>SUM(M165:M174)</f>
        <v>0</v>
      </c>
      <c r="N175" s="255">
        <f>SUM(N165:N174)</f>
        <v>0</v>
      </c>
      <c r="O175" s="255">
        <f>SUM(O165:O174)</f>
        <v>0</v>
      </c>
      <c r="P175" s="256"/>
      <c r="Q175" s="411"/>
      <c r="R175" s="255">
        <f t="shared" ref="R175:AH175" si="111">SUM(R165:R174)</f>
        <v>0</v>
      </c>
      <c r="S175" s="255">
        <f t="shared" si="111"/>
        <v>0</v>
      </c>
      <c r="T175" s="255">
        <f t="shared" si="111"/>
        <v>0</v>
      </c>
      <c r="U175" s="255">
        <f t="shared" si="111"/>
        <v>0</v>
      </c>
      <c r="V175" s="255">
        <f t="shared" si="111"/>
        <v>0</v>
      </c>
      <c r="W175" s="255">
        <f t="shared" si="111"/>
        <v>0</v>
      </c>
      <c r="X175" s="255">
        <f t="shared" si="111"/>
        <v>0</v>
      </c>
      <c r="Y175" s="255">
        <f t="shared" si="111"/>
        <v>0</v>
      </c>
      <c r="Z175" s="255">
        <f t="shared" si="111"/>
        <v>0</v>
      </c>
      <c r="AA175" s="255">
        <f t="shared" si="111"/>
        <v>0</v>
      </c>
      <c r="AB175" s="255">
        <f t="shared" si="111"/>
        <v>0</v>
      </c>
      <c r="AC175" s="255">
        <f t="shared" si="111"/>
        <v>0</v>
      </c>
      <c r="AD175" s="255">
        <f t="shared" si="111"/>
        <v>0</v>
      </c>
      <c r="AE175" s="255">
        <f t="shared" si="111"/>
        <v>0</v>
      </c>
      <c r="AF175" s="255">
        <f t="shared" si="111"/>
        <v>0</v>
      </c>
      <c r="AG175" s="255">
        <f t="shared" si="111"/>
        <v>0</v>
      </c>
      <c r="AH175" s="255">
        <f t="shared" si="111"/>
        <v>0</v>
      </c>
      <c r="AI175" s="258">
        <f>IF(ISERROR(AH175/J175),0,AH175/J175)</f>
        <v>0</v>
      </c>
      <c r="AJ175" s="258">
        <f>IF(ISERROR(AH175/$AH$191),0,AH175/$AH$191)</f>
        <v>0</v>
      </c>
    </row>
    <row r="176" spans="1:36" ht="12.75" customHeight="1" x14ac:dyDescent="0.3">
      <c r="A176" s="503" t="s">
        <v>74</v>
      </c>
      <c r="B176" s="504"/>
      <c r="C176" s="504"/>
      <c r="D176" s="504"/>
      <c r="E176" s="505"/>
      <c r="F176" s="16"/>
      <c r="G176" s="5"/>
      <c r="H176" s="17"/>
      <c r="I176" s="17"/>
      <c r="J176" s="230"/>
      <c r="K176" s="136"/>
      <c r="L176" s="260"/>
      <c r="M176" s="261"/>
      <c r="N176" s="261"/>
      <c r="O176" s="261"/>
      <c r="P176" s="120"/>
      <c r="Q176" s="262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263"/>
      <c r="AJ176" s="263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 t="str">
        <f t="shared" ref="AJ177:AJ186" si="113">IF(ISERROR(AH177/$AH$191),"-",AH177/$AH$191)</f>
        <v>-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 t="str">
        <f t="shared" si="113"/>
        <v>-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 t="str">
        <f t="shared" si="113"/>
        <v>-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 t="str">
        <f t="shared" si="113"/>
        <v>-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 t="str">
        <f t="shared" si="113"/>
        <v>-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 t="str">
        <f t="shared" si="113"/>
        <v>-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 t="str">
        <f t="shared" si="113"/>
        <v>-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 t="str">
        <f t="shared" si="113"/>
        <v>-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 t="str">
        <f t="shared" si="113"/>
        <v>-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 t="str">
        <f t="shared" si="113"/>
        <v>-</v>
      </c>
    </row>
    <row r="187" spans="1:36" s="11" customFormat="1" ht="12.75" customHeight="1" collapsed="1" x14ac:dyDescent="0.3">
      <c r="A187" s="496" t="s">
        <v>75</v>
      </c>
      <c r="B187" s="498"/>
      <c r="C187" s="498"/>
      <c r="D187" s="498"/>
      <c r="E187" s="498"/>
      <c r="F187" s="498"/>
      <c r="G187" s="498"/>
      <c r="H187" s="498"/>
      <c r="I187" s="499"/>
      <c r="J187" s="255">
        <f>SUM(J177:J186)</f>
        <v>0</v>
      </c>
      <c r="K187" s="255">
        <f>SUM(K177:K186)</f>
        <v>0</v>
      </c>
      <c r="L187" s="409"/>
      <c r="M187" s="255">
        <f>SUM(M177:M186)</f>
        <v>0</v>
      </c>
      <c r="N187" s="255">
        <f>SUM(N177:N186)</f>
        <v>0</v>
      </c>
      <c r="O187" s="255">
        <f>SUM(O177:O186)</f>
        <v>0</v>
      </c>
      <c r="P187" s="256"/>
      <c r="Q187" s="411"/>
      <c r="R187" s="255">
        <f t="shared" ref="R187:AH187" si="119">SUM(R177:R186)</f>
        <v>0</v>
      </c>
      <c r="S187" s="255">
        <f t="shared" si="119"/>
        <v>0</v>
      </c>
      <c r="T187" s="255">
        <f t="shared" si="119"/>
        <v>0</v>
      </c>
      <c r="U187" s="255">
        <f t="shared" si="119"/>
        <v>0</v>
      </c>
      <c r="V187" s="255">
        <f t="shared" si="119"/>
        <v>0</v>
      </c>
      <c r="W187" s="255">
        <f t="shared" si="119"/>
        <v>0</v>
      </c>
      <c r="X187" s="255">
        <f t="shared" si="119"/>
        <v>0</v>
      </c>
      <c r="Y187" s="255">
        <f t="shared" si="119"/>
        <v>0</v>
      </c>
      <c r="Z187" s="255">
        <f t="shared" si="119"/>
        <v>0</v>
      </c>
      <c r="AA187" s="255">
        <f t="shared" si="119"/>
        <v>0</v>
      </c>
      <c r="AB187" s="255">
        <f t="shared" si="119"/>
        <v>0</v>
      </c>
      <c r="AC187" s="255">
        <f t="shared" si="119"/>
        <v>0</v>
      </c>
      <c r="AD187" s="255">
        <f t="shared" si="119"/>
        <v>0</v>
      </c>
      <c r="AE187" s="255">
        <f t="shared" si="119"/>
        <v>0</v>
      </c>
      <c r="AF187" s="255">
        <f t="shared" si="119"/>
        <v>0</v>
      </c>
      <c r="AG187" s="255">
        <f t="shared" si="119"/>
        <v>0</v>
      </c>
      <c r="AH187" s="255">
        <f t="shared" si="119"/>
        <v>0</v>
      </c>
      <c r="AI187" s="258">
        <f>IF(ISERROR(AH187/J187),0,AH187/J187)</f>
        <v>0</v>
      </c>
      <c r="AJ187" s="258">
        <f>IF(ISERROR(AH187/$AH$191),0,AH187/$AH$191)</f>
        <v>0</v>
      </c>
    </row>
    <row r="188" spans="1:36" ht="12.75" customHeight="1" x14ac:dyDescent="0.3">
      <c r="A188" s="503" t="s">
        <v>76</v>
      </c>
      <c r="B188" s="504"/>
      <c r="C188" s="504"/>
      <c r="D188" s="504"/>
      <c r="E188" s="505"/>
      <c r="F188" s="16"/>
      <c r="G188" s="5"/>
      <c r="H188" s="17"/>
      <c r="I188" s="17"/>
      <c r="J188" s="446"/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8" customFormat="1" ht="35.1" hidden="1" customHeight="1" outlineLevel="1" x14ac:dyDescent="0.3">
      <c r="A189" s="113">
        <v>1</v>
      </c>
      <c r="B189" s="113"/>
      <c r="C189" s="120"/>
      <c r="D189" s="121"/>
      <c r="E189" s="119"/>
      <c r="F189" s="122"/>
      <c r="G189" s="123"/>
      <c r="H189" s="124"/>
      <c r="I189" s="125"/>
      <c r="J189" s="466"/>
      <c r="K189" s="126"/>
      <c r="L189" s="131"/>
      <c r="M189" s="128"/>
      <c r="N189" s="129"/>
      <c r="O189" s="128"/>
      <c r="P189" s="130"/>
      <c r="Q189" s="130"/>
      <c r="R189" s="132"/>
      <c r="S189" s="133"/>
      <c r="T189" s="134"/>
      <c r="U189" s="116">
        <f>SUM(R189:T189)</f>
        <v>0</v>
      </c>
      <c r="V189" s="115"/>
      <c r="W189" s="115"/>
      <c r="X189" s="115"/>
      <c r="Y189" s="116">
        <f>SUM(V189:X189)</f>
        <v>0</v>
      </c>
      <c r="Z189" s="115"/>
      <c r="AA189" s="115"/>
      <c r="AB189" s="115"/>
      <c r="AC189" s="116">
        <f>SUM(Z189:AB189)</f>
        <v>0</v>
      </c>
      <c r="AD189" s="115"/>
      <c r="AE189" s="115">
        <v>0</v>
      </c>
      <c r="AF189" s="115">
        <v>0</v>
      </c>
      <c r="AG189" s="116">
        <f>SUM(AD189:AF189)</f>
        <v>0</v>
      </c>
      <c r="AH189" s="116">
        <f t="shared" ref="AH189" si="120">SUM(U189,Y189,AC189,AG189)</f>
        <v>0</v>
      </c>
      <c r="AI189" s="117">
        <f>IF(ISERROR(AH189/J188),0,AH189/J188)</f>
        <v>0</v>
      </c>
      <c r="AJ189" s="117" t="str">
        <f>IF(ISERROR(AH189/$AH$191),"-",AH189/$AH$191)</f>
        <v>-</v>
      </c>
    </row>
    <row r="190" spans="1:36" s="11" customFormat="1" collapsed="1" x14ac:dyDescent="0.3">
      <c r="A190" s="496" t="s">
        <v>81</v>
      </c>
      <c r="B190" s="498"/>
      <c r="C190" s="498"/>
      <c r="D190" s="498"/>
      <c r="E190" s="498"/>
      <c r="F190" s="498"/>
      <c r="G190" s="498"/>
      <c r="H190" s="498"/>
      <c r="I190" s="499"/>
      <c r="J190" s="255">
        <f>J188</f>
        <v>0</v>
      </c>
      <c r="K190" s="255">
        <f>SUM(K189:K189)</f>
        <v>0</v>
      </c>
      <c r="L190" s="409"/>
      <c r="M190" s="255">
        <f>SUM(M189:M189)</f>
        <v>0</v>
      </c>
      <c r="N190" s="255">
        <f>SUM(N189:N189)</f>
        <v>0</v>
      </c>
      <c r="O190" s="255">
        <f>SUM(O189:O189)</f>
        <v>0</v>
      </c>
      <c r="P190" s="256"/>
      <c r="Q190" s="411"/>
      <c r="R190" s="255">
        <f t="shared" ref="R190:AH190" si="121">SUM(R189:R189)</f>
        <v>0</v>
      </c>
      <c r="S190" s="255">
        <f t="shared" si="121"/>
        <v>0</v>
      </c>
      <c r="T190" s="255">
        <f t="shared" si="121"/>
        <v>0</v>
      </c>
      <c r="U190" s="255">
        <f t="shared" si="121"/>
        <v>0</v>
      </c>
      <c r="V190" s="255">
        <f t="shared" si="121"/>
        <v>0</v>
      </c>
      <c r="W190" s="255">
        <f t="shared" si="121"/>
        <v>0</v>
      </c>
      <c r="X190" s="255">
        <f t="shared" si="121"/>
        <v>0</v>
      </c>
      <c r="Y190" s="255">
        <f t="shared" si="121"/>
        <v>0</v>
      </c>
      <c r="Z190" s="255">
        <f t="shared" si="121"/>
        <v>0</v>
      </c>
      <c r="AA190" s="255">
        <f t="shared" si="121"/>
        <v>0</v>
      </c>
      <c r="AB190" s="255">
        <f t="shared" si="121"/>
        <v>0</v>
      </c>
      <c r="AC190" s="255">
        <f t="shared" si="121"/>
        <v>0</v>
      </c>
      <c r="AD190" s="255">
        <f t="shared" si="121"/>
        <v>0</v>
      </c>
      <c r="AE190" s="255">
        <f t="shared" si="121"/>
        <v>0</v>
      </c>
      <c r="AF190" s="255">
        <f t="shared" si="121"/>
        <v>0</v>
      </c>
      <c r="AG190" s="255">
        <f t="shared" si="121"/>
        <v>0</v>
      </c>
      <c r="AH190" s="255">
        <f t="shared" si="121"/>
        <v>0</v>
      </c>
      <c r="AI190" s="257">
        <f>IF(ISERROR(AH190/J190),0,AH190/J190)</f>
        <v>0</v>
      </c>
      <c r="AJ190" s="257">
        <f>IF(ISERROR(AH190/$AH$191),0,AH190/$AH$191)</f>
        <v>0</v>
      </c>
    </row>
    <row r="191" spans="1:36" ht="15" customHeight="1" x14ac:dyDescent="0.3">
      <c r="A191" s="510" t="s">
        <v>116</v>
      </c>
      <c r="B191" s="511"/>
      <c r="C191" s="511"/>
      <c r="D191" s="511"/>
      <c r="E191" s="511"/>
      <c r="F191" s="511"/>
      <c r="G191" s="511"/>
      <c r="H191" s="511"/>
      <c r="I191" s="512"/>
      <c r="J191" s="268">
        <f>SUM(J19,J31,J43,J55,J67,J79,J91,J103,J115,J127,J139,J151,J163,J175,J187,J190)</f>
        <v>0</v>
      </c>
      <c r="K191" s="268">
        <f>+K19+K31+K43+K55+K67+K79+K91+K103+K115+K127+K139+K151+K187+K163+K175+K190</f>
        <v>0</v>
      </c>
      <c r="L191" s="269"/>
      <c r="M191" s="268">
        <f>+M19+M31+M43+M55+M67+M79+M91+M103+M115+M127+M139+M151+M187+M163+M175+M190</f>
        <v>0</v>
      </c>
      <c r="N191" s="268">
        <f>+N19+N31+N43+N55+N67+N79+N91+N103+N115+N127+N139+N151+N187+N163+N175+N190</f>
        <v>0</v>
      </c>
      <c r="O191" s="268">
        <f>+O19+O31+O43+O55+O67+O79+O91+O103+O115+O127+O139+O151+O187+O163+O175+O190</f>
        <v>0</v>
      </c>
      <c r="P191" s="270"/>
      <c r="Q191" s="271"/>
      <c r="R191" s="268">
        <f t="shared" ref="R191:AH191" si="122">+R19+R31+R43+R55+R67+R79+R91+R103+R115+R127+R139+R151+R187+R163+R175+R190</f>
        <v>0</v>
      </c>
      <c r="S191" s="268">
        <f t="shared" si="122"/>
        <v>0</v>
      </c>
      <c r="T191" s="268">
        <f t="shared" si="122"/>
        <v>0</v>
      </c>
      <c r="U191" s="268">
        <f t="shared" si="122"/>
        <v>0</v>
      </c>
      <c r="V191" s="268">
        <f t="shared" si="122"/>
        <v>0</v>
      </c>
      <c r="W191" s="268">
        <f t="shared" si="122"/>
        <v>0</v>
      </c>
      <c r="X191" s="268">
        <f t="shared" si="122"/>
        <v>0</v>
      </c>
      <c r="Y191" s="268">
        <f t="shared" si="122"/>
        <v>0</v>
      </c>
      <c r="Z191" s="268">
        <f t="shared" si="122"/>
        <v>0</v>
      </c>
      <c r="AA191" s="268">
        <f t="shared" si="122"/>
        <v>0</v>
      </c>
      <c r="AB191" s="268">
        <f t="shared" si="122"/>
        <v>0</v>
      </c>
      <c r="AC191" s="268">
        <f t="shared" si="122"/>
        <v>0</v>
      </c>
      <c r="AD191" s="268">
        <f t="shared" si="122"/>
        <v>0</v>
      </c>
      <c r="AE191" s="268">
        <f t="shared" si="122"/>
        <v>0</v>
      </c>
      <c r="AF191" s="268">
        <f t="shared" si="122"/>
        <v>0</v>
      </c>
      <c r="AG191" s="268">
        <f t="shared" si="122"/>
        <v>0</v>
      </c>
      <c r="AH191" s="268">
        <f t="shared" si="122"/>
        <v>0</v>
      </c>
      <c r="AI191" s="272">
        <f>IF(ISERROR(AH191/J191),0,AH191/J191)</f>
        <v>0</v>
      </c>
      <c r="AJ191" s="272">
        <f>IF(ISERROR(AH191/$AH$191),0,AH191/$AH$191)</f>
        <v>0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3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 xr:uid="{00000000-0002-0000-0E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0E00-000001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0E00-000002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E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E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E00-000005000000}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89 V117:X126 Z189:AB189 V189:X189 M118:N126 M189 M106:N114 M59:N66 R189:S189" xr:uid="{00000000-0002-0000-0E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E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  <pageSetUpPr fitToPage="1"/>
  </sheetPr>
  <dimension ref="A1:Y41"/>
  <sheetViews>
    <sheetView zoomScaleNormal="100" workbookViewId="0">
      <selection activeCell="A24" sqref="A24"/>
    </sheetView>
  </sheetViews>
  <sheetFormatPr baseColWidth="10" defaultColWidth="11.44140625" defaultRowHeight="10.199999999999999" outlineLevelCol="1" x14ac:dyDescent="0.3"/>
  <cols>
    <col min="1" max="1" width="42.6640625" style="15" customWidth="1"/>
    <col min="2" max="2" width="12.109375" style="12" customWidth="1"/>
    <col min="3" max="3" width="12.109375" style="15" customWidth="1"/>
    <col min="4" max="4" width="10" style="15" hidden="1" customWidth="1"/>
    <col min="5" max="5" width="10.33203125" style="15" hidden="1" customWidth="1"/>
    <col min="6" max="6" width="9.88671875" style="15" hidden="1" customWidth="1"/>
    <col min="7" max="7" width="10.6640625" style="12" customWidth="1" outlineLevel="1"/>
    <col min="8" max="9" width="8.88671875" style="12" customWidth="1" outlineLevel="1"/>
    <col min="10" max="10" width="11.44140625" style="12" customWidth="1"/>
    <col min="11" max="11" width="12.33203125" style="12" hidden="1" customWidth="1" outlineLevel="1"/>
    <col min="12" max="12" width="10.109375" style="12" hidden="1" customWidth="1" outlineLevel="1"/>
    <col min="13" max="13" width="12.33203125" style="12" hidden="1" customWidth="1" outlineLevel="1"/>
    <col min="14" max="14" width="11.44140625" style="12" hidden="1" customWidth="1" collapsed="1"/>
    <col min="15" max="17" width="12.5546875" style="12" hidden="1" customWidth="1" outlineLevel="1"/>
    <col min="18" max="18" width="11.44140625" style="12" hidden="1" customWidth="1" collapsed="1"/>
    <col min="19" max="19" width="10.6640625" style="12" hidden="1" customWidth="1" outlineLevel="1"/>
    <col min="20" max="20" width="11.109375" style="12" hidden="1" customWidth="1" outlineLevel="1"/>
    <col min="21" max="21" width="10.6640625" style="12" hidden="1" customWidth="1" outlineLevel="1"/>
    <col min="22" max="22" width="11.44140625" style="12" hidden="1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tr">
        <f>+'24-02-018 Ind. Proy'!A1:AJ1</f>
        <v>PARTIDA 21-01-005 "INGRESO ETICO FAMILIAR Y SISTEMA CHILE SOLIDARIO"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+'24-02-018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513" t="str">
        <f>+'24-02-018 Ind. Proy'!A5:U5</f>
        <v>24-02-018 "Programa Educacional Pro-retención"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2"/>
    </row>
    <row r="6" spans="1:25" s="15" customFormat="1" x14ac:dyDescent="0.3">
      <c r="A6" s="489" t="s">
        <v>7</v>
      </c>
      <c r="B6" s="492" t="s">
        <v>13</v>
      </c>
      <c r="C6" s="492" t="s">
        <v>83</v>
      </c>
      <c r="D6" s="486" t="s">
        <v>16</v>
      </c>
      <c r="E6" s="487"/>
      <c r="F6" s="488"/>
      <c r="G6" s="495" t="s">
        <v>19</v>
      </c>
      <c r="H6" s="495"/>
      <c r="I6" s="495"/>
      <c r="J6" s="492" t="s">
        <v>20</v>
      </c>
      <c r="K6" s="495" t="s">
        <v>19</v>
      </c>
      <c r="L6" s="495"/>
      <c r="M6" s="495"/>
      <c r="N6" s="492" t="s">
        <v>21</v>
      </c>
      <c r="O6" s="495" t="s">
        <v>19</v>
      </c>
      <c r="P6" s="495"/>
      <c r="Q6" s="495"/>
      <c r="R6" s="492" t="s">
        <v>22</v>
      </c>
      <c r="S6" s="495" t="s">
        <v>19</v>
      </c>
      <c r="T6" s="495"/>
      <c r="U6" s="495"/>
      <c r="V6" s="492" t="s">
        <v>23</v>
      </c>
      <c r="W6" s="492" t="s">
        <v>24</v>
      </c>
      <c r="X6" s="494" t="s">
        <v>84</v>
      </c>
      <c r="Y6" s="494"/>
    </row>
    <row r="7" spans="1:25" s="15" customFormat="1" ht="20.399999999999999" x14ac:dyDescent="0.3">
      <c r="A7" s="489"/>
      <c r="B7" s="493"/>
      <c r="C7" s="493"/>
      <c r="D7" s="408" t="s">
        <v>29</v>
      </c>
      <c r="E7" s="408" t="s">
        <v>30</v>
      </c>
      <c r="F7" s="408" t="s">
        <v>31</v>
      </c>
      <c r="G7" s="408" t="s">
        <v>32</v>
      </c>
      <c r="H7" s="408" t="s">
        <v>33</v>
      </c>
      <c r="I7" s="408" t="s">
        <v>34</v>
      </c>
      <c r="J7" s="493"/>
      <c r="K7" s="408" t="s">
        <v>35</v>
      </c>
      <c r="L7" s="408" t="s">
        <v>36</v>
      </c>
      <c r="M7" s="408" t="s">
        <v>37</v>
      </c>
      <c r="N7" s="493"/>
      <c r="O7" s="408" t="s">
        <v>38</v>
      </c>
      <c r="P7" s="408" t="s">
        <v>39</v>
      </c>
      <c r="Q7" s="408" t="s">
        <v>40</v>
      </c>
      <c r="R7" s="493"/>
      <c r="S7" s="408" t="s">
        <v>41</v>
      </c>
      <c r="T7" s="408" t="s">
        <v>42</v>
      </c>
      <c r="U7" s="408" t="s">
        <v>43</v>
      </c>
      <c r="V7" s="493"/>
      <c r="W7" s="493"/>
      <c r="X7" s="267" t="s">
        <v>44</v>
      </c>
      <c r="Y7" s="267" t="s">
        <v>85</v>
      </c>
    </row>
    <row r="8" spans="1:25" ht="24.75" customHeight="1" x14ac:dyDescent="0.3">
      <c r="A8" s="43" t="s">
        <v>46</v>
      </c>
      <c r="B8" s="9">
        <f>+'24-02-018 Ind. Proy'!J19</f>
        <v>0</v>
      </c>
      <c r="C8" s="9">
        <f>+'24-02-018 Ind. Proy'!K19</f>
        <v>0</v>
      </c>
      <c r="D8" s="9">
        <f>+'24-02-018 Ind. Proy'!M19</f>
        <v>0</v>
      </c>
      <c r="E8" s="9">
        <f>+'24-02-018 Ind. Proy'!N19</f>
        <v>0</v>
      </c>
      <c r="F8" s="9">
        <f>+'24-02-018 Ind. Proy'!O19</f>
        <v>0</v>
      </c>
      <c r="G8" s="9">
        <f>+'24-02-018 Ind. Proy'!R19</f>
        <v>0</v>
      </c>
      <c r="H8" s="9">
        <f>+'24-02-018 Ind. Proy'!S19</f>
        <v>0</v>
      </c>
      <c r="I8" s="9">
        <f>+'24-02-018 Ind. Proy'!T19</f>
        <v>0</v>
      </c>
      <c r="J8" s="9">
        <f>+'24-02-018 Ind. Proy'!U19</f>
        <v>0</v>
      </c>
      <c r="K8" s="9">
        <f>+'24-02-018 Ind. Proy'!V19</f>
        <v>0</v>
      </c>
      <c r="L8" s="9">
        <f>+'24-02-018 Ind. Proy'!W19</f>
        <v>0</v>
      </c>
      <c r="M8" s="9">
        <f>+'24-02-018 Ind. Proy'!X19</f>
        <v>0</v>
      </c>
      <c r="N8" s="9">
        <f>+'24-02-018 Ind. Proy'!Y19</f>
        <v>0</v>
      </c>
      <c r="O8" s="9">
        <f>+'24-02-018 Ind. Proy'!Z19</f>
        <v>0</v>
      </c>
      <c r="P8" s="9">
        <f>+'24-02-018 Ind. Proy'!AA19</f>
        <v>0</v>
      </c>
      <c r="Q8" s="9">
        <f>+'24-02-018 Ind. Proy'!AB19</f>
        <v>0</v>
      </c>
      <c r="R8" s="9">
        <f>+'24-02-018 Ind. Proy'!AC19</f>
        <v>0</v>
      </c>
      <c r="S8" s="9">
        <f>+'24-02-018 Ind. Proy'!AD19</f>
        <v>0</v>
      </c>
      <c r="T8" s="9">
        <f>+'24-02-018 Ind. Proy'!AE19</f>
        <v>0</v>
      </c>
      <c r="U8" s="9">
        <f>+'24-02-018 Ind. Proy'!AF19</f>
        <v>0</v>
      </c>
      <c r="V8" s="9">
        <f>+'24-02-018 Ind. Proy'!AG19</f>
        <v>0</v>
      </c>
      <c r="W8" s="9">
        <f>+'24-02-018 Ind. Proy'!AH19</f>
        <v>0</v>
      </c>
      <c r="X8" s="112">
        <f>+'24-02-018 Ind. Proy'!AI19</f>
        <v>0</v>
      </c>
      <c r="Y8" s="112">
        <f>+'24-02-018 Ind. Proy'!AJ19</f>
        <v>0</v>
      </c>
    </row>
    <row r="9" spans="1:25" ht="24.75" customHeight="1" x14ac:dyDescent="0.3">
      <c r="A9" s="43" t="s">
        <v>48</v>
      </c>
      <c r="B9" s="9">
        <f>+'24-02-018 Ind. Proy'!J31</f>
        <v>0</v>
      </c>
      <c r="C9" s="9">
        <f>+'24-02-018 Ind. Proy'!K31</f>
        <v>0</v>
      </c>
      <c r="D9" s="9">
        <f>+'24-02-018 Ind. Proy'!M31</f>
        <v>0</v>
      </c>
      <c r="E9" s="9">
        <f>+'24-02-018 Ind. Proy'!N31</f>
        <v>0</v>
      </c>
      <c r="F9" s="9">
        <f>+'24-02-018 Ind. Proy'!O31</f>
        <v>0</v>
      </c>
      <c r="G9" s="9">
        <f>+'24-02-018 Ind. Proy'!R31</f>
        <v>0</v>
      </c>
      <c r="H9" s="9">
        <f>+'24-02-018 Ind. Proy'!S31</f>
        <v>0</v>
      </c>
      <c r="I9" s="9">
        <f>+'24-02-018 Ind. Proy'!T31</f>
        <v>0</v>
      </c>
      <c r="J9" s="9">
        <f>+'24-02-018 Ind. Proy'!U31</f>
        <v>0</v>
      </c>
      <c r="K9" s="9">
        <f>+'24-02-018 Ind. Proy'!V31</f>
        <v>0</v>
      </c>
      <c r="L9" s="9">
        <f>+'24-02-018 Ind. Proy'!W31</f>
        <v>0</v>
      </c>
      <c r="M9" s="9">
        <f>+'24-02-018 Ind. Proy'!X31</f>
        <v>0</v>
      </c>
      <c r="N9" s="9">
        <f>+'24-02-018 Ind. Proy'!Y31</f>
        <v>0</v>
      </c>
      <c r="O9" s="9">
        <f>+'24-02-018 Ind. Proy'!Z31</f>
        <v>0</v>
      </c>
      <c r="P9" s="9">
        <f>+'24-02-018 Ind. Proy'!AA31</f>
        <v>0</v>
      </c>
      <c r="Q9" s="9">
        <f>+'24-02-018 Ind. Proy'!AB31</f>
        <v>0</v>
      </c>
      <c r="R9" s="9">
        <f>+'24-02-018 Ind. Proy'!AC31</f>
        <v>0</v>
      </c>
      <c r="S9" s="9">
        <f>+'24-02-018 Ind. Proy'!AD31</f>
        <v>0</v>
      </c>
      <c r="T9" s="9">
        <f>+'24-02-018 Ind. Proy'!AE31</f>
        <v>0</v>
      </c>
      <c r="U9" s="9">
        <f>+'24-02-018 Ind. Proy'!AF31</f>
        <v>0</v>
      </c>
      <c r="V9" s="9">
        <f>+'24-02-018 Ind. Proy'!AG31</f>
        <v>0</v>
      </c>
      <c r="W9" s="9">
        <f>+'24-02-018 Ind. Proy'!AH31</f>
        <v>0</v>
      </c>
      <c r="X9" s="112">
        <f>+'24-02-018 Ind. Proy'!AI31</f>
        <v>0</v>
      </c>
      <c r="Y9" s="112">
        <f>+'24-02-018 Ind. Proy'!AJ31</f>
        <v>0</v>
      </c>
    </row>
    <row r="10" spans="1:25" ht="24.75" customHeight="1" x14ac:dyDescent="0.3">
      <c r="A10" s="43" t="s">
        <v>50</v>
      </c>
      <c r="B10" s="9">
        <f>+'24-02-018 Ind. Proy'!J43</f>
        <v>0</v>
      </c>
      <c r="C10" s="9">
        <f>+'24-02-018 Ind. Proy'!K43</f>
        <v>0</v>
      </c>
      <c r="D10" s="9">
        <f>+'24-02-018 Ind. Proy'!M43</f>
        <v>0</v>
      </c>
      <c r="E10" s="9">
        <f>+'24-02-018 Ind. Proy'!N43</f>
        <v>0</v>
      </c>
      <c r="F10" s="9">
        <f>+'24-02-018 Ind. Proy'!O43</f>
        <v>0</v>
      </c>
      <c r="G10" s="9">
        <f>+'24-02-018 Ind. Proy'!R43</f>
        <v>0</v>
      </c>
      <c r="H10" s="9">
        <f>+'24-02-018 Ind. Proy'!S43</f>
        <v>0</v>
      </c>
      <c r="I10" s="9">
        <f>+'24-02-018 Ind. Proy'!T43</f>
        <v>0</v>
      </c>
      <c r="J10" s="9">
        <f>+'24-02-018 Ind. Proy'!U43</f>
        <v>0</v>
      </c>
      <c r="K10" s="9">
        <f>+'24-02-018 Ind. Proy'!V43</f>
        <v>0</v>
      </c>
      <c r="L10" s="9">
        <f>+'24-02-018 Ind. Proy'!W43</f>
        <v>0</v>
      </c>
      <c r="M10" s="9">
        <f>+'24-02-018 Ind. Proy'!X43</f>
        <v>0</v>
      </c>
      <c r="N10" s="9">
        <f>+'24-02-018 Ind. Proy'!Y43</f>
        <v>0</v>
      </c>
      <c r="O10" s="9">
        <f>+'24-02-018 Ind. Proy'!Z43</f>
        <v>0</v>
      </c>
      <c r="P10" s="9">
        <f>+'24-02-018 Ind. Proy'!AA43</f>
        <v>0</v>
      </c>
      <c r="Q10" s="9">
        <f>+'24-02-018 Ind. Proy'!AB43</f>
        <v>0</v>
      </c>
      <c r="R10" s="9">
        <f>+'24-02-018 Ind. Proy'!AC43</f>
        <v>0</v>
      </c>
      <c r="S10" s="9">
        <f>+'24-02-018 Ind. Proy'!AD43</f>
        <v>0</v>
      </c>
      <c r="T10" s="9">
        <f>+'24-02-018 Ind. Proy'!AE43</f>
        <v>0</v>
      </c>
      <c r="U10" s="9">
        <f>+'24-02-018 Ind. Proy'!AF43</f>
        <v>0</v>
      </c>
      <c r="V10" s="9">
        <f>+'24-02-018 Ind. Proy'!AG43</f>
        <v>0</v>
      </c>
      <c r="W10" s="9">
        <f>+'24-02-018 Ind. Proy'!AH43</f>
        <v>0</v>
      </c>
      <c r="X10" s="112">
        <f>+'24-02-018 Ind. Proy'!AI43</f>
        <v>0</v>
      </c>
      <c r="Y10" s="112">
        <f>+'24-02-018 Ind. Proy'!AJ43</f>
        <v>0</v>
      </c>
    </row>
    <row r="11" spans="1:25" ht="24.75" customHeight="1" x14ac:dyDescent="0.3">
      <c r="A11" s="43" t="s">
        <v>52</v>
      </c>
      <c r="B11" s="9">
        <f>+'24-02-018 Ind. Proy'!J55</f>
        <v>0</v>
      </c>
      <c r="C11" s="9">
        <f>+'24-02-018 Ind. Proy'!K55</f>
        <v>0</v>
      </c>
      <c r="D11" s="9">
        <f>+'24-02-018 Ind. Proy'!M55</f>
        <v>0</v>
      </c>
      <c r="E11" s="9">
        <f>+'24-02-018 Ind. Proy'!N55</f>
        <v>0</v>
      </c>
      <c r="F11" s="9">
        <f>+'24-02-018 Ind. Proy'!O55</f>
        <v>0</v>
      </c>
      <c r="G11" s="9">
        <f>+'24-02-018 Ind. Proy'!R55</f>
        <v>0</v>
      </c>
      <c r="H11" s="9">
        <f>+'24-02-018 Ind. Proy'!S55</f>
        <v>0</v>
      </c>
      <c r="I11" s="9">
        <f>+'24-02-018 Ind. Proy'!T55</f>
        <v>0</v>
      </c>
      <c r="J11" s="9">
        <f>+'24-02-018 Ind. Proy'!U55</f>
        <v>0</v>
      </c>
      <c r="K11" s="9">
        <f>+'24-02-018 Ind. Proy'!V55</f>
        <v>0</v>
      </c>
      <c r="L11" s="9">
        <f>+'24-02-018 Ind. Proy'!W55</f>
        <v>0</v>
      </c>
      <c r="M11" s="9">
        <f>+'24-02-018 Ind. Proy'!X55</f>
        <v>0</v>
      </c>
      <c r="N11" s="9">
        <f>+'24-02-018 Ind. Proy'!Y55</f>
        <v>0</v>
      </c>
      <c r="O11" s="9">
        <f>+'24-02-018 Ind. Proy'!Z55</f>
        <v>0</v>
      </c>
      <c r="P11" s="9">
        <f>+'24-02-018 Ind. Proy'!AA55</f>
        <v>0</v>
      </c>
      <c r="Q11" s="9">
        <f>+'24-02-018 Ind. Proy'!AB55</f>
        <v>0</v>
      </c>
      <c r="R11" s="9">
        <f>+'24-02-018 Ind. Proy'!AC55</f>
        <v>0</v>
      </c>
      <c r="S11" s="9">
        <f>+'24-02-018 Ind. Proy'!AD55</f>
        <v>0</v>
      </c>
      <c r="T11" s="9">
        <f>+'24-02-018 Ind. Proy'!AE55</f>
        <v>0</v>
      </c>
      <c r="U11" s="9">
        <f>+'24-02-018 Ind. Proy'!AF55</f>
        <v>0</v>
      </c>
      <c r="V11" s="9">
        <f>+'24-02-018 Ind. Proy'!AG55</f>
        <v>0</v>
      </c>
      <c r="W11" s="9">
        <f>+'24-02-018 Ind. Proy'!AH55</f>
        <v>0</v>
      </c>
      <c r="X11" s="112">
        <f>+'24-02-018 Ind. Proy'!AI55</f>
        <v>0</v>
      </c>
      <c r="Y11" s="112">
        <f>+'24-02-018 Ind. Proy'!AJ55</f>
        <v>0</v>
      </c>
    </row>
    <row r="12" spans="1:25" ht="24.75" customHeight="1" x14ac:dyDescent="0.3">
      <c r="A12" s="43" t="s">
        <v>54</v>
      </c>
      <c r="B12" s="9">
        <f>+'24-02-018 Ind. Proy'!J67</f>
        <v>0</v>
      </c>
      <c r="C12" s="9">
        <f>+'24-02-018 Ind. Proy'!K67</f>
        <v>0</v>
      </c>
      <c r="D12" s="9">
        <f>+'24-02-018 Ind. Proy'!M67</f>
        <v>0</v>
      </c>
      <c r="E12" s="9">
        <f>+'24-02-018 Ind. Proy'!N67</f>
        <v>0</v>
      </c>
      <c r="F12" s="9">
        <f>+'24-02-018 Ind. Proy'!O67</f>
        <v>0</v>
      </c>
      <c r="G12" s="9">
        <f>+'24-02-018 Ind. Proy'!R67</f>
        <v>0</v>
      </c>
      <c r="H12" s="9">
        <f>+'24-02-018 Ind. Proy'!S67</f>
        <v>0</v>
      </c>
      <c r="I12" s="9">
        <f>+'24-02-018 Ind. Proy'!T67</f>
        <v>0</v>
      </c>
      <c r="J12" s="9">
        <f>+'24-02-018 Ind. Proy'!U67</f>
        <v>0</v>
      </c>
      <c r="K12" s="9">
        <f>+'24-02-018 Ind. Proy'!V67</f>
        <v>0</v>
      </c>
      <c r="L12" s="9">
        <f>+'24-02-018 Ind. Proy'!W67</f>
        <v>0</v>
      </c>
      <c r="M12" s="9">
        <f>+'24-02-018 Ind. Proy'!X67</f>
        <v>0</v>
      </c>
      <c r="N12" s="9">
        <f>+'24-02-018 Ind. Proy'!Y67</f>
        <v>0</v>
      </c>
      <c r="O12" s="9">
        <f>+'24-02-018 Ind. Proy'!Z67</f>
        <v>0</v>
      </c>
      <c r="P12" s="9">
        <f>+'24-02-018 Ind. Proy'!AA67</f>
        <v>0</v>
      </c>
      <c r="Q12" s="9">
        <f>+'24-02-018 Ind. Proy'!AB67</f>
        <v>0</v>
      </c>
      <c r="R12" s="9">
        <f>+'24-02-018 Ind. Proy'!AC67</f>
        <v>0</v>
      </c>
      <c r="S12" s="9">
        <f>+'24-02-018 Ind. Proy'!AD67</f>
        <v>0</v>
      </c>
      <c r="T12" s="9">
        <f>+'24-02-018 Ind. Proy'!AE67</f>
        <v>0</v>
      </c>
      <c r="U12" s="9">
        <f>+'24-02-018 Ind. Proy'!AF67</f>
        <v>0</v>
      </c>
      <c r="V12" s="9">
        <f>+'24-02-018 Ind. Proy'!AG67</f>
        <v>0</v>
      </c>
      <c r="W12" s="9">
        <f>+'24-02-018 Ind. Proy'!AH67</f>
        <v>0</v>
      </c>
      <c r="X12" s="112">
        <f>+'24-02-018 Ind. Proy'!AI67</f>
        <v>0</v>
      </c>
      <c r="Y12" s="112">
        <f>+'24-02-018 Ind. Proy'!AJ67</f>
        <v>0</v>
      </c>
    </row>
    <row r="13" spans="1:25" ht="24.75" customHeight="1" x14ac:dyDescent="0.3">
      <c r="A13" s="43" t="s">
        <v>56</v>
      </c>
      <c r="B13" s="9">
        <f>+'24-02-018 Ind. Proy'!J79</f>
        <v>0</v>
      </c>
      <c r="C13" s="9">
        <f>+'24-02-018 Ind. Proy'!K79</f>
        <v>0</v>
      </c>
      <c r="D13" s="9">
        <f>+'24-02-018 Ind. Proy'!M79</f>
        <v>0</v>
      </c>
      <c r="E13" s="9">
        <f>+'24-02-018 Ind. Proy'!N79</f>
        <v>0</v>
      </c>
      <c r="F13" s="9">
        <f>+'24-02-018 Ind. Proy'!O79</f>
        <v>0</v>
      </c>
      <c r="G13" s="9">
        <f>+'24-02-018 Ind. Proy'!R79</f>
        <v>0</v>
      </c>
      <c r="H13" s="9">
        <f>+'24-02-018 Ind. Proy'!S79</f>
        <v>0</v>
      </c>
      <c r="I13" s="9">
        <f>+'24-02-018 Ind. Proy'!T79</f>
        <v>0</v>
      </c>
      <c r="J13" s="9">
        <f>+'24-02-018 Ind. Proy'!U79</f>
        <v>0</v>
      </c>
      <c r="K13" s="9">
        <f>+'24-02-018 Ind. Proy'!V79</f>
        <v>0</v>
      </c>
      <c r="L13" s="9">
        <f>+'24-02-018 Ind. Proy'!W79</f>
        <v>0</v>
      </c>
      <c r="M13" s="9">
        <f>+'24-02-018 Ind. Proy'!X79</f>
        <v>0</v>
      </c>
      <c r="N13" s="9">
        <f>+'24-02-018 Ind. Proy'!Y79</f>
        <v>0</v>
      </c>
      <c r="O13" s="9">
        <f>+'24-02-018 Ind. Proy'!Z79</f>
        <v>0</v>
      </c>
      <c r="P13" s="9">
        <f>+'24-02-018 Ind. Proy'!AA79</f>
        <v>0</v>
      </c>
      <c r="Q13" s="9">
        <f>+'24-02-018 Ind. Proy'!AB79</f>
        <v>0</v>
      </c>
      <c r="R13" s="9">
        <f>+'24-02-018 Ind. Proy'!AC79</f>
        <v>0</v>
      </c>
      <c r="S13" s="9">
        <f>+'24-02-018 Ind. Proy'!AD79</f>
        <v>0</v>
      </c>
      <c r="T13" s="9">
        <f>+'24-02-018 Ind. Proy'!AE79</f>
        <v>0</v>
      </c>
      <c r="U13" s="9">
        <f>+'24-02-018 Ind. Proy'!AF79</f>
        <v>0</v>
      </c>
      <c r="V13" s="9">
        <f>+'24-02-018 Ind. Proy'!AG79</f>
        <v>0</v>
      </c>
      <c r="W13" s="9">
        <f>+'24-02-018 Ind. Proy'!AH79</f>
        <v>0</v>
      </c>
      <c r="X13" s="112">
        <f>+'24-02-018 Ind. Proy'!AI79</f>
        <v>0</v>
      </c>
      <c r="Y13" s="112">
        <f>+'24-02-018 Ind. Proy'!AJ79</f>
        <v>0</v>
      </c>
    </row>
    <row r="14" spans="1:25" ht="24.75" customHeight="1" x14ac:dyDescent="0.3">
      <c r="A14" s="43" t="s">
        <v>58</v>
      </c>
      <c r="B14" s="9">
        <f>+'24-02-018 Ind. Proy'!J91</f>
        <v>0</v>
      </c>
      <c r="C14" s="9">
        <f>+'24-02-018 Ind. Proy'!K91</f>
        <v>0</v>
      </c>
      <c r="D14" s="9">
        <f>+'24-02-018 Ind. Proy'!M91</f>
        <v>0</v>
      </c>
      <c r="E14" s="9">
        <f>+'24-02-018 Ind. Proy'!N91</f>
        <v>0</v>
      </c>
      <c r="F14" s="9">
        <f>+'24-02-018 Ind. Proy'!O91</f>
        <v>0</v>
      </c>
      <c r="G14" s="9">
        <f>+'24-02-018 Ind. Proy'!R91</f>
        <v>0</v>
      </c>
      <c r="H14" s="9">
        <f>+'24-02-018 Ind. Proy'!S91</f>
        <v>0</v>
      </c>
      <c r="I14" s="9">
        <f>+'24-02-018 Ind. Proy'!T91</f>
        <v>0</v>
      </c>
      <c r="J14" s="9">
        <f>+'24-02-018 Ind. Proy'!U91</f>
        <v>0</v>
      </c>
      <c r="K14" s="9">
        <f>+'24-02-018 Ind. Proy'!V91</f>
        <v>0</v>
      </c>
      <c r="L14" s="9">
        <f>+'24-02-018 Ind. Proy'!W91</f>
        <v>0</v>
      </c>
      <c r="M14" s="9">
        <f>+'24-02-018 Ind. Proy'!X91</f>
        <v>0</v>
      </c>
      <c r="N14" s="9">
        <f>+'24-02-018 Ind. Proy'!Y91</f>
        <v>0</v>
      </c>
      <c r="O14" s="9">
        <f>+'24-02-018 Ind. Proy'!Z91</f>
        <v>0</v>
      </c>
      <c r="P14" s="9">
        <f>+'24-02-018 Ind. Proy'!AA91</f>
        <v>0</v>
      </c>
      <c r="Q14" s="9">
        <f>+'24-02-018 Ind. Proy'!AB91</f>
        <v>0</v>
      </c>
      <c r="R14" s="9">
        <f>+'24-02-018 Ind. Proy'!AC91</f>
        <v>0</v>
      </c>
      <c r="S14" s="9">
        <f>+'24-02-018 Ind. Proy'!AD91</f>
        <v>0</v>
      </c>
      <c r="T14" s="9">
        <f>+'24-02-018 Ind. Proy'!AE91</f>
        <v>0</v>
      </c>
      <c r="U14" s="9">
        <f>+'24-02-018 Ind. Proy'!AF91</f>
        <v>0</v>
      </c>
      <c r="V14" s="9">
        <f>+'24-02-018 Ind. Proy'!AG91</f>
        <v>0</v>
      </c>
      <c r="W14" s="9">
        <f>+'24-02-018 Ind. Proy'!AH91</f>
        <v>0</v>
      </c>
      <c r="X14" s="112">
        <f>+'24-02-018 Ind. Proy'!AI91</f>
        <v>0</v>
      </c>
      <c r="Y14" s="112">
        <f>+'24-02-018 Ind. Proy'!AJ91</f>
        <v>0</v>
      </c>
    </row>
    <row r="15" spans="1:25" ht="24.75" customHeight="1" x14ac:dyDescent="0.3">
      <c r="A15" s="43" t="s">
        <v>60</v>
      </c>
      <c r="B15" s="9">
        <f>+'24-02-018 Ind. Proy'!J103</f>
        <v>0</v>
      </c>
      <c r="C15" s="9">
        <f>+'24-02-018 Ind. Proy'!K103</f>
        <v>0</v>
      </c>
      <c r="D15" s="9">
        <f>+'24-02-018 Ind. Proy'!M103</f>
        <v>0</v>
      </c>
      <c r="E15" s="9">
        <f>+'24-02-018 Ind. Proy'!N103</f>
        <v>0</v>
      </c>
      <c r="F15" s="9">
        <f>+'24-02-018 Ind. Proy'!O103</f>
        <v>0</v>
      </c>
      <c r="G15" s="9">
        <f>+'24-02-018 Ind. Proy'!R103</f>
        <v>0</v>
      </c>
      <c r="H15" s="9">
        <f>+'24-02-018 Ind. Proy'!S103</f>
        <v>0</v>
      </c>
      <c r="I15" s="9">
        <f>+'24-02-018 Ind. Proy'!T103</f>
        <v>0</v>
      </c>
      <c r="J15" s="9">
        <f>+'24-02-018 Ind. Proy'!U103</f>
        <v>0</v>
      </c>
      <c r="K15" s="9">
        <f>+'24-02-018 Ind. Proy'!V103</f>
        <v>0</v>
      </c>
      <c r="L15" s="9">
        <f>+'24-02-018 Ind. Proy'!W103</f>
        <v>0</v>
      </c>
      <c r="M15" s="9">
        <f>+'24-02-018 Ind. Proy'!X103</f>
        <v>0</v>
      </c>
      <c r="N15" s="9">
        <f>+'24-02-018 Ind. Proy'!Y103</f>
        <v>0</v>
      </c>
      <c r="O15" s="9">
        <f>+'24-02-018 Ind. Proy'!Z103</f>
        <v>0</v>
      </c>
      <c r="P15" s="9">
        <f>+'24-02-018 Ind. Proy'!AA103</f>
        <v>0</v>
      </c>
      <c r="Q15" s="9">
        <f>+'24-02-018 Ind. Proy'!AB103</f>
        <v>0</v>
      </c>
      <c r="R15" s="9">
        <f>+'24-02-018 Ind. Proy'!AC103</f>
        <v>0</v>
      </c>
      <c r="S15" s="9">
        <f>+'24-02-018 Ind. Proy'!AD103</f>
        <v>0</v>
      </c>
      <c r="T15" s="9">
        <f>+'24-02-018 Ind. Proy'!AE103</f>
        <v>0</v>
      </c>
      <c r="U15" s="9">
        <f>+'24-02-018 Ind. Proy'!AF103</f>
        <v>0</v>
      </c>
      <c r="V15" s="9">
        <f>+'24-02-018 Ind. Proy'!AG103</f>
        <v>0</v>
      </c>
      <c r="W15" s="9">
        <f>+'24-02-018 Ind. Proy'!AH103</f>
        <v>0</v>
      </c>
      <c r="X15" s="112">
        <f>+'24-02-018 Ind. Proy'!AI103</f>
        <v>0</v>
      </c>
      <c r="Y15" s="112">
        <f>+'24-02-018 Ind. Proy'!AJ103</f>
        <v>0</v>
      </c>
    </row>
    <row r="16" spans="1:25" ht="24.75" customHeight="1" x14ac:dyDescent="0.3">
      <c r="A16" s="43" t="s">
        <v>62</v>
      </c>
      <c r="B16" s="9">
        <f>+'24-02-018 Ind. Proy'!J115</f>
        <v>0</v>
      </c>
      <c r="C16" s="9">
        <f>+'24-02-018 Ind. Proy'!K115</f>
        <v>0</v>
      </c>
      <c r="D16" s="9">
        <f>+'24-02-018 Ind. Proy'!M115</f>
        <v>0</v>
      </c>
      <c r="E16" s="9">
        <f>+'24-02-018 Ind. Proy'!N115</f>
        <v>0</v>
      </c>
      <c r="F16" s="9">
        <f>+'24-02-018 Ind. Proy'!O115</f>
        <v>0</v>
      </c>
      <c r="G16" s="9">
        <f>+'24-02-018 Ind. Proy'!R115</f>
        <v>0</v>
      </c>
      <c r="H16" s="9">
        <f>+'24-02-018 Ind. Proy'!S115</f>
        <v>0</v>
      </c>
      <c r="I16" s="9">
        <f>+'24-02-018 Ind. Proy'!T115</f>
        <v>0</v>
      </c>
      <c r="J16" s="9">
        <f>+'24-02-018 Ind. Proy'!U115</f>
        <v>0</v>
      </c>
      <c r="K16" s="9">
        <f>+'24-02-018 Ind. Proy'!V115</f>
        <v>0</v>
      </c>
      <c r="L16" s="9">
        <f>+'24-02-018 Ind. Proy'!W115</f>
        <v>0</v>
      </c>
      <c r="M16" s="9">
        <f>+'24-02-018 Ind. Proy'!X115</f>
        <v>0</v>
      </c>
      <c r="N16" s="9">
        <f>+'24-02-018 Ind. Proy'!Y115</f>
        <v>0</v>
      </c>
      <c r="O16" s="9">
        <f>+'24-02-018 Ind. Proy'!Z115</f>
        <v>0</v>
      </c>
      <c r="P16" s="9">
        <f>+'24-02-018 Ind. Proy'!AA115</f>
        <v>0</v>
      </c>
      <c r="Q16" s="9">
        <f>+'24-02-018 Ind. Proy'!AB115</f>
        <v>0</v>
      </c>
      <c r="R16" s="9">
        <f>+'24-02-018 Ind. Proy'!AC115</f>
        <v>0</v>
      </c>
      <c r="S16" s="9">
        <f>+'24-02-018 Ind. Proy'!AD115</f>
        <v>0</v>
      </c>
      <c r="T16" s="9">
        <f>+'24-02-018 Ind. Proy'!AE115</f>
        <v>0</v>
      </c>
      <c r="U16" s="9">
        <f>+'24-02-018 Ind. Proy'!AF115</f>
        <v>0</v>
      </c>
      <c r="V16" s="9">
        <f>+'24-02-018 Ind. Proy'!AG115</f>
        <v>0</v>
      </c>
      <c r="W16" s="9">
        <f>+'24-02-018 Ind. Proy'!AH115</f>
        <v>0</v>
      </c>
      <c r="X16" s="112">
        <f>+'24-02-018 Ind. Proy'!AI115</f>
        <v>0</v>
      </c>
      <c r="Y16" s="112">
        <f>+'24-02-018 Ind. Proy'!AJ115</f>
        <v>0</v>
      </c>
    </row>
    <row r="17" spans="1:25" ht="24.75" customHeight="1" x14ac:dyDescent="0.3">
      <c r="A17" s="43" t="s">
        <v>64</v>
      </c>
      <c r="B17" s="9">
        <f>+'24-02-018 Ind. Proy'!J127</f>
        <v>0</v>
      </c>
      <c r="C17" s="9">
        <f>+'24-02-018 Ind. Proy'!K127</f>
        <v>0</v>
      </c>
      <c r="D17" s="9">
        <f>+'24-02-018 Ind. Proy'!M127</f>
        <v>0</v>
      </c>
      <c r="E17" s="9">
        <f>+'24-02-018 Ind. Proy'!N127</f>
        <v>0</v>
      </c>
      <c r="F17" s="9">
        <f>+'24-02-018 Ind. Proy'!O127</f>
        <v>0</v>
      </c>
      <c r="G17" s="9">
        <f>+'24-02-018 Ind. Proy'!R127</f>
        <v>0</v>
      </c>
      <c r="H17" s="9">
        <f>+'24-02-018 Ind. Proy'!S127</f>
        <v>0</v>
      </c>
      <c r="I17" s="9">
        <f>+'24-02-018 Ind. Proy'!T127</f>
        <v>0</v>
      </c>
      <c r="J17" s="9">
        <f>+'24-02-018 Ind. Proy'!U127</f>
        <v>0</v>
      </c>
      <c r="K17" s="9">
        <f>+'24-02-018 Ind. Proy'!V127</f>
        <v>0</v>
      </c>
      <c r="L17" s="9">
        <f>+'24-02-018 Ind. Proy'!W127</f>
        <v>0</v>
      </c>
      <c r="M17" s="9">
        <f>+'24-02-018 Ind. Proy'!X127</f>
        <v>0</v>
      </c>
      <c r="N17" s="9">
        <f>+'24-02-018 Ind. Proy'!Y127</f>
        <v>0</v>
      </c>
      <c r="O17" s="9">
        <f>+'24-02-018 Ind. Proy'!Z127</f>
        <v>0</v>
      </c>
      <c r="P17" s="9">
        <f>+'24-02-018 Ind. Proy'!AA127</f>
        <v>0</v>
      </c>
      <c r="Q17" s="9">
        <f>+'24-02-018 Ind. Proy'!AB127</f>
        <v>0</v>
      </c>
      <c r="R17" s="9">
        <f>+'24-02-018 Ind. Proy'!AC127</f>
        <v>0</v>
      </c>
      <c r="S17" s="9">
        <f>+'24-02-018 Ind. Proy'!AD127</f>
        <v>0</v>
      </c>
      <c r="T17" s="9">
        <f>+'24-02-018 Ind. Proy'!AE127</f>
        <v>0</v>
      </c>
      <c r="U17" s="9">
        <f>+'24-02-018 Ind. Proy'!AF127</f>
        <v>0</v>
      </c>
      <c r="V17" s="9">
        <f>+'24-02-018 Ind. Proy'!AG127</f>
        <v>0</v>
      </c>
      <c r="W17" s="9">
        <f>+'24-02-018 Ind. Proy'!AH127</f>
        <v>0</v>
      </c>
      <c r="X17" s="112">
        <f>+'24-02-018 Ind. Proy'!AI116</f>
        <v>0</v>
      </c>
      <c r="Y17" s="112">
        <f>+'24-02-018 Ind. Proy'!AJ116</f>
        <v>0</v>
      </c>
    </row>
    <row r="18" spans="1:25" ht="24.75" customHeight="1" x14ac:dyDescent="0.3">
      <c r="A18" s="43" t="s">
        <v>66</v>
      </c>
      <c r="B18" s="9">
        <f>+'24-02-018 Ind. Proy'!J139</f>
        <v>0</v>
      </c>
      <c r="C18" s="9">
        <f>+'24-02-018 Ind. Proy'!K139</f>
        <v>0</v>
      </c>
      <c r="D18" s="9">
        <f>+'24-02-018 Ind. Proy'!M139</f>
        <v>0</v>
      </c>
      <c r="E18" s="9">
        <f>+'24-02-018 Ind. Proy'!N139</f>
        <v>0</v>
      </c>
      <c r="F18" s="9">
        <f>+'24-02-018 Ind. Proy'!O139</f>
        <v>0</v>
      </c>
      <c r="G18" s="9">
        <f>+'24-02-018 Ind. Proy'!R139</f>
        <v>0</v>
      </c>
      <c r="H18" s="9">
        <f>+'24-02-018 Ind. Proy'!S139</f>
        <v>0</v>
      </c>
      <c r="I18" s="9">
        <f>+'24-02-018 Ind. Proy'!T139</f>
        <v>0</v>
      </c>
      <c r="J18" s="9">
        <f>+'24-02-018 Ind. Proy'!U139</f>
        <v>0</v>
      </c>
      <c r="K18" s="9">
        <f>+'24-02-018 Ind. Proy'!V139</f>
        <v>0</v>
      </c>
      <c r="L18" s="9">
        <f>+'24-02-018 Ind. Proy'!W139</f>
        <v>0</v>
      </c>
      <c r="M18" s="9">
        <f>+'24-02-018 Ind. Proy'!X139</f>
        <v>0</v>
      </c>
      <c r="N18" s="9">
        <f>+'24-02-018 Ind. Proy'!Y139</f>
        <v>0</v>
      </c>
      <c r="O18" s="9">
        <f>+'24-02-018 Ind. Proy'!Z139</f>
        <v>0</v>
      </c>
      <c r="P18" s="9">
        <f>+'24-02-018 Ind. Proy'!AA139</f>
        <v>0</v>
      </c>
      <c r="Q18" s="9">
        <f>+'24-02-018 Ind. Proy'!AB139</f>
        <v>0</v>
      </c>
      <c r="R18" s="9">
        <f>+'24-02-018 Ind. Proy'!AC139</f>
        <v>0</v>
      </c>
      <c r="S18" s="9">
        <f>+'24-02-018 Ind. Proy'!AD139</f>
        <v>0</v>
      </c>
      <c r="T18" s="9">
        <f>+'24-02-018 Ind. Proy'!AE139</f>
        <v>0</v>
      </c>
      <c r="U18" s="9">
        <f>+'24-02-018 Ind. Proy'!AF139</f>
        <v>0</v>
      </c>
      <c r="V18" s="9">
        <f>+'24-02-018 Ind. Proy'!AG139</f>
        <v>0</v>
      </c>
      <c r="W18" s="9">
        <f>+'24-02-018 Ind. Proy'!AH139</f>
        <v>0</v>
      </c>
      <c r="X18" s="112">
        <f>+'24-02-018 Ind. Proy'!AI117</f>
        <v>0</v>
      </c>
      <c r="Y18" s="112">
        <f>+'24-02-018 Ind. Proy'!AJ139</f>
        <v>0</v>
      </c>
    </row>
    <row r="19" spans="1:25" ht="24.75" customHeight="1" x14ac:dyDescent="0.3">
      <c r="A19" s="43" t="s">
        <v>68</v>
      </c>
      <c r="B19" s="9">
        <f>+'24-02-018 Ind. Proy'!J151</f>
        <v>0</v>
      </c>
      <c r="C19" s="9">
        <f>+'24-02-018 Ind. Proy'!K151</f>
        <v>0</v>
      </c>
      <c r="D19" s="9">
        <f>+'24-02-018 Ind. Proy'!M151</f>
        <v>0</v>
      </c>
      <c r="E19" s="9">
        <f>+'24-02-018 Ind. Proy'!N151</f>
        <v>0</v>
      </c>
      <c r="F19" s="9">
        <f>+'24-02-018 Ind. Proy'!O151</f>
        <v>0</v>
      </c>
      <c r="G19" s="9">
        <f>+'24-02-018 Ind. Proy'!R151</f>
        <v>0</v>
      </c>
      <c r="H19" s="9">
        <f>+'24-02-018 Ind. Proy'!S151</f>
        <v>0</v>
      </c>
      <c r="I19" s="9">
        <f>+'24-02-018 Ind. Proy'!T151</f>
        <v>0</v>
      </c>
      <c r="J19" s="9">
        <f>+'24-02-018 Ind. Proy'!U151</f>
        <v>0</v>
      </c>
      <c r="K19" s="9">
        <f>+'24-02-018 Ind. Proy'!V151</f>
        <v>0</v>
      </c>
      <c r="L19" s="9">
        <f>+'24-02-018 Ind. Proy'!W151</f>
        <v>0</v>
      </c>
      <c r="M19" s="9">
        <f>+'24-02-018 Ind. Proy'!X151</f>
        <v>0</v>
      </c>
      <c r="N19" s="9">
        <f>+'24-02-018 Ind. Proy'!Y151</f>
        <v>0</v>
      </c>
      <c r="O19" s="9">
        <f>+'24-02-018 Ind. Proy'!Z151</f>
        <v>0</v>
      </c>
      <c r="P19" s="9">
        <f>+'24-02-018 Ind. Proy'!AA151</f>
        <v>0</v>
      </c>
      <c r="Q19" s="9">
        <f>+'24-02-018 Ind. Proy'!AB151</f>
        <v>0</v>
      </c>
      <c r="R19" s="9">
        <f>+'24-02-018 Ind. Proy'!AC151</f>
        <v>0</v>
      </c>
      <c r="S19" s="9">
        <f>+'24-02-018 Ind. Proy'!AD151</f>
        <v>0</v>
      </c>
      <c r="T19" s="9">
        <f>+'24-02-018 Ind. Proy'!AE151</f>
        <v>0</v>
      </c>
      <c r="U19" s="9">
        <f>+'24-02-018 Ind. Proy'!AF151</f>
        <v>0</v>
      </c>
      <c r="V19" s="9">
        <f>+'24-02-018 Ind. Proy'!AG151</f>
        <v>0</v>
      </c>
      <c r="W19" s="9">
        <f>+'24-02-018 Ind. Proy'!AH151</f>
        <v>0</v>
      </c>
      <c r="X19" s="112">
        <f>+'24-02-018 Ind. Proy'!AI151</f>
        <v>0</v>
      </c>
      <c r="Y19" s="112">
        <f>+'24-02-018 Ind. Proy'!AJ151</f>
        <v>0</v>
      </c>
    </row>
    <row r="20" spans="1:25" ht="24.75" customHeight="1" x14ac:dyDescent="0.3">
      <c r="A20" s="44" t="s">
        <v>70</v>
      </c>
      <c r="B20" s="9">
        <f>+'24-02-018 Ind. Proy'!J163</f>
        <v>0</v>
      </c>
      <c r="C20" s="9">
        <f>+'24-02-018 Ind. Proy'!K163</f>
        <v>0</v>
      </c>
      <c r="D20" s="9">
        <f>+'24-02-018 Ind. Proy'!M163</f>
        <v>0</v>
      </c>
      <c r="E20" s="9">
        <f>+'24-02-018 Ind. Proy'!N163</f>
        <v>0</v>
      </c>
      <c r="F20" s="9">
        <f>+'24-02-018 Ind. Proy'!O163</f>
        <v>0</v>
      </c>
      <c r="G20" s="9">
        <f>+'24-02-018 Ind. Proy'!R163</f>
        <v>0</v>
      </c>
      <c r="H20" s="9">
        <f>+'24-02-018 Ind. Proy'!S163</f>
        <v>0</v>
      </c>
      <c r="I20" s="9">
        <f>+'24-02-018 Ind. Proy'!T163</f>
        <v>0</v>
      </c>
      <c r="J20" s="9">
        <f>+'24-02-018 Ind. Proy'!U163</f>
        <v>0</v>
      </c>
      <c r="K20" s="9">
        <f>+'24-02-018 Ind. Proy'!V163</f>
        <v>0</v>
      </c>
      <c r="L20" s="9">
        <f>+'24-02-018 Ind. Proy'!W163</f>
        <v>0</v>
      </c>
      <c r="M20" s="9">
        <f>+'24-02-018 Ind. Proy'!X163</f>
        <v>0</v>
      </c>
      <c r="N20" s="9">
        <f>+'24-02-018 Ind. Proy'!Y163</f>
        <v>0</v>
      </c>
      <c r="O20" s="9">
        <f>+'24-02-018 Ind. Proy'!Z163</f>
        <v>0</v>
      </c>
      <c r="P20" s="9">
        <f>+'24-02-018 Ind. Proy'!AA163</f>
        <v>0</v>
      </c>
      <c r="Q20" s="9">
        <f>+'24-02-018 Ind. Proy'!AB163</f>
        <v>0</v>
      </c>
      <c r="R20" s="9">
        <f>+'24-02-018 Ind. Proy'!AC163</f>
        <v>0</v>
      </c>
      <c r="S20" s="9">
        <f>+'24-02-018 Ind. Proy'!AD163</f>
        <v>0</v>
      </c>
      <c r="T20" s="9">
        <f>+'24-02-018 Ind. Proy'!AE163</f>
        <v>0</v>
      </c>
      <c r="U20" s="9">
        <f>+'24-02-018 Ind. Proy'!AF163</f>
        <v>0</v>
      </c>
      <c r="V20" s="9">
        <f>+'24-02-018 Ind. Proy'!AG163</f>
        <v>0</v>
      </c>
      <c r="W20" s="9">
        <f>+'24-02-018 Ind. Proy'!AH163</f>
        <v>0</v>
      </c>
      <c r="X20" s="112">
        <f>+'24-02-018 Ind. Proy'!AI163</f>
        <v>0</v>
      </c>
      <c r="Y20" s="112">
        <f>+'24-02-018 Ind. Proy'!AJ163</f>
        <v>0</v>
      </c>
    </row>
    <row r="21" spans="1:25" ht="24.75" customHeight="1" x14ac:dyDescent="0.3">
      <c r="A21" s="44" t="s">
        <v>72</v>
      </c>
      <c r="B21" s="9">
        <f>+'24-02-018 Ind. Proy'!J175</f>
        <v>0</v>
      </c>
      <c r="C21" s="9">
        <f>+'24-02-018 Ind. Proy'!K175</f>
        <v>0</v>
      </c>
      <c r="D21" s="9">
        <f>+'24-02-018 Ind. Proy'!M175</f>
        <v>0</v>
      </c>
      <c r="E21" s="9">
        <f>+'24-02-018 Ind. Proy'!N175</f>
        <v>0</v>
      </c>
      <c r="F21" s="9">
        <f>+'24-02-018 Ind. Proy'!O175</f>
        <v>0</v>
      </c>
      <c r="G21" s="9">
        <f>+'24-02-018 Ind. Proy'!R175</f>
        <v>0</v>
      </c>
      <c r="H21" s="9">
        <f>+'24-02-018 Ind. Proy'!S175</f>
        <v>0</v>
      </c>
      <c r="I21" s="9">
        <f>+'24-02-018 Ind. Proy'!T175</f>
        <v>0</v>
      </c>
      <c r="J21" s="9">
        <f>+'24-02-018 Ind. Proy'!U175</f>
        <v>0</v>
      </c>
      <c r="K21" s="9">
        <f>+'24-02-018 Ind. Proy'!V175</f>
        <v>0</v>
      </c>
      <c r="L21" s="9">
        <f>+'24-02-018 Ind. Proy'!W175</f>
        <v>0</v>
      </c>
      <c r="M21" s="9">
        <f>+'24-02-018 Ind. Proy'!X175</f>
        <v>0</v>
      </c>
      <c r="N21" s="9">
        <f>+'24-02-018 Ind. Proy'!Y175</f>
        <v>0</v>
      </c>
      <c r="O21" s="9">
        <f>+'24-02-018 Ind. Proy'!Z175</f>
        <v>0</v>
      </c>
      <c r="P21" s="9">
        <f>+'24-02-018 Ind. Proy'!AA175</f>
        <v>0</v>
      </c>
      <c r="Q21" s="9">
        <f>+'24-02-018 Ind. Proy'!AB175</f>
        <v>0</v>
      </c>
      <c r="R21" s="9">
        <f>+'24-02-018 Ind. Proy'!AC175</f>
        <v>0</v>
      </c>
      <c r="S21" s="9">
        <f>+'24-02-018 Ind. Proy'!AD175</f>
        <v>0</v>
      </c>
      <c r="T21" s="9">
        <f>+'24-02-018 Ind. Proy'!AE175</f>
        <v>0</v>
      </c>
      <c r="U21" s="9">
        <f>+'24-02-018 Ind. Proy'!AF175</f>
        <v>0</v>
      </c>
      <c r="V21" s="9">
        <f>+'24-02-018 Ind. Proy'!AG175</f>
        <v>0</v>
      </c>
      <c r="W21" s="9">
        <f>+'24-02-018 Ind. Proy'!AH175</f>
        <v>0</v>
      </c>
      <c r="X21" s="112">
        <f>+'24-02-018 Ind. Proy'!AI175</f>
        <v>0</v>
      </c>
      <c r="Y21" s="112">
        <f>+'24-02-018 Ind. Proy'!AJ175</f>
        <v>0</v>
      </c>
    </row>
    <row r="22" spans="1:25" ht="24.75" customHeight="1" x14ac:dyDescent="0.3">
      <c r="A22" s="44" t="s">
        <v>74</v>
      </c>
      <c r="B22" s="9">
        <f>+'24-02-018 Ind. Proy'!J187</f>
        <v>0</v>
      </c>
      <c r="C22" s="9">
        <f>+'24-02-018 Ind. Proy'!K187</f>
        <v>0</v>
      </c>
      <c r="D22" s="9">
        <f>+'24-02-018 Ind. Proy'!M187</f>
        <v>0</v>
      </c>
      <c r="E22" s="9">
        <f>+'24-02-018 Ind. Proy'!N187</f>
        <v>0</v>
      </c>
      <c r="F22" s="9">
        <f>+'24-02-018 Ind. Proy'!O187</f>
        <v>0</v>
      </c>
      <c r="G22" s="9">
        <f>+'24-02-018 Ind. Proy'!R187</f>
        <v>0</v>
      </c>
      <c r="H22" s="9">
        <f>+'24-02-018 Ind. Proy'!S187</f>
        <v>0</v>
      </c>
      <c r="I22" s="9">
        <f>+'24-02-018 Ind. Proy'!T187</f>
        <v>0</v>
      </c>
      <c r="J22" s="9">
        <f>+'24-02-018 Ind. Proy'!U187</f>
        <v>0</v>
      </c>
      <c r="K22" s="9">
        <f>+'24-02-018 Ind. Proy'!V187</f>
        <v>0</v>
      </c>
      <c r="L22" s="9">
        <f>+'24-02-018 Ind. Proy'!W187</f>
        <v>0</v>
      </c>
      <c r="M22" s="9">
        <f>+'24-02-018 Ind. Proy'!X187</f>
        <v>0</v>
      </c>
      <c r="N22" s="9">
        <f>+'24-02-018 Ind. Proy'!Y187</f>
        <v>0</v>
      </c>
      <c r="O22" s="9">
        <f>+'24-02-018 Ind. Proy'!Z187</f>
        <v>0</v>
      </c>
      <c r="P22" s="9">
        <f>+'24-02-018 Ind. Proy'!AA187</f>
        <v>0</v>
      </c>
      <c r="Q22" s="9">
        <f>+'24-02-018 Ind. Proy'!AB187</f>
        <v>0</v>
      </c>
      <c r="R22" s="9">
        <f>+'24-02-018 Ind. Proy'!AC187</f>
        <v>0</v>
      </c>
      <c r="S22" s="9">
        <f>+'24-02-018 Ind. Proy'!AD187</f>
        <v>0</v>
      </c>
      <c r="T22" s="9">
        <f>+'24-02-018 Ind. Proy'!AE187</f>
        <v>0</v>
      </c>
      <c r="U22" s="9">
        <f>+'24-02-018 Ind. Proy'!AF187</f>
        <v>0</v>
      </c>
      <c r="V22" s="9">
        <f>+'24-02-018 Ind. Proy'!AG187</f>
        <v>0</v>
      </c>
      <c r="W22" s="9">
        <f>+'24-02-018 Ind. Proy'!AH187</f>
        <v>0</v>
      </c>
      <c r="X22" s="112">
        <f>+'24-02-018 Ind. Proy'!AI187</f>
        <v>0</v>
      </c>
      <c r="Y22" s="112">
        <f>+'24-02-018 Ind. Proy'!AJ187</f>
        <v>0</v>
      </c>
    </row>
    <row r="23" spans="1:25" ht="24.75" customHeight="1" x14ac:dyDescent="0.3">
      <c r="A23" s="45" t="s">
        <v>76</v>
      </c>
      <c r="B23" s="9">
        <f>+'24-02-018 Ind. Proy'!J190</f>
        <v>0</v>
      </c>
      <c r="C23" s="9">
        <f>+'24-02-018 Ind. Proy'!K190</f>
        <v>0</v>
      </c>
      <c r="D23" s="9">
        <f>+'24-02-018 Ind. Proy'!M190</f>
        <v>0</v>
      </c>
      <c r="E23" s="9">
        <f>+'24-02-018 Ind. Proy'!N190</f>
        <v>0</v>
      </c>
      <c r="F23" s="9">
        <f>+'24-02-018 Ind. Proy'!O190</f>
        <v>0</v>
      </c>
      <c r="G23" s="9">
        <f>+'24-02-018 Ind. Proy'!R190</f>
        <v>0</v>
      </c>
      <c r="H23" s="9">
        <f>+'24-02-018 Ind. Proy'!S190</f>
        <v>0</v>
      </c>
      <c r="I23" s="9">
        <f>+'24-02-018 Ind. Proy'!T190</f>
        <v>0</v>
      </c>
      <c r="J23" s="9">
        <f>+'24-02-018 Ind. Proy'!U190</f>
        <v>0</v>
      </c>
      <c r="K23" s="9">
        <f>+'24-02-018 Ind. Proy'!V190</f>
        <v>0</v>
      </c>
      <c r="L23" s="9">
        <f>+'24-02-018 Ind. Proy'!W190</f>
        <v>0</v>
      </c>
      <c r="M23" s="9">
        <f>+'24-02-018 Ind. Proy'!X190</f>
        <v>0</v>
      </c>
      <c r="N23" s="9">
        <f>+'24-02-018 Ind. Proy'!Y190</f>
        <v>0</v>
      </c>
      <c r="O23" s="9">
        <f>+'24-02-018 Ind. Proy'!Z190</f>
        <v>0</v>
      </c>
      <c r="P23" s="9">
        <f>+'24-02-018 Ind. Proy'!AA190</f>
        <v>0</v>
      </c>
      <c r="Q23" s="9">
        <f>+'24-02-018 Ind. Proy'!AB190</f>
        <v>0</v>
      </c>
      <c r="R23" s="9">
        <f>+'24-02-018 Ind. Proy'!AC190</f>
        <v>0</v>
      </c>
      <c r="S23" s="9">
        <f>+'24-02-018 Ind. Proy'!AD190</f>
        <v>0</v>
      </c>
      <c r="T23" s="9">
        <f>+'24-02-018 Ind. Proy'!AE190</f>
        <v>0</v>
      </c>
      <c r="U23" s="9">
        <f>+'24-02-018 Ind. Proy'!AF190</f>
        <v>0</v>
      </c>
      <c r="V23" s="9">
        <f>+'24-02-018 Ind. Proy'!AG190</f>
        <v>0</v>
      </c>
      <c r="W23" s="9">
        <f>+'24-02-018 Ind. Proy'!AH190</f>
        <v>0</v>
      </c>
      <c r="X23" s="112">
        <f>+'24-02-018 Ind. Proy'!AI190</f>
        <v>0</v>
      </c>
      <c r="Y23" s="112">
        <f>+'24-02-018 Ind. Proy'!AJ190</f>
        <v>0</v>
      </c>
    </row>
    <row r="24" spans="1:25" ht="20.399999999999999" customHeight="1" x14ac:dyDescent="0.3">
      <c r="A24" s="410" t="s">
        <v>116</v>
      </c>
      <c r="B24" s="255">
        <f t="shared" ref="B24:W24" si="0">SUM(B8:B23)</f>
        <v>0</v>
      </c>
      <c r="C24" s="255">
        <f t="shared" si="0"/>
        <v>0</v>
      </c>
      <c r="D24" s="255">
        <f t="shared" si="0"/>
        <v>0</v>
      </c>
      <c r="E24" s="255">
        <f>SUM(E8:E23)</f>
        <v>0</v>
      </c>
      <c r="F24" s="255">
        <f t="shared" si="0"/>
        <v>0</v>
      </c>
      <c r="G24" s="255">
        <f t="shared" si="0"/>
        <v>0</v>
      </c>
      <c r="H24" s="255">
        <f t="shared" si="0"/>
        <v>0</v>
      </c>
      <c r="I24" s="255">
        <f t="shared" si="0"/>
        <v>0</v>
      </c>
      <c r="J24" s="255">
        <f t="shared" si="0"/>
        <v>0</v>
      </c>
      <c r="K24" s="255">
        <f t="shared" si="0"/>
        <v>0</v>
      </c>
      <c r="L24" s="255">
        <f t="shared" si="0"/>
        <v>0</v>
      </c>
      <c r="M24" s="255">
        <f t="shared" si="0"/>
        <v>0</v>
      </c>
      <c r="N24" s="255">
        <f t="shared" si="0"/>
        <v>0</v>
      </c>
      <c r="O24" s="255">
        <f t="shared" si="0"/>
        <v>0</v>
      </c>
      <c r="P24" s="255">
        <f t="shared" si="0"/>
        <v>0</v>
      </c>
      <c r="Q24" s="255">
        <f t="shared" si="0"/>
        <v>0</v>
      </c>
      <c r="R24" s="255">
        <f t="shared" si="0"/>
        <v>0</v>
      </c>
      <c r="S24" s="255">
        <f t="shared" si="0"/>
        <v>0</v>
      </c>
      <c r="T24" s="255">
        <f t="shared" si="0"/>
        <v>0</v>
      </c>
      <c r="U24" s="255">
        <f t="shared" si="0"/>
        <v>0</v>
      </c>
      <c r="V24" s="255">
        <f t="shared" si="0"/>
        <v>0</v>
      </c>
      <c r="W24" s="255">
        <f t="shared" si="0"/>
        <v>0</v>
      </c>
      <c r="X24" s="258">
        <f>+'24-02-018 Ind. Proy'!AI191</f>
        <v>0</v>
      </c>
      <c r="Y24" s="258">
        <f>'24-02-018 Ind. Proy'!AJ191</f>
        <v>0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33CCFF"/>
    <pageSetUpPr fitToPage="1"/>
  </sheetPr>
  <dimension ref="A1:AJ208"/>
  <sheetViews>
    <sheetView topLeftCell="A67" zoomScaleNormal="100" workbookViewId="0">
      <selection activeCell="AO188" sqref="AO188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117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IF(ISERROR(AH9/$AH$191),"-",AH9/$AH$191)</f>
        <v>0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</row>
    <row r="19" spans="1:36" s="11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IF(ISERROR(AH21/$AH$191),"-",AH21/$AH$191)</f>
        <v>0</v>
      </c>
    </row>
    <row r="22" spans="1:36" s="11" customFormat="1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</row>
    <row r="25" spans="1:36" s="11" customFormat="1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36" s="11" customFormat="1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</row>
    <row r="28" spans="1:36" s="11" customFormat="1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36" s="11" customFormat="1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</row>
    <row r="31" spans="1:36" s="11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IF(ISERROR(AH33/$AH$191),"-",AH33/$AH$191)</f>
        <v>0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</row>
    <row r="43" spans="1:36" s="11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IF(ISERROR(AH45/$AH$191),"-",AH45/$AH$191)</f>
        <v>0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</row>
    <row r="55" spans="1:36" s="11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IF(ISERROR(AH57/$AH$191),"-",AH57/$AH$191)</f>
        <v>0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</row>
    <row r="67" spans="1:36" s="11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IF(ISERROR(AH69/$AH$191),"-",AH69/$AH$191)</f>
        <v>0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</row>
    <row r="79" spans="1:36" s="11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IF(ISERROR(AH81/$AH$191),"-",AH81/$AH$191)</f>
        <v>0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</row>
    <row r="91" spans="1:36" s="11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IF(ISERROR(AH93/$AH$191),"-",AH93/$AH$191)</f>
        <v>0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</row>
    <row r="103" spans="1:36" s="11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IF(ISERROR(AH105/$AH$191),"-",AH105/$AH$191)</f>
        <v>0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</row>
    <row r="115" spans="1:36" s="11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</row>
    <row r="116" spans="1:36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>
        <f t="shared" ref="AJ117:AJ126" si="74">IF(ISERROR(AH117/$AH$191),"-",AH117/$AH$191)</f>
        <v>0</v>
      </c>
    </row>
    <row r="118" spans="1:36" s="11" customFormat="1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>
        <f t="shared" si="74"/>
        <v>0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>
        <f t="shared" si="74"/>
        <v>0</v>
      </c>
    </row>
    <row r="120" spans="1:36" s="11" customFormat="1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>
        <f t="shared" si="74"/>
        <v>0</v>
      </c>
    </row>
    <row r="121" spans="1:36" s="11" customFormat="1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>
        <f t="shared" si="74"/>
        <v>0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>
        <f t="shared" si="74"/>
        <v>0</v>
      </c>
    </row>
    <row r="123" spans="1:36" s="11" customFormat="1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>
        <f t="shared" si="74"/>
        <v>0</v>
      </c>
    </row>
    <row r="124" spans="1:36" s="11" customFormat="1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>
        <f t="shared" si="74"/>
        <v>0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>
        <f t="shared" si="74"/>
        <v>0</v>
      </c>
    </row>
    <row r="126" spans="1:36" s="11" customFormat="1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>
        <f t="shared" si="74"/>
        <v>0</v>
      </c>
    </row>
    <row r="127" spans="1:36" s="11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>
        <f t="shared" ref="AJ129:AJ138" si="81">IF(ISERROR(AH129/$AH$191),"-",AH129/$AH$191)</f>
        <v>0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>
        <f t="shared" si="81"/>
        <v>0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>
        <f t="shared" si="81"/>
        <v>0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>
        <f t="shared" si="81"/>
        <v>0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>
        <f t="shared" si="81"/>
        <v>0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>
        <f t="shared" si="81"/>
        <v>0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>
        <f t="shared" si="81"/>
        <v>0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>
        <f t="shared" si="81"/>
        <v>0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>
        <f t="shared" si="81"/>
        <v>0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>
        <f t="shared" si="81"/>
        <v>0</v>
      </c>
    </row>
    <row r="139" spans="1:36" s="11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>
        <f t="shared" ref="AJ141:AJ150" si="89">IF(ISERROR(AH141/$AH$191),"-",AH141/$AH$191)</f>
        <v>0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>
        <f t="shared" si="89"/>
        <v>0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>
        <f t="shared" si="89"/>
        <v>0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>
        <f t="shared" si="89"/>
        <v>0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>
        <f t="shared" si="89"/>
        <v>0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>
        <f t="shared" si="89"/>
        <v>0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>
        <f t="shared" si="89"/>
        <v>0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>
        <f t="shared" si="89"/>
        <v>0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>
        <f t="shared" si="89"/>
        <v>0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>
        <f t="shared" si="89"/>
        <v>0</v>
      </c>
    </row>
    <row r="151" spans="1:36" s="11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>
        <f t="shared" ref="AJ153:AJ162" si="97">IF(ISERROR(AH153/$AH$191),"-",AH153/$AH$191)</f>
        <v>0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>
        <f t="shared" si="97"/>
        <v>0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>
        <f t="shared" si="97"/>
        <v>0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>
        <f t="shared" si="97"/>
        <v>0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>
        <f t="shared" si="97"/>
        <v>0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>
        <f t="shared" si="97"/>
        <v>0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>
        <f t="shared" si="97"/>
        <v>0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>
        <f t="shared" si="97"/>
        <v>0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>
        <f t="shared" si="97"/>
        <v>0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>
        <f t="shared" si="97"/>
        <v>0</v>
      </c>
    </row>
    <row r="163" spans="1:36" s="11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>
        <f t="shared" ref="AJ165:AJ174" si="105">IF(ISERROR(AH165/$AH$191),"-",AH165/$AH$191)</f>
        <v>0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>
        <f t="shared" si="105"/>
        <v>0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>
        <f t="shared" si="105"/>
        <v>0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>
        <f t="shared" si="105"/>
        <v>0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>
        <f t="shared" si="105"/>
        <v>0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>
        <f t="shared" si="105"/>
        <v>0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>
        <f t="shared" si="105"/>
        <v>0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>
        <f t="shared" si="105"/>
        <v>0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>
        <f t="shared" si="105"/>
        <v>0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>
        <f t="shared" si="105"/>
        <v>0</v>
      </c>
    </row>
    <row r="175" spans="1:36" s="11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>
        <f t="shared" ref="AJ177:AJ186" si="113">IF(ISERROR(AH177/$AH$191),"-",AH177/$AH$191)</f>
        <v>0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>
        <f t="shared" si="113"/>
        <v>0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>
        <f t="shared" si="113"/>
        <v>0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>
        <f t="shared" si="113"/>
        <v>0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>
        <f t="shared" si="113"/>
        <v>0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>
        <f t="shared" si="113"/>
        <v>0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>
        <f t="shared" si="113"/>
        <v>0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>
        <f t="shared" si="113"/>
        <v>0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>
        <f t="shared" si="113"/>
        <v>0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>
        <f t="shared" si="113"/>
        <v>0</v>
      </c>
    </row>
    <row r="187" spans="1:36" s="11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46">
        <v>393952000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" customFormat="1" ht="35.1" customHeight="1" outlineLevel="1" x14ac:dyDescent="0.3">
      <c r="A189" s="23">
        <v>1</v>
      </c>
      <c r="B189" s="23"/>
      <c r="C189" s="80" t="s">
        <v>118</v>
      </c>
      <c r="D189" s="49">
        <v>44679</v>
      </c>
      <c r="E189" s="18" t="s">
        <v>96</v>
      </c>
      <c r="F189" s="59" t="s">
        <v>119</v>
      </c>
      <c r="G189" s="57" t="s">
        <v>120</v>
      </c>
      <c r="H189" s="10"/>
      <c r="I189" s="6"/>
      <c r="J189" s="466"/>
      <c r="K189" s="52">
        <v>393952000</v>
      </c>
      <c r="L189" s="1"/>
      <c r="M189" s="51"/>
      <c r="N189" s="58"/>
      <c r="O189" s="51"/>
      <c r="P189" s="47"/>
      <c r="Q189" s="47"/>
      <c r="R189" s="28"/>
      <c r="S189" s="28"/>
      <c r="T189" s="28"/>
      <c r="U189" s="29">
        <f>SUM(R189:T189)</f>
        <v>0</v>
      </c>
      <c r="V189" s="28"/>
      <c r="W189" s="28">
        <v>196976000</v>
      </c>
      <c r="X189" s="28"/>
      <c r="Y189" s="29">
        <f>SUM(V189:X189)</f>
        <v>196976000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196976000</v>
      </c>
      <c r="AI189" s="112">
        <f>IF(ISERROR(AH189/J188),0,AH189/J188)</f>
        <v>0.5</v>
      </c>
      <c r="AJ189" s="112">
        <f>IF(ISERROR(AH189/$AH$191),"-",AH189/$AH$191)</f>
        <v>1</v>
      </c>
    </row>
    <row r="190" spans="1:36" s="11" customFormat="1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393952000</v>
      </c>
      <c r="K190" s="273">
        <f>SUM(K189:K189)</f>
        <v>393952000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1">SUM(R189:R189)</f>
        <v>0</v>
      </c>
      <c r="S190" s="273">
        <f t="shared" si="121"/>
        <v>0</v>
      </c>
      <c r="T190" s="273">
        <f t="shared" si="121"/>
        <v>0</v>
      </c>
      <c r="U190" s="273">
        <f t="shared" si="121"/>
        <v>0</v>
      </c>
      <c r="V190" s="273">
        <f t="shared" si="121"/>
        <v>0</v>
      </c>
      <c r="W190" s="273">
        <f t="shared" si="121"/>
        <v>196976000</v>
      </c>
      <c r="X190" s="273">
        <f t="shared" si="121"/>
        <v>0</v>
      </c>
      <c r="Y190" s="273">
        <f t="shared" si="121"/>
        <v>196976000</v>
      </c>
      <c r="Z190" s="273">
        <f t="shared" si="121"/>
        <v>0</v>
      </c>
      <c r="AA190" s="273">
        <f t="shared" si="121"/>
        <v>0</v>
      </c>
      <c r="AB190" s="273">
        <f t="shared" si="121"/>
        <v>0</v>
      </c>
      <c r="AC190" s="273">
        <f t="shared" si="121"/>
        <v>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196976000</v>
      </c>
      <c r="AI190" s="281">
        <f>IF(ISERROR(AH190/J190),0,AH190/J190)</f>
        <v>0.5</v>
      </c>
      <c r="AJ190" s="281">
        <f>IF(ISERROR(AH190/$AH$191),0,AH190/$AH$191)</f>
        <v>1</v>
      </c>
    </row>
    <row r="191" spans="1:36" ht="15" customHeight="1" x14ac:dyDescent="0.3">
      <c r="A191" s="421" t="s">
        <v>121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393952000</v>
      </c>
      <c r="K191" s="276">
        <f>+K19+K31+K43+K55+K67+K79+K91+K103+K115+K127+K139+K151+K187+K163+K175+K190</f>
        <v>393952000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0</v>
      </c>
      <c r="S191" s="276">
        <f t="shared" si="122"/>
        <v>0</v>
      </c>
      <c r="T191" s="276">
        <f t="shared" si="122"/>
        <v>0</v>
      </c>
      <c r="U191" s="276">
        <f t="shared" si="122"/>
        <v>0</v>
      </c>
      <c r="V191" s="276">
        <f t="shared" si="122"/>
        <v>0</v>
      </c>
      <c r="W191" s="276">
        <f t="shared" si="122"/>
        <v>196976000</v>
      </c>
      <c r="X191" s="276">
        <f t="shared" si="122"/>
        <v>0</v>
      </c>
      <c r="Y191" s="276">
        <f t="shared" si="122"/>
        <v>196976000</v>
      </c>
      <c r="Z191" s="276">
        <f t="shared" si="122"/>
        <v>0</v>
      </c>
      <c r="AA191" s="276">
        <f t="shared" si="122"/>
        <v>0</v>
      </c>
      <c r="AB191" s="276">
        <f t="shared" si="122"/>
        <v>0</v>
      </c>
      <c r="AC191" s="276">
        <f t="shared" si="122"/>
        <v>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196976000</v>
      </c>
      <c r="AI191" s="280">
        <f>IF(ISERROR(AH191/J191),0,AH191/J191)</f>
        <v>0.5</v>
      </c>
      <c r="AJ191" s="280">
        <f>IF(ISERROR(AH191/$AH$191),0,AH191/$AH$191)</f>
        <v>1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3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 xr:uid="{00000000-0002-0000-10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1000-000001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1000-000002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10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10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1000-000005000000}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 xr:uid="{00000000-0002-0000-10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0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DB5"/>
    <pageSetUpPr fitToPage="1"/>
  </sheetPr>
  <dimension ref="A1:Y41"/>
  <sheetViews>
    <sheetView zoomScaleNormal="100" workbookViewId="0">
      <selection activeCell="Q12" sqref="Q12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+'24-02-020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+'24-02-020 Ind. Proy'!A5:U5</f>
        <v>24-02-020 "Programa de Educación Media"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+'24-02-020 Ind. Proy'!J19</f>
        <v>0</v>
      </c>
      <c r="C8" s="9">
        <f>+'24-02-020 Ind. Proy'!K19</f>
        <v>0</v>
      </c>
      <c r="D8" s="9">
        <f>+'24-02-020 Ind. Proy'!M19</f>
        <v>0</v>
      </c>
      <c r="E8" s="9">
        <f>+'24-02-020 Ind. Proy'!N19</f>
        <v>0</v>
      </c>
      <c r="F8" s="9">
        <f>+'24-02-020 Ind. Proy'!O19</f>
        <v>0</v>
      </c>
      <c r="G8" s="9">
        <f>+'24-02-020 Ind. Proy'!R19</f>
        <v>0</v>
      </c>
      <c r="H8" s="9">
        <f>+'24-02-020 Ind. Proy'!S19</f>
        <v>0</v>
      </c>
      <c r="I8" s="9">
        <f>+'24-02-020 Ind. Proy'!T19</f>
        <v>0</v>
      </c>
      <c r="J8" s="9">
        <f>+'24-02-020 Ind. Proy'!U19</f>
        <v>0</v>
      </c>
      <c r="K8" s="9">
        <f>+'24-02-020 Ind. Proy'!V19</f>
        <v>0</v>
      </c>
      <c r="L8" s="9">
        <f>+'24-02-020 Ind. Proy'!W19</f>
        <v>0</v>
      </c>
      <c r="M8" s="9">
        <f>+'24-02-020 Ind. Proy'!X19</f>
        <v>0</v>
      </c>
      <c r="N8" s="9">
        <f>+'24-02-020 Ind. Proy'!Y19</f>
        <v>0</v>
      </c>
      <c r="O8" s="9">
        <f>+'24-02-020 Ind. Proy'!Z19</f>
        <v>0</v>
      </c>
      <c r="P8" s="9">
        <f>+'24-02-020 Ind. Proy'!AA19</f>
        <v>0</v>
      </c>
      <c r="Q8" s="9">
        <f>+'24-02-020 Ind. Proy'!AB19</f>
        <v>0</v>
      </c>
      <c r="R8" s="9">
        <f>+'24-02-020 Ind. Proy'!AC19</f>
        <v>0</v>
      </c>
      <c r="S8" s="9">
        <f>+'24-02-020 Ind. Proy'!AD19</f>
        <v>0</v>
      </c>
      <c r="T8" s="9">
        <f>+'24-02-020 Ind. Proy'!AE19</f>
        <v>0</v>
      </c>
      <c r="U8" s="9">
        <f>+'24-02-020 Ind. Proy'!AF19</f>
        <v>0</v>
      </c>
      <c r="V8" s="9">
        <f>+'24-02-020 Ind. Proy'!AG19</f>
        <v>0</v>
      </c>
      <c r="W8" s="9">
        <f>+'24-02-020 Ind. Proy'!AH19</f>
        <v>0</v>
      </c>
      <c r="X8" s="112">
        <f>+'24-02-020 Ind. Proy'!AI19</f>
        <v>0</v>
      </c>
      <c r="Y8" s="112">
        <f>+'24-02-020 Ind. Proy'!AJ19</f>
        <v>0</v>
      </c>
    </row>
    <row r="9" spans="1:25" ht="24.75" customHeight="1" x14ac:dyDescent="0.3">
      <c r="A9" s="43" t="s">
        <v>48</v>
      </c>
      <c r="B9" s="9">
        <f>+'24-02-020 Ind. Proy'!J31</f>
        <v>0</v>
      </c>
      <c r="C9" s="9">
        <f>+'24-02-020 Ind. Proy'!K31</f>
        <v>0</v>
      </c>
      <c r="D9" s="9">
        <f>+'24-02-020 Ind. Proy'!M31</f>
        <v>0</v>
      </c>
      <c r="E9" s="9">
        <f>+'24-02-020 Ind. Proy'!N31</f>
        <v>0</v>
      </c>
      <c r="F9" s="9">
        <f>+'24-02-020 Ind. Proy'!O31</f>
        <v>0</v>
      </c>
      <c r="G9" s="9">
        <f>+'24-02-020 Ind. Proy'!R31</f>
        <v>0</v>
      </c>
      <c r="H9" s="9">
        <f>+'24-02-020 Ind. Proy'!S31</f>
        <v>0</v>
      </c>
      <c r="I9" s="9">
        <f>+'24-02-020 Ind. Proy'!T31</f>
        <v>0</v>
      </c>
      <c r="J9" s="9">
        <f>+'24-02-020 Ind. Proy'!U31</f>
        <v>0</v>
      </c>
      <c r="K9" s="9">
        <f>+'24-02-020 Ind. Proy'!V31</f>
        <v>0</v>
      </c>
      <c r="L9" s="9">
        <f>+'24-02-020 Ind. Proy'!W31</f>
        <v>0</v>
      </c>
      <c r="M9" s="9">
        <f>+'24-02-020 Ind. Proy'!X31</f>
        <v>0</v>
      </c>
      <c r="N9" s="9">
        <f>+'24-02-020 Ind. Proy'!Y31</f>
        <v>0</v>
      </c>
      <c r="O9" s="9">
        <f>+'24-02-020 Ind. Proy'!Z31</f>
        <v>0</v>
      </c>
      <c r="P9" s="9">
        <f>+'24-02-020 Ind. Proy'!AA31</f>
        <v>0</v>
      </c>
      <c r="Q9" s="9">
        <f>+'24-02-020 Ind. Proy'!AB31</f>
        <v>0</v>
      </c>
      <c r="R9" s="9">
        <f>+'24-02-020 Ind. Proy'!AC31</f>
        <v>0</v>
      </c>
      <c r="S9" s="9">
        <f>+'24-02-020 Ind. Proy'!AD31</f>
        <v>0</v>
      </c>
      <c r="T9" s="9">
        <f>+'24-02-020 Ind. Proy'!AE31</f>
        <v>0</v>
      </c>
      <c r="U9" s="9">
        <f>+'24-02-020 Ind. Proy'!AF31</f>
        <v>0</v>
      </c>
      <c r="V9" s="9">
        <f>+'24-02-020 Ind. Proy'!AG31</f>
        <v>0</v>
      </c>
      <c r="W9" s="9">
        <f>+'24-02-020 Ind. Proy'!AH31</f>
        <v>0</v>
      </c>
      <c r="X9" s="112">
        <f>+'24-02-020 Ind. Proy'!AI31</f>
        <v>0</v>
      </c>
      <c r="Y9" s="112">
        <f>+'24-02-020 Ind. Proy'!AJ31</f>
        <v>0</v>
      </c>
    </row>
    <row r="10" spans="1:25" ht="24.75" customHeight="1" x14ac:dyDescent="0.3">
      <c r="A10" s="43" t="s">
        <v>50</v>
      </c>
      <c r="B10" s="9">
        <f>+'24-02-020 Ind. Proy'!J43</f>
        <v>0</v>
      </c>
      <c r="C10" s="9">
        <f>+'24-02-020 Ind. Proy'!K43</f>
        <v>0</v>
      </c>
      <c r="D10" s="9">
        <f>+'24-02-020 Ind. Proy'!M43</f>
        <v>0</v>
      </c>
      <c r="E10" s="9">
        <f>+'24-02-020 Ind. Proy'!N43</f>
        <v>0</v>
      </c>
      <c r="F10" s="9">
        <f>+'24-02-020 Ind. Proy'!O43</f>
        <v>0</v>
      </c>
      <c r="G10" s="9">
        <f>+'24-02-020 Ind. Proy'!R43</f>
        <v>0</v>
      </c>
      <c r="H10" s="9">
        <f>+'24-02-020 Ind. Proy'!S43</f>
        <v>0</v>
      </c>
      <c r="I10" s="9">
        <f>+'24-02-020 Ind. Proy'!T43</f>
        <v>0</v>
      </c>
      <c r="J10" s="9">
        <f>+'24-02-020 Ind. Proy'!U43</f>
        <v>0</v>
      </c>
      <c r="K10" s="9">
        <f>+'24-02-020 Ind. Proy'!V43</f>
        <v>0</v>
      </c>
      <c r="L10" s="9">
        <f>+'24-02-020 Ind. Proy'!W43</f>
        <v>0</v>
      </c>
      <c r="M10" s="9">
        <f>+'24-02-020 Ind. Proy'!X43</f>
        <v>0</v>
      </c>
      <c r="N10" s="9">
        <f>+'24-02-020 Ind. Proy'!Y43</f>
        <v>0</v>
      </c>
      <c r="O10" s="9">
        <f>+'24-02-020 Ind. Proy'!Z43</f>
        <v>0</v>
      </c>
      <c r="P10" s="9">
        <f>+'24-02-020 Ind. Proy'!AA43</f>
        <v>0</v>
      </c>
      <c r="Q10" s="9">
        <f>+'24-02-020 Ind. Proy'!AB43</f>
        <v>0</v>
      </c>
      <c r="R10" s="9">
        <f>+'24-02-020 Ind. Proy'!AC43</f>
        <v>0</v>
      </c>
      <c r="S10" s="9">
        <f>+'24-02-020 Ind. Proy'!AD43</f>
        <v>0</v>
      </c>
      <c r="T10" s="9">
        <f>+'24-02-020 Ind. Proy'!AE43</f>
        <v>0</v>
      </c>
      <c r="U10" s="9">
        <f>+'24-02-020 Ind. Proy'!AF43</f>
        <v>0</v>
      </c>
      <c r="V10" s="9">
        <f>+'24-02-020 Ind. Proy'!AG43</f>
        <v>0</v>
      </c>
      <c r="W10" s="9">
        <f>+'24-02-020 Ind. Proy'!AH43</f>
        <v>0</v>
      </c>
      <c r="X10" s="112">
        <f>+'24-02-020 Ind. Proy'!AI43</f>
        <v>0</v>
      </c>
      <c r="Y10" s="112">
        <f>+'24-02-020 Ind. Proy'!AJ43</f>
        <v>0</v>
      </c>
    </row>
    <row r="11" spans="1:25" ht="24.75" customHeight="1" x14ac:dyDescent="0.3">
      <c r="A11" s="43" t="s">
        <v>52</v>
      </c>
      <c r="B11" s="9">
        <f>+'24-02-020 Ind. Proy'!J55</f>
        <v>0</v>
      </c>
      <c r="C11" s="9">
        <f>+'24-02-020 Ind. Proy'!K55</f>
        <v>0</v>
      </c>
      <c r="D11" s="9">
        <f>+'24-02-020 Ind. Proy'!M55</f>
        <v>0</v>
      </c>
      <c r="E11" s="9">
        <f>+'24-02-020 Ind. Proy'!N55</f>
        <v>0</v>
      </c>
      <c r="F11" s="9">
        <f>+'24-02-020 Ind. Proy'!O55</f>
        <v>0</v>
      </c>
      <c r="G11" s="9">
        <f>+'24-02-020 Ind. Proy'!R55</f>
        <v>0</v>
      </c>
      <c r="H11" s="9">
        <f>+'24-02-020 Ind. Proy'!S55</f>
        <v>0</v>
      </c>
      <c r="I11" s="9">
        <f>+'24-02-020 Ind. Proy'!T55</f>
        <v>0</v>
      </c>
      <c r="J11" s="9">
        <f>+'24-02-020 Ind. Proy'!U55</f>
        <v>0</v>
      </c>
      <c r="K11" s="9">
        <f>+'24-02-020 Ind. Proy'!V55</f>
        <v>0</v>
      </c>
      <c r="L11" s="9">
        <f>+'24-02-020 Ind. Proy'!W55</f>
        <v>0</v>
      </c>
      <c r="M11" s="9">
        <f>+'24-02-020 Ind. Proy'!X55</f>
        <v>0</v>
      </c>
      <c r="N11" s="9">
        <f>+'24-02-020 Ind. Proy'!Y55</f>
        <v>0</v>
      </c>
      <c r="O11" s="9">
        <f>+'24-02-020 Ind. Proy'!Z55</f>
        <v>0</v>
      </c>
      <c r="P11" s="9">
        <f>+'24-02-020 Ind. Proy'!AA55</f>
        <v>0</v>
      </c>
      <c r="Q11" s="9">
        <f>+'24-02-020 Ind. Proy'!AB55</f>
        <v>0</v>
      </c>
      <c r="R11" s="9">
        <f>+'24-02-020 Ind. Proy'!AC55</f>
        <v>0</v>
      </c>
      <c r="S11" s="9">
        <f>+'24-02-020 Ind. Proy'!AD55</f>
        <v>0</v>
      </c>
      <c r="T11" s="9">
        <f>+'24-02-020 Ind. Proy'!AE55</f>
        <v>0</v>
      </c>
      <c r="U11" s="9">
        <f>+'24-02-020 Ind. Proy'!AF55</f>
        <v>0</v>
      </c>
      <c r="V11" s="9">
        <f>+'24-02-020 Ind. Proy'!AG55</f>
        <v>0</v>
      </c>
      <c r="W11" s="9">
        <f>+'24-02-020 Ind. Proy'!AH55</f>
        <v>0</v>
      </c>
      <c r="X11" s="112">
        <f>+'24-02-020 Ind. Proy'!AI55</f>
        <v>0</v>
      </c>
      <c r="Y11" s="112">
        <f>+'24-02-020 Ind. Proy'!AJ55</f>
        <v>0</v>
      </c>
    </row>
    <row r="12" spans="1:25" ht="24.75" customHeight="1" x14ac:dyDescent="0.3">
      <c r="A12" s="43" t="s">
        <v>54</v>
      </c>
      <c r="B12" s="9">
        <f>+'24-02-020 Ind. Proy'!J67</f>
        <v>0</v>
      </c>
      <c r="C12" s="9">
        <f>+'24-02-020 Ind. Proy'!K67</f>
        <v>0</v>
      </c>
      <c r="D12" s="9">
        <f>+'24-02-020 Ind. Proy'!M67</f>
        <v>0</v>
      </c>
      <c r="E12" s="9">
        <f>+'24-02-020 Ind. Proy'!N67</f>
        <v>0</v>
      </c>
      <c r="F12" s="9">
        <f>+'24-02-020 Ind. Proy'!O67</f>
        <v>0</v>
      </c>
      <c r="G12" s="9">
        <f>+'24-02-020 Ind. Proy'!R67</f>
        <v>0</v>
      </c>
      <c r="H12" s="9">
        <f>+'24-02-020 Ind. Proy'!S67</f>
        <v>0</v>
      </c>
      <c r="I12" s="9">
        <f>+'24-02-020 Ind. Proy'!T67</f>
        <v>0</v>
      </c>
      <c r="J12" s="9">
        <f>+'24-02-020 Ind. Proy'!U67</f>
        <v>0</v>
      </c>
      <c r="K12" s="9">
        <f>+'24-02-020 Ind. Proy'!V67</f>
        <v>0</v>
      </c>
      <c r="L12" s="9">
        <f>+'24-02-020 Ind. Proy'!W67</f>
        <v>0</v>
      </c>
      <c r="M12" s="9">
        <f>+'24-02-020 Ind. Proy'!X67</f>
        <v>0</v>
      </c>
      <c r="N12" s="9">
        <f>+'24-02-020 Ind. Proy'!Y67</f>
        <v>0</v>
      </c>
      <c r="O12" s="9">
        <f>+'24-02-020 Ind. Proy'!Z67</f>
        <v>0</v>
      </c>
      <c r="P12" s="9">
        <f>+'24-02-020 Ind. Proy'!AA67</f>
        <v>0</v>
      </c>
      <c r="Q12" s="9">
        <f>+'24-02-020 Ind. Proy'!AB67</f>
        <v>0</v>
      </c>
      <c r="R12" s="9">
        <f>+'24-02-020 Ind. Proy'!AC67</f>
        <v>0</v>
      </c>
      <c r="S12" s="9">
        <f>+'24-02-020 Ind. Proy'!AD67</f>
        <v>0</v>
      </c>
      <c r="T12" s="9">
        <f>+'24-02-020 Ind. Proy'!AE67</f>
        <v>0</v>
      </c>
      <c r="U12" s="9">
        <f>+'24-02-020 Ind. Proy'!AF67</f>
        <v>0</v>
      </c>
      <c r="V12" s="9">
        <f>+'24-02-020 Ind. Proy'!AG67</f>
        <v>0</v>
      </c>
      <c r="W12" s="9">
        <f>+'24-02-020 Ind. Proy'!AH67</f>
        <v>0</v>
      </c>
      <c r="X12" s="112">
        <f>+'24-02-020 Ind. Proy'!AI67</f>
        <v>0</v>
      </c>
      <c r="Y12" s="112">
        <f>+'24-02-020 Ind. Proy'!AJ67</f>
        <v>0</v>
      </c>
    </row>
    <row r="13" spans="1:25" ht="24.75" customHeight="1" x14ac:dyDescent="0.3">
      <c r="A13" s="43" t="s">
        <v>56</v>
      </c>
      <c r="B13" s="9">
        <f>+'24-02-020 Ind. Proy'!J79</f>
        <v>0</v>
      </c>
      <c r="C13" s="9">
        <f>+'24-02-020 Ind. Proy'!K79</f>
        <v>0</v>
      </c>
      <c r="D13" s="9">
        <f>+'24-02-020 Ind. Proy'!M79</f>
        <v>0</v>
      </c>
      <c r="E13" s="9">
        <f>+'24-02-020 Ind. Proy'!N79</f>
        <v>0</v>
      </c>
      <c r="F13" s="9">
        <f>+'24-02-020 Ind. Proy'!O79</f>
        <v>0</v>
      </c>
      <c r="G13" s="9">
        <f>+'24-02-020 Ind. Proy'!R79</f>
        <v>0</v>
      </c>
      <c r="H13" s="9">
        <f>+'24-02-020 Ind. Proy'!S79</f>
        <v>0</v>
      </c>
      <c r="I13" s="9">
        <f>+'24-02-020 Ind. Proy'!T79</f>
        <v>0</v>
      </c>
      <c r="J13" s="9">
        <f>+'24-02-020 Ind. Proy'!U79</f>
        <v>0</v>
      </c>
      <c r="K13" s="9">
        <f>+'24-02-020 Ind. Proy'!V79</f>
        <v>0</v>
      </c>
      <c r="L13" s="9">
        <f>+'24-02-020 Ind. Proy'!W79</f>
        <v>0</v>
      </c>
      <c r="M13" s="9">
        <f>+'24-02-020 Ind. Proy'!X79</f>
        <v>0</v>
      </c>
      <c r="N13" s="9">
        <f>+'24-02-020 Ind. Proy'!Y79</f>
        <v>0</v>
      </c>
      <c r="O13" s="9">
        <f>+'24-02-020 Ind. Proy'!Z79</f>
        <v>0</v>
      </c>
      <c r="P13" s="9">
        <f>+'24-02-020 Ind. Proy'!AA79</f>
        <v>0</v>
      </c>
      <c r="Q13" s="9">
        <f>+'24-02-020 Ind. Proy'!AB79</f>
        <v>0</v>
      </c>
      <c r="R13" s="9">
        <f>+'24-02-020 Ind. Proy'!AC79</f>
        <v>0</v>
      </c>
      <c r="S13" s="9">
        <f>+'24-02-020 Ind. Proy'!AD79</f>
        <v>0</v>
      </c>
      <c r="T13" s="9">
        <f>+'24-02-020 Ind. Proy'!AE79</f>
        <v>0</v>
      </c>
      <c r="U13" s="9">
        <f>+'24-02-020 Ind. Proy'!AF79</f>
        <v>0</v>
      </c>
      <c r="V13" s="9">
        <f>+'24-02-020 Ind. Proy'!AG79</f>
        <v>0</v>
      </c>
      <c r="W13" s="9">
        <f>+'24-02-020 Ind. Proy'!AH79</f>
        <v>0</v>
      </c>
      <c r="X13" s="112">
        <f>+'24-02-020 Ind. Proy'!AI79</f>
        <v>0</v>
      </c>
      <c r="Y13" s="112">
        <f>+'24-02-020 Ind. Proy'!AJ79</f>
        <v>0</v>
      </c>
    </row>
    <row r="14" spans="1:25" ht="24.75" customHeight="1" x14ac:dyDescent="0.3">
      <c r="A14" s="43" t="s">
        <v>58</v>
      </c>
      <c r="B14" s="9">
        <f>+'24-02-020 Ind. Proy'!J91</f>
        <v>0</v>
      </c>
      <c r="C14" s="9">
        <f>+'24-02-020 Ind. Proy'!K91</f>
        <v>0</v>
      </c>
      <c r="D14" s="9">
        <f>+'24-02-020 Ind. Proy'!M91</f>
        <v>0</v>
      </c>
      <c r="E14" s="9">
        <f>+'24-02-020 Ind. Proy'!N91</f>
        <v>0</v>
      </c>
      <c r="F14" s="9">
        <f>+'24-02-020 Ind. Proy'!O91</f>
        <v>0</v>
      </c>
      <c r="G14" s="9">
        <f>+'24-02-020 Ind. Proy'!R91</f>
        <v>0</v>
      </c>
      <c r="H14" s="9">
        <f>+'24-02-020 Ind. Proy'!S91</f>
        <v>0</v>
      </c>
      <c r="I14" s="9">
        <f>+'24-02-020 Ind. Proy'!T91</f>
        <v>0</v>
      </c>
      <c r="J14" s="9">
        <f>+'24-02-020 Ind. Proy'!U91</f>
        <v>0</v>
      </c>
      <c r="K14" s="9">
        <f>+'24-02-020 Ind. Proy'!V91</f>
        <v>0</v>
      </c>
      <c r="L14" s="9">
        <f>+'24-02-020 Ind. Proy'!W91</f>
        <v>0</v>
      </c>
      <c r="M14" s="9">
        <f>+'24-02-020 Ind. Proy'!X91</f>
        <v>0</v>
      </c>
      <c r="N14" s="9">
        <f>+'24-02-020 Ind. Proy'!Y91</f>
        <v>0</v>
      </c>
      <c r="O14" s="9">
        <f>+'24-02-020 Ind. Proy'!Z91</f>
        <v>0</v>
      </c>
      <c r="P14" s="9">
        <f>+'24-02-020 Ind. Proy'!AA91</f>
        <v>0</v>
      </c>
      <c r="Q14" s="9">
        <f>+'24-02-020 Ind. Proy'!AB91</f>
        <v>0</v>
      </c>
      <c r="R14" s="9">
        <f>+'24-02-020 Ind. Proy'!AC91</f>
        <v>0</v>
      </c>
      <c r="S14" s="9">
        <f>+'24-02-020 Ind. Proy'!AD91</f>
        <v>0</v>
      </c>
      <c r="T14" s="9">
        <f>+'24-02-020 Ind. Proy'!AE91</f>
        <v>0</v>
      </c>
      <c r="U14" s="9">
        <f>+'24-02-020 Ind. Proy'!AF91</f>
        <v>0</v>
      </c>
      <c r="V14" s="9">
        <f>+'24-02-020 Ind. Proy'!AG91</f>
        <v>0</v>
      </c>
      <c r="W14" s="9">
        <f>+'24-02-020 Ind. Proy'!AH91</f>
        <v>0</v>
      </c>
      <c r="X14" s="112">
        <f>+'24-02-020 Ind. Proy'!AI91</f>
        <v>0</v>
      </c>
      <c r="Y14" s="112">
        <f>+'24-02-020 Ind. Proy'!AJ91</f>
        <v>0</v>
      </c>
    </row>
    <row r="15" spans="1:25" ht="24.75" customHeight="1" x14ac:dyDescent="0.3">
      <c r="A15" s="43" t="s">
        <v>60</v>
      </c>
      <c r="B15" s="9">
        <f>+'24-02-020 Ind. Proy'!J103</f>
        <v>0</v>
      </c>
      <c r="C15" s="9">
        <f>+'24-02-020 Ind. Proy'!K103</f>
        <v>0</v>
      </c>
      <c r="D15" s="9">
        <f>+'24-02-020 Ind. Proy'!M103</f>
        <v>0</v>
      </c>
      <c r="E15" s="9">
        <f>+'24-02-020 Ind. Proy'!N103</f>
        <v>0</v>
      </c>
      <c r="F15" s="9">
        <f>+'24-02-020 Ind. Proy'!O103</f>
        <v>0</v>
      </c>
      <c r="G15" s="9">
        <f>+'24-02-020 Ind. Proy'!R103</f>
        <v>0</v>
      </c>
      <c r="H15" s="9">
        <f>+'24-02-020 Ind. Proy'!S103</f>
        <v>0</v>
      </c>
      <c r="I15" s="9">
        <f>+'24-02-020 Ind. Proy'!T103</f>
        <v>0</v>
      </c>
      <c r="J15" s="9">
        <f>+'24-02-020 Ind. Proy'!U103</f>
        <v>0</v>
      </c>
      <c r="K15" s="9">
        <f>+'24-02-020 Ind. Proy'!V103</f>
        <v>0</v>
      </c>
      <c r="L15" s="9">
        <f>+'24-02-020 Ind. Proy'!W103</f>
        <v>0</v>
      </c>
      <c r="M15" s="9">
        <f>+'24-02-020 Ind. Proy'!X103</f>
        <v>0</v>
      </c>
      <c r="N15" s="9">
        <f>+'24-02-020 Ind. Proy'!Y103</f>
        <v>0</v>
      </c>
      <c r="O15" s="9">
        <f>+'24-02-020 Ind. Proy'!Z103</f>
        <v>0</v>
      </c>
      <c r="P15" s="9">
        <f>+'24-02-020 Ind. Proy'!AA103</f>
        <v>0</v>
      </c>
      <c r="Q15" s="9">
        <f>+'24-02-020 Ind. Proy'!AB103</f>
        <v>0</v>
      </c>
      <c r="R15" s="9">
        <f>+'24-02-020 Ind. Proy'!AC103</f>
        <v>0</v>
      </c>
      <c r="S15" s="9">
        <f>+'24-02-020 Ind. Proy'!AD103</f>
        <v>0</v>
      </c>
      <c r="T15" s="9">
        <f>+'24-02-020 Ind. Proy'!AE103</f>
        <v>0</v>
      </c>
      <c r="U15" s="9">
        <f>+'24-02-020 Ind. Proy'!AF103</f>
        <v>0</v>
      </c>
      <c r="V15" s="9">
        <f>+'24-02-020 Ind. Proy'!AG103</f>
        <v>0</v>
      </c>
      <c r="W15" s="9">
        <f>+'24-02-020 Ind. Proy'!AH103</f>
        <v>0</v>
      </c>
      <c r="X15" s="112">
        <f>+'24-02-020 Ind. Proy'!AI103</f>
        <v>0</v>
      </c>
      <c r="Y15" s="112">
        <f>+'24-02-020 Ind. Proy'!AJ103</f>
        <v>0</v>
      </c>
    </row>
    <row r="16" spans="1:25" ht="24.75" customHeight="1" x14ac:dyDescent="0.3">
      <c r="A16" s="43" t="s">
        <v>62</v>
      </c>
      <c r="B16" s="9">
        <f>+'24-02-020 Ind. Proy'!J115</f>
        <v>0</v>
      </c>
      <c r="C16" s="9">
        <f>+'24-02-020 Ind. Proy'!K115</f>
        <v>0</v>
      </c>
      <c r="D16" s="9">
        <f>+'24-02-020 Ind. Proy'!M115</f>
        <v>0</v>
      </c>
      <c r="E16" s="9">
        <f>+'24-02-020 Ind. Proy'!N115</f>
        <v>0</v>
      </c>
      <c r="F16" s="9">
        <f>+'24-02-020 Ind. Proy'!O115</f>
        <v>0</v>
      </c>
      <c r="G16" s="9">
        <f>+'24-02-020 Ind. Proy'!R115</f>
        <v>0</v>
      </c>
      <c r="H16" s="9">
        <f>+'24-02-020 Ind. Proy'!S115</f>
        <v>0</v>
      </c>
      <c r="I16" s="9">
        <f>+'24-02-020 Ind. Proy'!T115</f>
        <v>0</v>
      </c>
      <c r="J16" s="9">
        <f>+'24-02-020 Ind. Proy'!U115</f>
        <v>0</v>
      </c>
      <c r="K16" s="9">
        <f>+'24-02-020 Ind. Proy'!V115</f>
        <v>0</v>
      </c>
      <c r="L16" s="9">
        <f>+'24-02-020 Ind. Proy'!W115</f>
        <v>0</v>
      </c>
      <c r="M16" s="9">
        <f>+'24-02-020 Ind. Proy'!X115</f>
        <v>0</v>
      </c>
      <c r="N16" s="9">
        <f>+'24-02-020 Ind. Proy'!Y115</f>
        <v>0</v>
      </c>
      <c r="O16" s="9">
        <f>+'24-02-020 Ind. Proy'!Z115</f>
        <v>0</v>
      </c>
      <c r="P16" s="9">
        <f>+'24-02-020 Ind. Proy'!AA115</f>
        <v>0</v>
      </c>
      <c r="Q16" s="9">
        <f>+'24-02-020 Ind. Proy'!AB115</f>
        <v>0</v>
      </c>
      <c r="R16" s="9">
        <f>+'24-02-020 Ind. Proy'!AC115</f>
        <v>0</v>
      </c>
      <c r="S16" s="9">
        <f>+'24-02-020 Ind. Proy'!AD115</f>
        <v>0</v>
      </c>
      <c r="T16" s="9">
        <f>+'24-02-020 Ind. Proy'!AE115</f>
        <v>0</v>
      </c>
      <c r="U16" s="9">
        <f>+'24-02-020 Ind. Proy'!AF115</f>
        <v>0</v>
      </c>
      <c r="V16" s="9">
        <f>+'24-02-020 Ind. Proy'!AG115</f>
        <v>0</v>
      </c>
      <c r="W16" s="9">
        <f>+'24-02-020 Ind. Proy'!AH115</f>
        <v>0</v>
      </c>
      <c r="X16" s="112">
        <f>+'24-02-020 Ind. Proy'!AI104</f>
        <v>0</v>
      </c>
      <c r="Y16" s="112">
        <f>+'24-02-020 Ind. Proy'!AJ115</f>
        <v>0</v>
      </c>
    </row>
    <row r="17" spans="1:25" ht="24.75" customHeight="1" x14ac:dyDescent="0.3">
      <c r="A17" s="43" t="s">
        <v>64</v>
      </c>
      <c r="B17" s="9">
        <f>+'24-02-020 Ind. Proy'!J127</f>
        <v>0</v>
      </c>
      <c r="C17" s="9">
        <f>+'24-02-020 Ind. Proy'!K127</f>
        <v>0</v>
      </c>
      <c r="D17" s="9">
        <f>+'24-02-020 Ind. Proy'!M127</f>
        <v>0</v>
      </c>
      <c r="E17" s="9">
        <f>+'24-02-020 Ind. Proy'!N127</f>
        <v>0</v>
      </c>
      <c r="F17" s="9">
        <f>+'24-02-020 Ind. Proy'!O127</f>
        <v>0</v>
      </c>
      <c r="G17" s="9">
        <f>+'24-02-020 Ind. Proy'!R127</f>
        <v>0</v>
      </c>
      <c r="H17" s="9">
        <f>+'24-02-020 Ind. Proy'!S127</f>
        <v>0</v>
      </c>
      <c r="I17" s="9">
        <f>+'24-02-020 Ind. Proy'!T127</f>
        <v>0</v>
      </c>
      <c r="J17" s="9">
        <f>+'24-02-020 Ind. Proy'!U127</f>
        <v>0</v>
      </c>
      <c r="K17" s="9">
        <f>+'24-02-020 Ind. Proy'!V127</f>
        <v>0</v>
      </c>
      <c r="L17" s="9">
        <f>+'24-02-020 Ind. Proy'!W127</f>
        <v>0</v>
      </c>
      <c r="M17" s="9">
        <f>+'24-02-020 Ind. Proy'!X127</f>
        <v>0</v>
      </c>
      <c r="N17" s="9">
        <f>+'24-02-020 Ind. Proy'!Y127</f>
        <v>0</v>
      </c>
      <c r="O17" s="9">
        <f>+'24-02-020 Ind. Proy'!Z127</f>
        <v>0</v>
      </c>
      <c r="P17" s="9">
        <f>+'24-02-020 Ind. Proy'!AA127</f>
        <v>0</v>
      </c>
      <c r="Q17" s="9">
        <f>+'24-02-020 Ind. Proy'!AB127</f>
        <v>0</v>
      </c>
      <c r="R17" s="9">
        <f>+'24-02-020 Ind. Proy'!AC127</f>
        <v>0</v>
      </c>
      <c r="S17" s="9">
        <f>+'24-02-020 Ind. Proy'!AD127</f>
        <v>0</v>
      </c>
      <c r="T17" s="9">
        <f>+'24-02-020 Ind. Proy'!AE127</f>
        <v>0</v>
      </c>
      <c r="U17" s="9">
        <f>+'24-02-020 Ind. Proy'!AF127</f>
        <v>0</v>
      </c>
      <c r="V17" s="9">
        <f>+'24-02-020 Ind. Proy'!AG127</f>
        <v>0</v>
      </c>
      <c r="W17" s="9">
        <f>+'24-02-020 Ind. Proy'!AH127</f>
        <v>0</v>
      </c>
      <c r="X17" s="112">
        <f>+'24-02-020 Ind. Proy'!AI105</f>
        <v>0</v>
      </c>
      <c r="Y17" s="112">
        <f>+'24-02-020 Ind. Proy'!AJ116</f>
        <v>0</v>
      </c>
    </row>
    <row r="18" spans="1:25" ht="24.75" customHeight="1" x14ac:dyDescent="0.3">
      <c r="A18" s="43" t="s">
        <v>66</v>
      </c>
      <c r="B18" s="9">
        <f>+'24-02-020 Ind. Proy'!J139</f>
        <v>0</v>
      </c>
      <c r="C18" s="9">
        <f>+'24-02-020 Ind. Proy'!K139</f>
        <v>0</v>
      </c>
      <c r="D18" s="9">
        <f>+'24-02-020 Ind. Proy'!M139</f>
        <v>0</v>
      </c>
      <c r="E18" s="9">
        <f>+'24-02-020 Ind. Proy'!N139</f>
        <v>0</v>
      </c>
      <c r="F18" s="9">
        <f>+'24-02-020 Ind. Proy'!O139</f>
        <v>0</v>
      </c>
      <c r="G18" s="9">
        <f>+'24-02-020 Ind. Proy'!R139</f>
        <v>0</v>
      </c>
      <c r="H18" s="9">
        <f>+'24-02-020 Ind. Proy'!S139</f>
        <v>0</v>
      </c>
      <c r="I18" s="9">
        <f>+'24-02-020 Ind. Proy'!T139</f>
        <v>0</v>
      </c>
      <c r="J18" s="9">
        <f>+'24-02-020 Ind. Proy'!U139</f>
        <v>0</v>
      </c>
      <c r="K18" s="9">
        <f>+'24-02-020 Ind. Proy'!V139</f>
        <v>0</v>
      </c>
      <c r="L18" s="9">
        <f>+'24-02-020 Ind. Proy'!W139</f>
        <v>0</v>
      </c>
      <c r="M18" s="9">
        <f>+'24-02-020 Ind. Proy'!X139</f>
        <v>0</v>
      </c>
      <c r="N18" s="9">
        <f>+'24-02-020 Ind. Proy'!Y139</f>
        <v>0</v>
      </c>
      <c r="O18" s="9">
        <f>+'24-02-020 Ind. Proy'!Z139</f>
        <v>0</v>
      </c>
      <c r="P18" s="9">
        <f>+'24-02-020 Ind. Proy'!AA139</f>
        <v>0</v>
      </c>
      <c r="Q18" s="9">
        <f>+'24-02-020 Ind. Proy'!AB139</f>
        <v>0</v>
      </c>
      <c r="R18" s="9">
        <f>+'24-02-020 Ind. Proy'!AC139</f>
        <v>0</v>
      </c>
      <c r="S18" s="9">
        <f>+'24-02-020 Ind. Proy'!AD139</f>
        <v>0</v>
      </c>
      <c r="T18" s="9">
        <f>+'24-02-020 Ind. Proy'!AE139</f>
        <v>0</v>
      </c>
      <c r="U18" s="9">
        <f>+'24-02-020 Ind. Proy'!AF139</f>
        <v>0</v>
      </c>
      <c r="V18" s="9">
        <f>+'24-02-020 Ind. Proy'!AG139</f>
        <v>0</v>
      </c>
      <c r="W18" s="9">
        <f>+'24-02-020 Ind. Proy'!AH139</f>
        <v>0</v>
      </c>
      <c r="X18" s="112">
        <f>+'24-02-020 Ind. Proy'!AI139</f>
        <v>0</v>
      </c>
      <c r="Y18" s="112">
        <f>+'24-02-020 Ind. Proy'!AJ139</f>
        <v>0</v>
      </c>
    </row>
    <row r="19" spans="1:25" ht="24.75" customHeight="1" x14ac:dyDescent="0.3">
      <c r="A19" s="43" t="s">
        <v>68</v>
      </c>
      <c r="B19" s="9">
        <f>+'24-02-020 Ind. Proy'!J151</f>
        <v>0</v>
      </c>
      <c r="C19" s="9">
        <f>+'24-02-020 Ind. Proy'!K151</f>
        <v>0</v>
      </c>
      <c r="D19" s="9">
        <f>+'24-02-020 Ind. Proy'!M151</f>
        <v>0</v>
      </c>
      <c r="E19" s="9">
        <f>+'24-02-020 Ind. Proy'!N151</f>
        <v>0</v>
      </c>
      <c r="F19" s="9">
        <f>+'24-02-020 Ind. Proy'!O151</f>
        <v>0</v>
      </c>
      <c r="G19" s="9">
        <f>+'24-02-020 Ind. Proy'!R151</f>
        <v>0</v>
      </c>
      <c r="H19" s="9">
        <f>+'24-02-020 Ind. Proy'!S151</f>
        <v>0</v>
      </c>
      <c r="I19" s="9">
        <f>+'24-02-020 Ind. Proy'!T151</f>
        <v>0</v>
      </c>
      <c r="J19" s="9">
        <f>+'24-02-020 Ind. Proy'!U151</f>
        <v>0</v>
      </c>
      <c r="K19" s="9">
        <f>+'24-02-020 Ind. Proy'!V151</f>
        <v>0</v>
      </c>
      <c r="L19" s="9">
        <f>+'24-02-020 Ind. Proy'!W151</f>
        <v>0</v>
      </c>
      <c r="M19" s="9">
        <f>+'24-02-020 Ind. Proy'!X151</f>
        <v>0</v>
      </c>
      <c r="N19" s="9">
        <f>+'24-02-020 Ind. Proy'!Y151</f>
        <v>0</v>
      </c>
      <c r="O19" s="9">
        <f>+'24-02-020 Ind. Proy'!Z151</f>
        <v>0</v>
      </c>
      <c r="P19" s="9">
        <f>+'24-02-020 Ind. Proy'!AA151</f>
        <v>0</v>
      </c>
      <c r="Q19" s="9">
        <f>+'24-02-020 Ind. Proy'!AB151</f>
        <v>0</v>
      </c>
      <c r="R19" s="9">
        <f>+'24-02-020 Ind. Proy'!AC151</f>
        <v>0</v>
      </c>
      <c r="S19" s="9">
        <f>+'24-02-020 Ind. Proy'!AD151</f>
        <v>0</v>
      </c>
      <c r="T19" s="9">
        <f>+'24-02-020 Ind. Proy'!AE151</f>
        <v>0</v>
      </c>
      <c r="U19" s="9">
        <f>+'24-02-020 Ind. Proy'!AF151</f>
        <v>0</v>
      </c>
      <c r="V19" s="9">
        <f>+'24-02-020 Ind. Proy'!AG151</f>
        <v>0</v>
      </c>
      <c r="W19" s="9">
        <f>+'24-02-020 Ind. Proy'!AH151</f>
        <v>0</v>
      </c>
      <c r="X19" s="112">
        <f>+'24-02-020 Ind. Proy'!AI151</f>
        <v>0</v>
      </c>
      <c r="Y19" s="112">
        <f>+'24-02-020 Ind. Proy'!AJ151</f>
        <v>0</v>
      </c>
    </row>
    <row r="20" spans="1:25" ht="24.75" customHeight="1" x14ac:dyDescent="0.3">
      <c r="A20" s="44" t="s">
        <v>70</v>
      </c>
      <c r="B20" s="9">
        <f>+'24-02-020 Ind. Proy'!J163</f>
        <v>0</v>
      </c>
      <c r="C20" s="9">
        <f>+'24-02-020 Ind. Proy'!K163</f>
        <v>0</v>
      </c>
      <c r="D20" s="9">
        <f>+'24-02-020 Ind. Proy'!M163</f>
        <v>0</v>
      </c>
      <c r="E20" s="9">
        <f>+'24-02-020 Ind. Proy'!N163</f>
        <v>0</v>
      </c>
      <c r="F20" s="9">
        <f>+'24-02-020 Ind. Proy'!O163</f>
        <v>0</v>
      </c>
      <c r="G20" s="9">
        <f>+'24-02-020 Ind. Proy'!R163</f>
        <v>0</v>
      </c>
      <c r="H20" s="9">
        <f>+'24-02-020 Ind. Proy'!S163</f>
        <v>0</v>
      </c>
      <c r="I20" s="9">
        <f>+'24-02-020 Ind. Proy'!T163</f>
        <v>0</v>
      </c>
      <c r="J20" s="9">
        <f>+'24-02-020 Ind. Proy'!U163</f>
        <v>0</v>
      </c>
      <c r="K20" s="9">
        <f>+'24-02-020 Ind. Proy'!V163</f>
        <v>0</v>
      </c>
      <c r="L20" s="9">
        <f>+'24-02-020 Ind. Proy'!W163</f>
        <v>0</v>
      </c>
      <c r="M20" s="9">
        <f>+'24-02-020 Ind. Proy'!X163</f>
        <v>0</v>
      </c>
      <c r="N20" s="9">
        <f>+'24-02-020 Ind. Proy'!Y163</f>
        <v>0</v>
      </c>
      <c r="O20" s="9">
        <f>+'24-02-020 Ind. Proy'!Z163</f>
        <v>0</v>
      </c>
      <c r="P20" s="9">
        <f>+'24-02-020 Ind. Proy'!AA163</f>
        <v>0</v>
      </c>
      <c r="Q20" s="9">
        <f>+'24-02-020 Ind. Proy'!AB163</f>
        <v>0</v>
      </c>
      <c r="R20" s="9">
        <f>+'24-02-020 Ind. Proy'!AC163</f>
        <v>0</v>
      </c>
      <c r="S20" s="9">
        <f>+'24-02-020 Ind. Proy'!AD163</f>
        <v>0</v>
      </c>
      <c r="T20" s="9">
        <f>+'24-02-020 Ind. Proy'!AE163</f>
        <v>0</v>
      </c>
      <c r="U20" s="9">
        <f>+'24-02-020 Ind. Proy'!AF163</f>
        <v>0</v>
      </c>
      <c r="V20" s="9">
        <f>+'24-02-020 Ind. Proy'!AG163</f>
        <v>0</v>
      </c>
      <c r="W20" s="9">
        <f>+'24-02-020 Ind. Proy'!AH163</f>
        <v>0</v>
      </c>
      <c r="X20" s="112">
        <f>+'24-02-020 Ind. Proy'!AI163</f>
        <v>0</v>
      </c>
      <c r="Y20" s="112">
        <f>+'24-02-020 Ind. Proy'!AJ163</f>
        <v>0</v>
      </c>
    </row>
    <row r="21" spans="1:25" ht="24.75" customHeight="1" x14ac:dyDescent="0.3">
      <c r="A21" s="44" t="s">
        <v>72</v>
      </c>
      <c r="B21" s="9">
        <f>+'24-02-020 Ind. Proy'!J175</f>
        <v>0</v>
      </c>
      <c r="C21" s="9">
        <f>+'24-02-020 Ind. Proy'!K175</f>
        <v>0</v>
      </c>
      <c r="D21" s="9">
        <f>+'24-02-020 Ind. Proy'!M175</f>
        <v>0</v>
      </c>
      <c r="E21" s="9">
        <f>+'24-02-020 Ind. Proy'!N175</f>
        <v>0</v>
      </c>
      <c r="F21" s="9">
        <f>+'24-02-020 Ind. Proy'!O175</f>
        <v>0</v>
      </c>
      <c r="G21" s="9">
        <f>+'24-02-020 Ind. Proy'!R175</f>
        <v>0</v>
      </c>
      <c r="H21" s="9">
        <f>+'24-02-020 Ind. Proy'!S175</f>
        <v>0</v>
      </c>
      <c r="I21" s="9">
        <f>+'24-02-020 Ind. Proy'!T175</f>
        <v>0</v>
      </c>
      <c r="J21" s="9">
        <f>+'24-02-020 Ind. Proy'!U175</f>
        <v>0</v>
      </c>
      <c r="K21" s="9">
        <f>+'24-02-020 Ind. Proy'!V175</f>
        <v>0</v>
      </c>
      <c r="L21" s="9">
        <f>+'24-02-020 Ind. Proy'!W175</f>
        <v>0</v>
      </c>
      <c r="M21" s="9">
        <f>+'24-02-020 Ind. Proy'!X175</f>
        <v>0</v>
      </c>
      <c r="N21" s="9">
        <f>+'24-02-020 Ind. Proy'!Y175</f>
        <v>0</v>
      </c>
      <c r="O21" s="9">
        <f>+'24-02-020 Ind. Proy'!Z175</f>
        <v>0</v>
      </c>
      <c r="P21" s="9">
        <f>+'24-02-020 Ind. Proy'!AA175</f>
        <v>0</v>
      </c>
      <c r="Q21" s="9">
        <f>+'24-02-020 Ind. Proy'!AB175</f>
        <v>0</v>
      </c>
      <c r="R21" s="9">
        <f>+'24-02-020 Ind. Proy'!AC175</f>
        <v>0</v>
      </c>
      <c r="S21" s="9">
        <f>+'24-02-020 Ind. Proy'!AD175</f>
        <v>0</v>
      </c>
      <c r="T21" s="9">
        <f>+'24-02-020 Ind. Proy'!AE175</f>
        <v>0</v>
      </c>
      <c r="U21" s="9">
        <f>+'24-02-020 Ind. Proy'!AF175</f>
        <v>0</v>
      </c>
      <c r="V21" s="9">
        <f>+'24-02-020 Ind. Proy'!AG175</f>
        <v>0</v>
      </c>
      <c r="W21" s="9">
        <f>+'24-02-020 Ind. Proy'!AH175</f>
        <v>0</v>
      </c>
      <c r="X21" s="112">
        <f>+'24-02-020 Ind. Proy'!AI175</f>
        <v>0</v>
      </c>
      <c r="Y21" s="112">
        <f>+'24-02-020 Ind. Proy'!AJ175</f>
        <v>0</v>
      </c>
    </row>
    <row r="22" spans="1:25" ht="24.75" customHeight="1" x14ac:dyDescent="0.3">
      <c r="A22" s="44" t="s">
        <v>74</v>
      </c>
      <c r="B22" s="9">
        <f>+'24-02-020 Ind. Proy'!J187</f>
        <v>0</v>
      </c>
      <c r="C22" s="9">
        <f>+'24-02-020 Ind. Proy'!K187</f>
        <v>0</v>
      </c>
      <c r="D22" s="9">
        <f>+'24-02-020 Ind. Proy'!M187</f>
        <v>0</v>
      </c>
      <c r="E22" s="9">
        <f>+'24-02-020 Ind. Proy'!N187</f>
        <v>0</v>
      </c>
      <c r="F22" s="9">
        <f>+'24-02-020 Ind. Proy'!O187</f>
        <v>0</v>
      </c>
      <c r="G22" s="9">
        <f>+'24-02-020 Ind. Proy'!R187</f>
        <v>0</v>
      </c>
      <c r="H22" s="9">
        <f>+'24-02-020 Ind. Proy'!S187</f>
        <v>0</v>
      </c>
      <c r="I22" s="9">
        <f>+'24-02-020 Ind. Proy'!T187</f>
        <v>0</v>
      </c>
      <c r="J22" s="9">
        <f>+'24-02-020 Ind. Proy'!U187</f>
        <v>0</v>
      </c>
      <c r="K22" s="9">
        <f>+'24-02-020 Ind. Proy'!V187</f>
        <v>0</v>
      </c>
      <c r="L22" s="9">
        <f>+'24-02-020 Ind. Proy'!W187</f>
        <v>0</v>
      </c>
      <c r="M22" s="9">
        <f>+'24-02-020 Ind. Proy'!X187</f>
        <v>0</v>
      </c>
      <c r="N22" s="9">
        <f>+'24-02-020 Ind. Proy'!Y187</f>
        <v>0</v>
      </c>
      <c r="O22" s="9">
        <f>+'24-02-020 Ind. Proy'!Z187</f>
        <v>0</v>
      </c>
      <c r="P22" s="9">
        <f>+'24-02-020 Ind. Proy'!AA187</f>
        <v>0</v>
      </c>
      <c r="Q22" s="9">
        <f>+'24-02-020 Ind. Proy'!AB187</f>
        <v>0</v>
      </c>
      <c r="R22" s="9">
        <f>+'24-02-020 Ind. Proy'!AC187</f>
        <v>0</v>
      </c>
      <c r="S22" s="9">
        <f>+'24-02-020 Ind. Proy'!AD187</f>
        <v>0</v>
      </c>
      <c r="T22" s="9">
        <f>+'24-02-020 Ind. Proy'!AE187</f>
        <v>0</v>
      </c>
      <c r="U22" s="9">
        <f>+'24-02-020 Ind. Proy'!AF187</f>
        <v>0</v>
      </c>
      <c r="V22" s="9">
        <f>+'24-02-020 Ind. Proy'!AG187</f>
        <v>0</v>
      </c>
      <c r="W22" s="9">
        <f>+'24-02-020 Ind. Proy'!AH187</f>
        <v>0</v>
      </c>
      <c r="X22" s="112">
        <f>+'24-02-020 Ind. Proy'!AI187</f>
        <v>0</v>
      </c>
      <c r="Y22" s="112">
        <f>+'24-02-020 Ind. Proy'!AJ187</f>
        <v>0</v>
      </c>
    </row>
    <row r="23" spans="1:25" ht="24.75" customHeight="1" x14ac:dyDescent="0.3">
      <c r="A23" s="45" t="s">
        <v>76</v>
      </c>
      <c r="B23" s="9">
        <f>+'24-02-020 Ind. Proy'!J190</f>
        <v>393952000</v>
      </c>
      <c r="C23" s="9">
        <f>+'24-02-020 Ind. Proy'!K190</f>
        <v>393952000</v>
      </c>
      <c r="D23" s="9">
        <f>+'24-02-020 Ind. Proy'!M190</f>
        <v>0</v>
      </c>
      <c r="E23" s="9">
        <f>+'24-02-020 Ind. Proy'!N190</f>
        <v>0</v>
      </c>
      <c r="F23" s="9">
        <f>+'24-02-020 Ind. Proy'!O190</f>
        <v>0</v>
      </c>
      <c r="G23" s="9">
        <f>+'24-02-020 Ind. Proy'!R190</f>
        <v>0</v>
      </c>
      <c r="H23" s="9">
        <f>+'24-02-020 Ind. Proy'!S190</f>
        <v>0</v>
      </c>
      <c r="I23" s="9">
        <f>+'24-02-020 Ind. Proy'!T190</f>
        <v>0</v>
      </c>
      <c r="J23" s="9">
        <f>+'24-02-020 Ind. Proy'!U190</f>
        <v>0</v>
      </c>
      <c r="K23" s="9">
        <f>+'24-02-020 Ind. Proy'!V190</f>
        <v>0</v>
      </c>
      <c r="L23" s="9">
        <f>+'24-02-020 Ind. Proy'!W190</f>
        <v>196976000</v>
      </c>
      <c r="M23" s="9">
        <f>+'24-02-020 Ind. Proy'!X190</f>
        <v>0</v>
      </c>
      <c r="N23" s="9">
        <f>+'24-02-020 Ind. Proy'!Y190</f>
        <v>196976000</v>
      </c>
      <c r="O23" s="9">
        <f>+'24-02-020 Ind. Proy'!Z190</f>
        <v>0</v>
      </c>
      <c r="P23" s="9">
        <f>+'24-02-020 Ind. Proy'!AA190</f>
        <v>0</v>
      </c>
      <c r="Q23" s="9">
        <f>+'24-02-020 Ind. Proy'!AB190</f>
        <v>0</v>
      </c>
      <c r="R23" s="9">
        <f>+'24-02-020 Ind. Proy'!AC190</f>
        <v>0</v>
      </c>
      <c r="S23" s="9">
        <f>+'24-02-020 Ind. Proy'!AD190</f>
        <v>0</v>
      </c>
      <c r="T23" s="9">
        <f>+'24-02-020 Ind. Proy'!AE190</f>
        <v>0</v>
      </c>
      <c r="U23" s="9">
        <f>+'24-02-020 Ind. Proy'!AF190</f>
        <v>0</v>
      </c>
      <c r="V23" s="9">
        <f>+'24-02-020 Ind. Proy'!AG190</f>
        <v>0</v>
      </c>
      <c r="W23" s="9">
        <f>+'24-02-020 Ind. Proy'!AH190</f>
        <v>196976000</v>
      </c>
      <c r="X23" s="112">
        <f>+'24-02-020 Ind. Proy'!AI190</f>
        <v>0.5</v>
      </c>
      <c r="Y23" s="112">
        <f>+'24-02-020 Ind. Proy'!AJ190</f>
        <v>1</v>
      </c>
    </row>
    <row r="24" spans="1:25" ht="20.399999999999999" customHeight="1" x14ac:dyDescent="0.3">
      <c r="A24" s="403" t="s">
        <v>121</v>
      </c>
      <c r="B24" s="273">
        <f t="shared" ref="B24:V24" si="0">SUM(B8:B23)</f>
        <v>393952000</v>
      </c>
      <c r="C24" s="273">
        <f t="shared" si="0"/>
        <v>393952000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196976000</v>
      </c>
      <c r="M24" s="273">
        <f t="shared" si="0"/>
        <v>0</v>
      </c>
      <c r="N24" s="273">
        <f t="shared" si="0"/>
        <v>196976000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>SUM(W8:W23)</f>
        <v>196976000</v>
      </c>
      <c r="X24" s="281">
        <f>+'24-02-020 Ind. Proy'!AI191</f>
        <v>0.5</v>
      </c>
      <c r="Y24" s="281">
        <f>'24-02-020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  <pageSetUpPr fitToPage="1"/>
  </sheetPr>
  <dimension ref="A1:AJ208"/>
  <sheetViews>
    <sheetView zoomScaleNormal="100" workbookViewId="0">
      <selection activeCell="A191" sqref="A191:I191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3.332031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hidden="1" customWidth="1"/>
    <col min="14" max="14" width="9.109375" style="15" hidden="1" customWidth="1"/>
    <col min="15" max="15" width="13" style="15" hidden="1" customWidth="1"/>
    <col min="16" max="16" width="10.5546875" style="15" hidden="1" customWidth="1"/>
    <col min="17" max="17" width="13.88671875" style="42" hidden="1" customWidth="1"/>
    <col min="18" max="18" width="12.88671875" style="12" customWidth="1" outlineLevel="1"/>
    <col min="19" max="20" width="12" style="12" customWidth="1" outlineLevel="1"/>
    <col min="21" max="21" width="12" style="12" customWidth="1"/>
    <col min="22" max="22" width="10.109375" style="12" hidden="1" customWidth="1" outlineLevel="1"/>
    <col min="23" max="23" width="7.6640625" style="12" hidden="1" customWidth="1" outlineLevel="1"/>
    <col min="24" max="24" width="12.109375" style="12" hidden="1" customWidth="1" outlineLevel="1"/>
    <col min="25" max="25" width="12.109375" style="12" hidden="1" customWidth="1" collapsed="1"/>
    <col min="26" max="28" width="12.109375" style="12" hidden="1" customWidth="1" outlineLevel="1"/>
    <col min="29" max="29" width="12.109375" style="12" hidden="1" customWidth="1" collapsed="1"/>
    <col min="30" max="32" width="12.109375" style="12" hidden="1" customWidth="1" outlineLevel="1"/>
    <col min="33" max="33" width="12.109375" style="12" hidden="1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114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514" t="s">
        <v>122</v>
      </c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515"/>
      <c r="AA5" s="515"/>
      <c r="AB5" s="515"/>
      <c r="AC5" s="515"/>
      <c r="AD5" s="515"/>
      <c r="AE5" s="515"/>
      <c r="AF5" s="515"/>
      <c r="AG5" s="515"/>
      <c r="AH5" s="515"/>
      <c r="AI5" s="515"/>
      <c r="AJ5" s="516"/>
    </row>
    <row r="6" spans="1:36" s="11" customFormat="1" x14ac:dyDescent="0.3">
      <c r="A6" s="489" t="s">
        <v>5</v>
      </c>
      <c r="B6" s="490" t="s">
        <v>6</v>
      </c>
      <c r="C6" s="407" t="s">
        <v>7</v>
      </c>
      <c r="D6" s="490" t="s">
        <v>8</v>
      </c>
      <c r="E6" s="489" t="s">
        <v>9</v>
      </c>
      <c r="F6" s="490" t="s">
        <v>10</v>
      </c>
      <c r="G6" s="489" t="s">
        <v>11</v>
      </c>
      <c r="H6" s="489" t="s">
        <v>12</v>
      </c>
      <c r="I6" s="489"/>
      <c r="J6" s="492" t="s">
        <v>13</v>
      </c>
      <c r="K6" s="492" t="s">
        <v>14</v>
      </c>
      <c r="L6" s="489" t="s">
        <v>15</v>
      </c>
      <c r="M6" s="486" t="s">
        <v>16</v>
      </c>
      <c r="N6" s="487"/>
      <c r="O6" s="488"/>
      <c r="P6" s="489" t="s">
        <v>17</v>
      </c>
      <c r="Q6" s="490" t="s">
        <v>18</v>
      </c>
      <c r="R6" s="495" t="s">
        <v>19</v>
      </c>
      <c r="S6" s="495"/>
      <c r="T6" s="495"/>
      <c r="U6" s="492" t="s">
        <v>20</v>
      </c>
      <c r="V6" s="495" t="s">
        <v>19</v>
      </c>
      <c r="W6" s="495"/>
      <c r="X6" s="495"/>
      <c r="Y6" s="492" t="s">
        <v>21</v>
      </c>
      <c r="Z6" s="495" t="s">
        <v>19</v>
      </c>
      <c r="AA6" s="495"/>
      <c r="AB6" s="495"/>
      <c r="AC6" s="492" t="s">
        <v>22</v>
      </c>
      <c r="AD6" s="495" t="s">
        <v>19</v>
      </c>
      <c r="AE6" s="495"/>
      <c r="AF6" s="495"/>
      <c r="AG6" s="492" t="s">
        <v>23</v>
      </c>
      <c r="AH6" s="492" t="s">
        <v>24</v>
      </c>
      <c r="AI6" s="494" t="s">
        <v>25</v>
      </c>
      <c r="AJ6" s="494"/>
    </row>
    <row r="7" spans="1:36" s="11" customFormat="1" ht="20.399999999999999" x14ac:dyDescent="0.3">
      <c r="A7" s="489"/>
      <c r="B7" s="491"/>
      <c r="C7" s="407" t="s">
        <v>26</v>
      </c>
      <c r="D7" s="491"/>
      <c r="E7" s="489"/>
      <c r="F7" s="491"/>
      <c r="G7" s="489"/>
      <c r="H7" s="406" t="s">
        <v>27</v>
      </c>
      <c r="I7" s="406" t="s">
        <v>28</v>
      </c>
      <c r="J7" s="493"/>
      <c r="K7" s="493"/>
      <c r="L7" s="489"/>
      <c r="M7" s="408" t="s">
        <v>29</v>
      </c>
      <c r="N7" s="408" t="s">
        <v>30</v>
      </c>
      <c r="O7" s="408" t="s">
        <v>31</v>
      </c>
      <c r="P7" s="489"/>
      <c r="Q7" s="491"/>
      <c r="R7" s="408" t="s">
        <v>32</v>
      </c>
      <c r="S7" s="408" t="s">
        <v>33</v>
      </c>
      <c r="T7" s="408" t="s">
        <v>34</v>
      </c>
      <c r="U7" s="493"/>
      <c r="V7" s="408" t="s">
        <v>35</v>
      </c>
      <c r="W7" s="408" t="s">
        <v>36</v>
      </c>
      <c r="X7" s="408" t="s">
        <v>37</v>
      </c>
      <c r="Y7" s="493"/>
      <c r="Z7" s="408" t="s">
        <v>38</v>
      </c>
      <c r="AA7" s="408" t="s">
        <v>39</v>
      </c>
      <c r="AB7" s="408" t="s">
        <v>40</v>
      </c>
      <c r="AC7" s="493"/>
      <c r="AD7" s="408" t="s">
        <v>41</v>
      </c>
      <c r="AE7" s="408" t="s">
        <v>42</v>
      </c>
      <c r="AF7" s="408" t="s">
        <v>43</v>
      </c>
      <c r="AG7" s="493"/>
      <c r="AH7" s="493"/>
      <c r="AI7" s="267" t="s">
        <v>44</v>
      </c>
      <c r="AJ7" s="267" t="s">
        <v>45</v>
      </c>
    </row>
    <row r="8" spans="1:36" ht="12.75" customHeight="1" x14ac:dyDescent="0.3">
      <c r="A8" s="500" t="s">
        <v>46</v>
      </c>
      <c r="B8" s="501"/>
      <c r="C8" s="501"/>
      <c r="D8" s="501"/>
      <c r="E8" s="502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 t="str">
        <f t="shared" ref="AJ9:AJ18" si="1">IF(ISERROR(AH9/$AH$191),"-",AH9/$AH$191)</f>
        <v>-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 t="str">
        <f t="shared" si="1"/>
        <v>-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 t="str">
        <f t="shared" si="1"/>
        <v>-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 t="str">
        <f t="shared" si="1"/>
        <v>-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 t="str">
        <f t="shared" si="1"/>
        <v>-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 t="str">
        <f t="shared" si="1"/>
        <v>-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 t="str">
        <f t="shared" si="1"/>
        <v>-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 t="str">
        <f t="shared" si="1"/>
        <v>-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 t="str">
        <f t="shared" si="1"/>
        <v>-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 t="str">
        <f t="shared" si="1"/>
        <v>-</v>
      </c>
    </row>
    <row r="19" spans="1:36" s="11" customFormat="1" ht="12.75" customHeight="1" collapsed="1" x14ac:dyDescent="0.3">
      <c r="A19" s="496" t="s">
        <v>47</v>
      </c>
      <c r="B19" s="497"/>
      <c r="C19" s="498"/>
      <c r="D19" s="498"/>
      <c r="E19" s="498"/>
      <c r="F19" s="498"/>
      <c r="G19" s="498"/>
      <c r="H19" s="498"/>
      <c r="I19" s="499"/>
      <c r="J19" s="255">
        <f>SUM(J9:J18)</f>
        <v>0</v>
      </c>
      <c r="K19" s="255">
        <f>SUM(K9:K18)</f>
        <v>0</v>
      </c>
      <c r="L19" s="409"/>
      <c r="M19" s="255">
        <f>SUM(M9:M18)</f>
        <v>0</v>
      </c>
      <c r="N19" s="255">
        <f>SUM(N9:N18)</f>
        <v>0</v>
      </c>
      <c r="O19" s="255">
        <f>SUM(O9:O18)</f>
        <v>0</v>
      </c>
      <c r="P19" s="256"/>
      <c r="Q19" s="411"/>
      <c r="R19" s="255">
        <f t="shared" ref="R19:AH19" si="7">SUM(R9:R18)</f>
        <v>0</v>
      </c>
      <c r="S19" s="255">
        <f t="shared" si="7"/>
        <v>0</v>
      </c>
      <c r="T19" s="255">
        <f t="shared" si="7"/>
        <v>0</v>
      </c>
      <c r="U19" s="255">
        <f>SUM(U9:U18)</f>
        <v>0</v>
      </c>
      <c r="V19" s="255">
        <f t="shared" si="7"/>
        <v>0</v>
      </c>
      <c r="W19" s="255">
        <f t="shared" si="7"/>
        <v>0</v>
      </c>
      <c r="X19" s="255">
        <f t="shared" si="7"/>
        <v>0</v>
      </c>
      <c r="Y19" s="255">
        <f t="shared" si="7"/>
        <v>0</v>
      </c>
      <c r="Z19" s="255">
        <f t="shared" si="7"/>
        <v>0</v>
      </c>
      <c r="AA19" s="255">
        <f t="shared" si="7"/>
        <v>0</v>
      </c>
      <c r="AB19" s="255">
        <f t="shared" si="7"/>
        <v>0</v>
      </c>
      <c r="AC19" s="255">
        <f t="shared" si="7"/>
        <v>0</v>
      </c>
      <c r="AD19" s="255">
        <f t="shared" si="7"/>
        <v>0</v>
      </c>
      <c r="AE19" s="255">
        <f t="shared" si="7"/>
        <v>0</v>
      </c>
      <c r="AF19" s="255">
        <f t="shared" si="7"/>
        <v>0</v>
      </c>
      <c r="AG19" s="255">
        <f t="shared" si="7"/>
        <v>0</v>
      </c>
      <c r="AH19" s="255">
        <f t="shared" si="7"/>
        <v>0</v>
      </c>
      <c r="AI19" s="258">
        <f>IF(ISERROR(AH19/J19),0,AH19/J19)</f>
        <v>0</v>
      </c>
      <c r="AJ19" s="258">
        <f>IF(ISERROR(AH19/$AH$191),0,AH19/$AH$191)</f>
        <v>0</v>
      </c>
    </row>
    <row r="20" spans="1:36" ht="12.75" customHeight="1" x14ac:dyDescent="0.3">
      <c r="A20" s="503" t="s">
        <v>48</v>
      </c>
      <c r="B20" s="504"/>
      <c r="C20" s="504"/>
      <c r="D20" s="504"/>
      <c r="E20" s="50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 t="str">
        <f t="shared" ref="AJ21:AJ30" si="9">IF(ISERROR(AH21/$AH$191),"-",AH21/$AH$191)</f>
        <v>-</v>
      </c>
    </row>
    <row r="22" spans="1:36" s="11" customFormat="1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 t="str">
        <f t="shared" si="9"/>
        <v>-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 t="str">
        <f t="shared" si="9"/>
        <v>-</v>
      </c>
    </row>
    <row r="24" spans="1:36" s="11" customFormat="1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 t="str">
        <f t="shared" si="9"/>
        <v>-</v>
      </c>
    </row>
    <row r="25" spans="1:36" s="11" customFormat="1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 t="str">
        <f t="shared" si="9"/>
        <v>-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 t="str">
        <f t="shared" si="9"/>
        <v>-</v>
      </c>
    </row>
    <row r="27" spans="1:36" s="11" customFormat="1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 t="str">
        <f t="shared" si="9"/>
        <v>-</v>
      </c>
    </row>
    <row r="28" spans="1:36" s="11" customFormat="1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 t="str">
        <f t="shared" si="9"/>
        <v>-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 t="str">
        <f t="shared" si="9"/>
        <v>-</v>
      </c>
    </row>
    <row r="30" spans="1:36" s="11" customFormat="1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 t="str">
        <f t="shared" si="9"/>
        <v>-</v>
      </c>
    </row>
    <row r="31" spans="1:36" s="11" customFormat="1" ht="12.75" customHeight="1" collapsed="1" x14ac:dyDescent="0.3">
      <c r="A31" s="496" t="s">
        <v>49</v>
      </c>
      <c r="B31" s="497"/>
      <c r="C31" s="498"/>
      <c r="D31" s="498"/>
      <c r="E31" s="498"/>
      <c r="F31" s="498"/>
      <c r="G31" s="498"/>
      <c r="H31" s="498"/>
      <c r="I31" s="499"/>
      <c r="J31" s="255">
        <f>SUM(J21:J30)</f>
        <v>0</v>
      </c>
      <c r="K31" s="255">
        <f>SUM(K21:K30)</f>
        <v>0</v>
      </c>
      <c r="L31" s="409"/>
      <c r="M31" s="255">
        <f>SUM(M21:M30)</f>
        <v>0</v>
      </c>
      <c r="N31" s="255">
        <f>SUM(N21:N30)</f>
        <v>0</v>
      </c>
      <c r="O31" s="255">
        <f>SUM(O21:O30)</f>
        <v>0</v>
      </c>
      <c r="P31" s="256"/>
      <c r="Q31" s="411"/>
      <c r="R31" s="255">
        <f t="shared" ref="R31:AH31" si="15">SUM(R21:R30)</f>
        <v>0</v>
      </c>
      <c r="S31" s="255">
        <f t="shared" si="15"/>
        <v>0</v>
      </c>
      <c r="T31" s="255">
        <f t="shared" si="15"/>
        <v>0</v>
      </c>
      <c r="U31" s="255">
        <f t="shared" si="15"/>
        <v>0</v>
      </c>
      <c r="V31" s="255">
        <f t="shared" si="15"/>
        <v>0</v>
      </c>
      <c r="W31" s="255">
        <f t="shared" si="15"/>
        <v>0</v>
      </c>
      <c r="X31" s="255">
        <f t="shared" si="15"/>
        <v>0</v>
      </c>
      <c r="Y31" s="255">
        <f t="shared" si="15"/>
        <v>0</v>
      </c>
      <c r="Z31" s="255">
        <f t="shared" si="15"/>
        <v>0</v>
      </c>
      <c r="AA31" s="255">
        <f t="shared" si="15"/>
        <v>0</v>
      </c>
      <c r="AB31" s="255">
        <f t="shared" si="15"/>
        <v>0</v>
      </c>
      <c r="AC31" s="255">
        <f t="shared" si="15"/>
        <v>0</v>
      </c>
      <c r="AD31" s="255">
        <f t="shared" si="15"/>
        <v>0</v>
      </c>
      <c r="AE31" s="255">
        <f t="shared" si="15"/>
        <v>0</v>
      </c>
      <c r="AF31" s="255">
        <f t="shared" si="15"/>
        <v>0</v>
      </c>
      <c r="AG31" s="255">
        <f t="shared" si="15"/>
        <v>0</v>
      </c>
      <c r="AH31" s="255">
        <f t="shared" si="15"/>
        <v>0</v>
      </c>
      <c r="AI31" s="258">
        <f>IF(ISERROR(AH31/J31),0,AH31/J31)</f>
        <v>0</v>
      </c>
      <c r="AJ31" s="258">
        <f>IF(ISERROR(AH31/$AH$191),0,AH31/$AH$191)</f>
        <v>0</v>
      </c>
    </row>
    <row r="32" spans="1:36" ht="12.75" customHeight="1" x14ac:dyDescent="0.3">
      <c r="A32" s="503" t="s">
        <v>50</v>
      </c>
      <c r="B32" s="504"/>
      <c r="C32" s="504"/>
      <c r="D32" s="504"/>
      <c r="E32" s="50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 t="str">
        <f t="shared" ref="AJ33:AJ42" si="17">IF(ISERROR(AH33/$AH$191),"-",AH33/$AH$191)</f>
        <v>-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 t="str">
        <f t="shared" si="17"/>
        <v>-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 t="str">
        <f t="shared" si="17"/>
        <v>-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 t="str">
        <f t="shared" si="17"/>
        <v>-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 t="str">
        <f t="shared" si="17"/>
        <v>-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 t="str">
        <f t="shared" si="17"/>
        <v>-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 t="str">
        <f t="shared" si="17"/>
        <v>-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 t="str">
        <f t="shared" si="17"/>
        <v>-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 t="str">
        <f t="shared" si="17"/>
        <v>-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 t="str">
        <f t="shared" si="17"/>
        <v>-</v>
      </c>
    </row>
    <row r="43" spans="1:36" s="11" customFormat="1" ht="12.75" customHeight="1" collapsed="1" x14ac:dyDescent="0.3">
      <c r="A43" s="496" t="s">
        <v>51</v>
      </c>
      <c r="B43" s="497"/>
      <c r="C43" s="498"/>
      <c r="D43" s="498"/>
      <c r="E43" s="498"/>
      <c r="F43" s="498"/>
      <c r="G43" s="498"/>
      <c r="H43" s="498"/>
      <c r="I43" s="499"/>
      <c r="J43" s="255">
        <f>SUM(J33:J42)</f>
        <v>0</v>
      </c>
      <c r="K43" s="255">
        <f>SUM(K33:K42)</f>
        <v>0</v>
      </c>
      <c r="L43" s="409"/>
      <c r="M43" s="255">
        <f>SUM(M33:M42)</f>
        <v>0</v>
      </c>
      <c r="N43" s="255">
        <f>SUM(N33:N42)</f>
        <v>0</v>
      </c>
      <c r="O43" s="255">
        <f>SUM(O33:O42)</f>
        <v>0</v>
      </c>
      <c r="P43" s="256"/>
      <c r="Q43" s="411"/>
      <c r="R43" s="255">
        <f t="shared" ref="R43:AH43" si="23">SUM(R33:R42)</f>
        <v>0</v>
      </c>
      <c r="S43" s="255">
        <f t="shared" si="23"/>
        <v>0</v>
      </c>
      <c r="T43" s="255">
        <f t="shared" si="23"/>
        <v>0</v>
      </c>
      <c r="U43" s="255">
        <f t="shared" si="23"/>
        <v>0</v>
      </c>
      <c r="V43" s="255">
        <f t="shared" si="23"/>
        <v>0</v>
      </c>
      <c r="W43" s="255">
        <f t="shared" si="23"/>
        <v>0</v>
      </c>
      <c r="X43" s="255">
        <f t="shared" si="23"/>
        <v>0</v>
      </c>
      <c r="Y43" s="255">
        <f t="shared" si="23"/>
        <v>0</v>
      </c>
      <c r="Z43" s="255">
        <f t="shared" si="23"/>
        <v>0</v>
      </c>
      <c r="AA43" s="255">
        <f t="shared" si="23"/>
        <v>0</v>
      </c>
      <c r="AB43" s="255">
        <f t="shared" si="23"/>
        <v>0</v>
      </c>
      <c r="AC43" s="255">
        <f t="shared" si="23"/>
        <v>0</v>
      </c>
      <c r="AD43" s="255">
        <f t="shared" si="23"/>
        <v>0</v>
      </c>
      <c r="AE43" s="255">
        <f t="shared" si="23"/>
        <v>0</v>
      </c>
      <c r="AF43" s="255">
        <f t="shared" si="23"/>
        <v>0</v>
      </c>
      <c r="AG43" s="255">
        <f t="shared" si="23"/>
        <v>0</v>
      </c>
      <c r="AH43" s="255">
        <f t="shared" si="23"/>
        <v>0</v>
      </c>
      <c r="AI43" s="258">
        <f>IF(ISERROR(AH43/J43),0,AH43/J43)</f>
        <v>0</v>
      </c>
      <c r="AJ43" s="258">
        <f>IF(ISERROR(AH43/$AH$191),0,AH43/$AH$191)</f>
        <v>0</v>
      </c>
    </row>
    <row r="44" spans="1:36" ht="12.75" customHeight="1" x14ac:dyDescent="0.3">
      <c r="A44" s="503" t="s">
        <v>52</v>
      </c>
      <c r="B44" s="504"/>
      <c r="C44" s="504"/>
      <c r="D44" s="504"/>
      <c r="E44" s="50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 t="str">
        <f t="shared" ref="AJ45:AJ54" si="25">IF(ISERROR(AH45/$AH$191),"-",AH45/$AH$191)</f>
        <v>-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 t="str">
        <f t="shared" si="25"/>
        <v>-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 t="str">
        <f t="shared" si="25"/>
        <v>-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 t="str">
        <f t="shared" si="25"/>
        <v>-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 t="str">
        <f t="shared" si="25"/>
        <v>-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 t="str">
        <f t="shared" si="25"/>
        <v>-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 t="str">
        <f t="shared" si="25"/>
        <v>-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 t="str">
        <f t="shared" si="25"/>
        <v>-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 t="str">
        <f t="shared" si="25"/>
        <v>-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 t="str">
        <f t="shared" si="25"/>
        <v>-</v>
      </c>
    </row>
    <row r="55" spans="1:36" s="11" customFormat="1" ht="12.75" customHeight="1" collapsed="1" x14ac:dyDescent="0.3">
      <c r="A55" s="496" t="s">
        <v>53</v>
      </c>
      <c r="B55" s="497"/>
      <c r="C55" s="498"/>
      <c r="D55" s="498"/>
      <c r="E55" s="498"/>
      <c r="F55" s="498"/>
      <c r="G55" s="498"/>
      <c r="H55" s="498"/>
      <c r="I55" s="499"/>
      <c r="J55" s="255">
        <f>SUM(J45:J54)</f>
        <v>0</v>
      </c>
      <c r="K55" s="255">
        <f>SUM(K45:K54)</f>
        <v>0</v>
      </c>
      <c r="L55" s="409"/>
      <c r="M55" s="255">
        <f>SUM(M45:M54)</f>
        <v>0</v>
      </c>
      <c r="N55" s="255">
        <f>SUM(N45:N54)</f>
        <v>0</v>
      </c>
      <c r="O55" s="255">
        <f>SUM(O45:O54)</f>
        <v>0</v>
      </c>
      <c r="P55" s="256"/>
      <c r="Q55" s="411"/>
      <c r="R55" s="255">
        <f t="shared" ref="R55:AH55" si="31">SUM(R45:R54)</f>
        <v>0</v>
      </c>
      <c r="S55" s="255">
        <f t="shared" si="31"/>
        <v>0</v>
      </c>
      <c r="T55" s="255">
        <f t="shared" si="31"/>
        <v>0</v>
      </c>
      <c r="U55" s="255">
        <f t="shared" si="31"/>
        <v>0</v>
      </c>
      <c r="V55" s="255">
        <f t="shared" si="31"/>
        <v>0</v>
      </c>
      <c r="W55" s="255">
        <f t="shared" si="31"/>
        <v>0</v>
      </c>
      <c r="X55" s="255">
        <f t="shared" si="31"/>
        <v>0</v>
      </c>
      <c r="Y55" s="255">
        <f t="shared" si="31"/>
        <v>0</v>
      </c>
      <c r="Z55" s="255">
        <f t="shared" si="31"/>
        <v>0</v>
      </c>
      <c r="AA55" s="255">
        <f t="shared" si="31"/>
        <v>0</v>
      </c>
      <c r="AB55" s="255">
        <f t="shared" si="31"/>
        <v>0</v>
      </c>
      <c r="AC55" s="255">
        <f t="shared" si="31"/>
        <v>0</v>
      </c>
      <c r="AD55" s="255">
        <f t="shared" si="31"/>
        <v>0</v>
      </c>
      <c r="AE55" s="255">
        <f t="shared" si="31"/>
        <v>0</v>
      </c>
      <c r="AF55" s="255">
        <f t="shared" si="31"/>
        <v>0</v>
      </c>
      <c r="AG55" s="255">
        <f t="shared" si="31"/>
        <v>0</v>
      </c>
      <c r="AH55" s="255">
        <f t="shared" si="31"/>
        <v>0</v>
      </c>
      <c r="AI55" s="258">
        <f>IF(ISERROR(AH55/J55),0,AH55/J55)</f>
        <v>0</v>
      </c>
      <c r="AJ55" s="258">
        <f>IF(ISERROR(AH55/$AH$191),0,AH55/$AH$191)</f>
        <v>0</v>
      </c>
    </row>
    <row r="56" spans="1:36" ht="12.75" customHeight="1" x14ac:dyDescent="0.3">
      <c r="A56" s="503" t="s">
        <v>54</v>
      </c>
      <c r="B56" s="504"/>
      <c r="C56" s="504"/>
      <c r="D56" s="504"/>
      <c r="E56" s="50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 t="str">
        <f t="shared" ref="AJ57:AJ66" si="33">IF(ISERROR(AH57/$AH$191),"-",AH57/$AH$191)</f>
        <v>-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 t="str">
        <f t="shared" si="33"/>
        <v>-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 t="str">
        <f t="shared" si="33"/>
        <v>-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 t="str">
        <f t="shared" si="33"/>
        <v>-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 t="str">
        <f t="shared" si="33"/>
        <v>-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 t="str">
        <f t="shared" si="33"/>
        <v>-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 t="str">
        <f t="shared" si="33"/>
        <v>-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 t="str">
        <f t="shared" si="33"/>
        <v>-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 t="str">
        <f t="shared" si="33"/>
        <v>-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 t="str">
        <f t="shared" si="33"/>
        <v>-</v>
      </c>
    </row>
    <row r="67" spans="1:36" s="11" customFormat="1" ht="12.75" customHeight="1" collapsed="1" x14ac:dyDescent="0.3">
      <c r="A67" s="496" t="s">
        <v>55</v>
      </c>
      <c r="B67" s="497"/>
      <c r="C67" s="498"/>
      <c r="D67" s="498"/>
      <c r="E67" s="498"/>
      <c r="F67" s="498"/>
      <c r="G67" s="498"/>
      <c r="H67" s="498"/>
      <c r="I67" s="499"/>
      <c r="J67" s="255">
        <f>SUM(J57:J66)</f>
        <v>0</v>
      </c>
      <c r="K67" s="255">
        <f>SUM(K57:K66)</f>
        <v>0</v>
      </c>
      <c r="L67" s="409"/>
      <c r="M67" s="255">
        <f>SUM(M57:M66)</f>
        <v>0</v>
      </c>
      <c r="N67" s="255">
        <f>SUM(N57:N66)</f>
        <v>0</v>
      </c>
      <c r="O67" s="255">
        <f>SUM(O57:O66)</f>
        <v>0</v>
      </c>
      <c r="P67" s="256"/>
      <c r="Q67" s="411"/>
      <c r="R67" s="255">
        <f t="shared" ref="R67:AH67" si="39">SUM(R57:R66)</f>
        <v>0</v>
      </c>
      <c r="S67" s="255">
        <f t="shared" si="39"/>
        <v>0</v>
      </c>
      <c r="T67" s="255">
        <f t="shared" si="39"/>
        <v>0</v>
      </c>
      <c r="U67" s="255">
        <f t="shared" si="39"/>
        <v>0</v>
      </c>
      <c r="V67" s="255">
        <f t="shared" si="39"/>
        <v>0</v>
      </c>
      <c r="W67" s="255">
        <f t="shared" si="39"/>
        <v>0</v>
      </c>
      <c r="X67" s="255">
        <f t="shared" si="39"/>
        <v>0</v>
      </c>
      <c r="Y67" s="255">
        <f t="shared" si="39"/>
        <v>0</v>
      </c>
      <c r="Z67" s="255">
        <f t="shared" si="39"/>
        <v>0</v>
      </c>
      <c r="AA67" s="255">
        <f t="shared" si="39"/>
        <v>0</v>
      </c>
      <c r="AB67" s="255">
        <f t="shared" si="39"/>
        <v>0</v>
      </c>
      <c r="AC67" s="255">
        <f t="shared" si="39"/>
        <v>0</v>
      </c>
      <c r="AD67" s="255">
        <f t="shared" si="39"/>
        <v>0</v>
      </c>
      <c r="AE67" s="255">
        <f t="shared" si="39"/>
        <v>0</v>
      </c>
      <c r="AF67" s="255">
        <f t="shared" si="39"/>
        <v>0</v>
      </c>
      <c r="AG67" s="255">
        <f t="shared" si="39"/>
        <v>0</v>
      </c>
      <c r="AH67" s="255">
        <f t="shared" si="39"/>
        <v>0</v>
      </c>
      <c r="AI67" s="258">
        <f>IF(ISERROR(AH67/J67),0,AH67/J67)</f>
        <v>0</v>
      </c>
      <c r="AJ67" s="258">
        <f>IF(ISERROR(AH67/$AH$191),0,AH67/$AH$191)</f>
        <v>0</v>
      </c>
    </row>
    <row r="68" spans="1:36" ht="12.75" customHeight="1" x14ac:dyDescent="0.3">
      <c r="A68" s="503" t="s">
        <v>56</v>
      </c>
      <c r="B68" s="504"/>
      <c r="C68" s="504"/>
      <c r="D68" s="504"/>
      <c r="E68" s="50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 t="str">
        <f t="shared" ref="AJ69:AJ78" si="41">IF(ISERROR(AH69/$AH$191),"-",AH69/$AH$191)</f>
        <v>-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 t="str">
        <f t="shared" si="41"/>
        <v>-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 t="str">
        <f t="shared" si="41"/>
        <v>-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 t="str">
        <f t="shared" si="41"/>
        <v>-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 t="str">
        <f t="shared" si="41"/>
        <v>-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 t="str">
        <f t="shared" si="41"/>
        <v>-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 t="str">
        <f t="shared" si="41"/>
        <v>-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 t="str">
        <f t="shared" si="41"/>
        <v>-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 t="str">
        <f t="shared" si="41"/>
        <v>-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 t="str">
        <f t="shared" si="41"/>
        <v>-</v>
      </c>
    </row>
    <row r="79" spans="1:36" s="11" customFormat="1" ht="12.75" customHeight="1" collapsed="1" x14ac:dyDescent="0.3">
      <c r="A79" s="496" t="s">
        <v>57</v>
      </c>
      <c r="B79" s="497"/>
      <c r="C79" s="498"/>
      <c r="D79" s="498"/>
      <c r="E79" s="498"/>
      <c r="F79" s="498"/>
      <c r="G79" s="498"/>
      <c r="H79" s="498"/>
      <c r="I79" s="499"/>
      <c r="J79" s="255">
        <f>SUM(J69:J78)</f>
        <v>0</v>
      </c>
      <c r="K79" s="255">
        <f>SUM(K69:K78)</f>
        <v>0</v>
      </c>
      <c r="L79" s="409"/>
      <c r="M79" s="255">
        <f>SUM(M69:M78)</f>
        <v>0</v>
      </c>
      <c r="N79" s="255">
        <f>SUM(N69:N78)</f>
        <v>0</v>
      </c>
      <c r="O79" s="255">
        <f>SUM(O69:O78)</f>
        <v>0</v>
      </c>
      <c r="P79" s="256"/>
      <c r="Q79" s="411"/>
      <c r="R79" s="255">
        <f t="shared" ref="R79:AH79" si="47">SUM(R69:R78)</f>
        <v>0</v>
      </c>
      <c r="S79" s="255">
        <f t="shared" si="47"/>
        <v>0</v>
      </c>
      <c r="T79" s="255">
        <f t="shared" si="47"/>
        <v>0</v>
      </c>
      <c r="U79" s="255">
        <f t="shared" si="47"/>
        <v>0</v>
      </c>
      <c r="V79" s="255">
        <f t="shared" si="47"/>
        <v>0</v>
      </c>
      <c r="W79" s="255">
        <f t="shared" si="47"/>
        <v>0</v>
      </c>
      <c r="X79" s="255">
        <f t="shared" si="47"/>
        <v>0</v>
      </c>
      <c r="Y79" s="255">
        <f t="shared" si="47"/>
        <v>0</v>
      </c>
      <c r="Z79" s="255">
        <f t="shared" si="47"/>
        <v>0</v>
      </c>
      <c r="AA79" s="255">
        <f t="shared" si="47"/>
        <v>0</v>
      </c>
      <c r="AB79" s="255">
        <f t="shared" si="47"/>
        <v>0</v>
      </c>
      <c r="AC79" s="255">
        <f t="shared" si="47"/>
        <v>0</v>
      </c>
      <c r="AD79" s="255">
        <f t="shared" si="47"/>
        <v>0</v>
      </c>
      <c r="AE79" s="255">
        <f t="shared" si="47"/>
        <v>0</v>
      </c>
      <c r="AF79" s="255">
        <f t="shared" si="47"/>
        <v>0</v>
      </c>
      <c r="AG79" s="255">
        <f t="shared" si="47"/>
        <v>0</v>
      </c>
      <c r="AH79" s="255">
        <f t="shared" si="47"/>
        <v>0</v>
      </c>
      <c r="AI79" s="258">
        <f>IF(ISERROR(AH79/J79),0,AH79/J79)</f>
        <v>0</v>
      </c>
      <c r="AJ79" s="258">
        <f>IF(ISERROR(AH79/$AH$191),0,AH79/$AH$191)</f>
        <v>0</v>
      </c>
    </row>
    <row r="80" spans="1:36" ht="12.75" customHeight="1" x14ac:dyDescent="0.3">
      <c r="A80" s="503" t="s">
        <v>58</v>
      </c>
      <c r="B80" s="504"/>
      <c r="C80" s="504"/>
      <c r="D80" s="504"/>
      <c r="E80" s="50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 t="str">
        <f t="shared" ref="AJ81:AJ90" si="49">IF(ISERROR(AH81/$AH$191),"-",AH81/$AH$191)</f>
        <v>-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 t="str">
        <f t="shared" si="49"/>
        <v>-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 t="str">
        <f t="shared" si="49"/>
        <v>-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 t="str">
        <f t="shared" si="49"/>
        <v>-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 t="str">
        <f t="shared" si="49"/>
        <v>-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 t="str">
        <f t="shared" si="49"/>
        <v>-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 t="str">
        <f t="shared" si="49"/>
        <v>-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 t="str">
        <f t="shared" si="49"/>
        <v>-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 t="str">
        <f t="shared" si="49"/>
        <v>-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 t="str">
        <f t="shared" si="49"/>
        <v>-</v>
      </c>
    </row>
    <row r="91" spans="1:36" s="11" customFormat="1" ht="12.75" customHeight="1" collapsed="1" x14ac:dyDescent="0.3">
      <c r="A91" s="496" t="s">
        <v>59</v>
      </c>
      <c r="B91" s="497"/>
      <c r="C91" s="498"/>
      <c r="D91" s="498"/>
      <c r="E91" s="498"/>
      <c r="F91" s="498"/>
      <c r="G91" s="498"/>
      <c r="H91" s="498"/>
      <c r="I91" s="499"/>
      <c r="J91" s="255">
        <f>SUM(J81:J90)</f>
        <v>0</v>
      </c>
      <c r="K91" s="255">
        <f>SUM(K81:K90)</f>
        <v>0</v>
      </c>
      <c r="L91" s="409"/>
      <c r="M91" s="255">
        <f>SUM(M81:M90)</f>
        <v>0</v>
      </c>
      <c r="N91" s="255">
        <f>SUM(N81:N90)</f>
        <v>0</v>
      </c>
      <c r="O91" s="255">
        <f>SUM(O81:O90)</f>
        <v>0</v>
      </c>
      <c r="P91" s="256"/>
      <c r="Q91" s="411"/>
      <c r="R91" s="255">
        <f t="shared" ref="R91:AH91" si="55">SUM(R81:R90)</f>
        <v>0</v>
      </c>
      <c r="S91" s="255">
        <f t="shared" si="55"/>
        <v>0</v>
      </c>
      <c r="T91" s="255">
        <f t="shared" si="55"/>
        <v>0</v>
      </c>
      <c r="U91" s="255">
        <f t="shared" si="55"/>
        <v>0</v>
      </c>
      <c r="V91" s="255">
        <f t="shared" si="55"/>
        <v>0</v>
      </c>
      <c r="W91" s="255">
        <f t="shared" si="55"/>
        <v>0</v>
      </c>
      <c r="X91" s="255">
        <f t="shared" si="55"/>
        <v>0</v>
      </c>
      <c r="Y91" s="255">
        <f t="shared" si="55"/>
        <v>0</v>
      </c>
      <c r="Z91" s="255">
        <f t="shared" si="55"/>
        <v>0</v>
      </c>
      <c r="AA91" s="255">
        <f t="shared" si="55"/>
        <v>0</v>
      </c>
      <c r="AB91" s="255">
        <f t="shared" si="55"/>
        <v>0</v>
      </c>
      <c r="AC91" s="255">
        <f t="shared" si="55"/>
        <v>0</v>
      </c>
      <c r="AD91" s="255">
        <f t="shared" si="55"/>
        <v>0</v>
      </c>
      <c r="AE91" s="255">
        <f t="shared" si="55"/>
        <v>0</v>
      </c>
      <c r="AF91" s="255">
        <f t="shared" si="55"/>
        <v>0</v>
      </c>
      <c r="AG91" s="255">
        <f t="shared" si="55"/>
        <v>0</v>
      </c>
      <c r="AH91" s="255">
        <f t="shared" si="55"/>
        <v>0</v>
      </c>
      <c r="AI91" s="258">
        <f>IF(ISERROR(AH91/J91),0,AH91/J91)</f>
        <v>0</v>
      </c>
      <c r="AJ91" s="258">
        <f>IF(ISERROR(AH91/$AH$191),0,AH91/$AH$191)</f>
        <v>0</v>
      </c>
    </row>
    <row r="92" spans="1:36" ht="12.75" customHeight="1" x14ac:dyDescent="0.3">
      <c r="A92" s="503" t="s">
        <v>60</v>
      </c>
      <c r="B92" s="504"/>
      <c r="C92" s="504"/>
      <c r="D92" s="504"/>
      <c r="E92" s="50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 t="str">
        <f t="shared" ref="AJ93:AJ102" si="57">IF(ISERROR(AH93/$AH$191),"-",AH93/$AH$191)</f>
        <v>-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 t="str">
        <f t="shared" si="57"/>
        <v>-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 t="str">
        <f t="shared" si="57"/>
        <v>-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 t="str">
        <f t="shared" si="57"/>
        <v>-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 t="str">
        <f t="shared" si="57"/>
        <v>-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 t="str">
        <f t="shared" si="57"/>
        <v>-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 t="str">
        <f t="shared" si="57"/>
        <v>-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 t="str">
        <f t="shared" si="57"/>
        <v>-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 t="str">
        <f t="shared" si="57"/>
        <v>-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 t="str">
        <f t="shared" si="57"/>
        <v>-</v>
      </c>
    </row>
    <row r="103" spans="1:36" s="11" customFormat="1" ht="12.75" customHeight="1" collapsed="1" x14ac:dyDescent="0.3">
      <c r="A103" s="496" t="s">
        <v>61</v>
      </c>
      <c r="B103" s="497"/>
      <c r="C103" s="498"/>
      <c r="D103" s="498"/>
      <c r="E103" s="498"/>
      <c r="F103" s="498"/>
      <c r="G103" s="498"/>
      <c r="H103" s="498"/>
      <c r="I103" s="499"/>
      <c r="J103" s="255">
        <f>SUM(J93:J102)</f>
        <v>0</v>
      </c>
      <c r="K103" s="255">
        <f>SUM(K93:K102)</f>
        <v>0</v>
      </c>
      <c r="L103" s="409"/>
      <c r="M103" s="255">
        <f>SUM(M93:M102)</f>
        <v>0</v>
      </c>
      <c r="N103" s="255">
        <f>SUM(N93:N102)</f>
        <v>0</v>
      </c>
      <c r="O103" s="255">
        <f>SUM(O93:O102)</f>
        <v>0</v>
      </c>
      <c r="P103" s="256"/>
      <c r="Q103" s="411"/>
      <c r="R103" s="255">
        <f t="shared" ref="R103:AH103" si="63">SUM(R93:R102)</f>
        <v>0</v>
      </c>
      <c r="S103" s="255">
        <f t="shared" si="63"/>
        <v>0</v>
      </c>
      <c r="T103" s="255">
        <f t="shared" si="63"/>
        <v>0</v>
      </c>
      <c r="U103" s="255">
        <f t="shared" si="63"/>
        <v>0</v>
      </c>
      <c r="V103" s="255">
        <f t="shared" si="63"/>
        <v>0</v>
      </c>
      <c r="W103" s="255">
        <f t="shared" si="63"/>
        <v>0</v>
      </c>
      <c r="X103" s="255">
        <f t="shared" si="63"/>
        <v>0</v>
      </c>
      <c r="Y103" s="255">
        <f t="shared" si="63"/>
        <v>0</v>
      </c>
      <c r="Z103" s="255">
        <f t="shared" si="63"/>
        <v>0</v>
      </c>
      <c r="AA103" s="255">
        <f t="shared" si="63"/>
        <v>0</v>
      </c>
      <c r="AB103" s="255">
        <f t="shared" si="63"/>
        <v>0</v>
      </c>
      <c r="AC103" s="255">
        <f t="shared" si="63"/>
        <v>0</v>
      </c>
      <c r="AD103" s="255">
        <f t="shared" si="63"/>
        <v>0</v>
      </c>
      <c r="AE103" s="255">
        <f t="shared" si="63"/>
        <v>0</v>
      </c>
      <c r="AF103" s="255">
        <f t="shared" si="63"/>
        <v>0</v>
      </c>
      <c r="AG103" s="255">
        <f t="shared" si="63"/>
        <v>0</v>
      </c>
      <c r="AH103" s="255">
        <f t="shared" si="63"/>
        <v>0</v>
      </c>
      <c r="AI103" s="258">
        <f>IF(ISERROR(AH103/J103),0,AH103/J103)</f>
        <v>0</v>
      </c>
      <c r="AJ103" s="258">
        <f>IF(ISERROR(AH103/$AH$191),0,AH103/$AH$191)</f>
        <v>0</v>
      </c>
    </row>
    <row r="104" spans="1:36" ht="12.75" customHeight="1" x14ac:dyDescent="0.3">
      <c r="A104" s="503" t="s">
        <v>62</v>
      </c>
      <c r="B104" s="504"/>
      <c r="C104" s="504"/>
      <c r="D104" s="504"/>
      <c r="E104" s="50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 t="str">
        <f t="shared" ref="AJ105:AJ114" si="66">IF(ISERROR(AH105/$AH$191),"-",AH105/$AH$191)</f>
        <v>-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 t="str">
        <f t="shared" si="66"/>
        <v>-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 t="str">
        <f t="shared" si="66"/>
        <v>-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 t="str">
        <f t="shared" si="66"/>
        <v>-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 t="str">
        <f t="shared" si="66"/>
        <v>-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 t="str">
        <f t="shared" si="66"/>
        <v>-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 t="str">
        <f t="shared" si="66"/>
        <v>-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 t="str">
        <f t="shared" si="66"/>
        <v>-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 t="str">
        <f t="shared" si="66"/>
        <v>-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 t="str">
        <f t="shared" si="66"/>
        <v>-</v>
      </c>
    </row>
    <row r="115" spans="1:36" s="11" customFormat="1" ht="12.75" customHeight="1" collapsed="1" x14ac:dyDescent="0.3">
      <c r="A115" s="496" t="s">
        <v>63</v>
      </c>
      <c r="B115" s="497"/>
      <c r="C115" s="498"/>
      <c r="D115" s="498"/>
      <c r="E115" s="498"/>
      <c r="F115" s="498"/>
      <c r="G115" s="498"/>
      <c r="H115" s="498"/>
      <c r="I115" s="499"/>
      <c r="J115" s="255">
        <f>SUM(J105:J114)</f>
        <v>0</v>
      </c>
      <c r="K115" s="255">
        <f>SUM(K105:K114)</f>
        <v>0</v>
      </c>
      <c r="L115" s="409"/>
      <c r="M115" s="255">
        <f>SUM(M105:M114)</f>
        <v>0</v>
      </c>
      <c r="N115" s="255">
        <f>SUM(N105:N114)</f>
        <v>0</v>
      </c>
      <c r="O115" s="255">
        <f>SUM(O105:O114)</f>
        <v>0</v>
      </c>
      <c r="P115" s="256"/>
      <c r="Q115" s="411"/>
      <c r="R115" s="255">
        <f t="shared" ref="R115:AH115" si="71">SUM(R105:R114)</f>
        <v>0</v>
      </c>
      <c r="S115" s="255">
        <f t="shared" si="71"/>
        <v>0</v>
      </c>
      <c r="T115" s="255">
        <f t="shared" si="71"/>
        <v>0</v>
      </c>
      <c r="U115" s="255">
        <f t="shared" si="71"/>
        <v>0</v>
      </c>
      <c r="V115" s="255">
        <f t="shared" si="71"/>
        <v>0</v>
      </c>
      <c r="W115" s="255">
        <f t="shared" si="71"/>
        <v>0</v>
      </c>
      <c r="X115" s="255">
        <f t="shared" si="71"/>
        <v>0</v>
      </c>
      <c r="Y115" s="255">
        <f t="shared" si="71"/>
        <v>0</v>
      </c>
      <c r="Z115" s="255">
        <f t="shared" si="71"/>
        <v>0</v>
      </c>
      <c r="AA115" s="255">
        <f t="shared" si="71"/>
        <v>0</v>
      </c>
      <c r="AB115" s="255">
        <f t="shared" si="71"/>
        <v>0</v>
      </c>
      <c r="AC115" s="255">
        <f t="shared" si="71"/>
        <v>0</v>
      </c>
      <c r="AD115" s="255">
        <f t="shared" si="71"/>
        <v>0</v>
      </c>
      <c r="AE115" s="255">
        <f t="shared" si="71"/>
        <v>0</v>
      </c>
      <c r="AF115" s="255">
        <f t="shared" si="71"/>
        <v>0</v>
      </c>
      <c r="AG115" s="255">
        <f t="shared" si="71"/>
        <v>0</v>
      </c>
      <c r="AH115" s="255">
        <f t="shared" si="71"/>
        <v>0</v>
      </c>
      <c r="AI115" s="258">
        <f>IF(ISERROR(AH115/J115),0,AH115/J115)</f>
        <v>0</v>
      </c>
      <c r="AJ115" s="258">
        <f>IF(ISERROR(AH115/$AH$191),0,AH115/$AH$191)</f>
        <v>0</v>
      </c>
    </row>
    <row r="116" spans="1:36" ht="12.75" customHeight="1" x14ac:dyDescent="0.3">
      <c r="A116" s="503" t="s">
        <v>64</v>
      </c>
      <c r="B116" s="504"/>
      <c r="C116" s="504"/>
      <c r="D116" s="504"/>
      <c r="E116" s="50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 t="str">
        <f t="shared" ref="AJ117:AJ126" si="74">IF(ISERROR(AH117/$AH$191),"-",AH117/$AH$191)</f>
        <v>-</v>
      </c>
    </row>
    <row r="118" spans="1:36" s="11" customFormat="1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 t="str">
        <f t="shared" si="74"/>
        <v>-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 t="str">
        <f t="shared" si="74"/>
        <v>-</v>
      </c>
    </row>
    <row r="120" spans="1:36" s="11" customFormat="1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 t="str">
        <f t="shared" si="74"/>
        <v>-</v>
      </c>
    </row>
    <row r="121" spans="1:36" s="11" customFormat="1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 t="str">
        <f t="shared" si="74"/>
        <v>-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 t="str">
        <f t="shared" si="74"/>
        <v>-</v>
      </c>
    </row>
    <row r="123" spans="1:36" s="11" customFormat="1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 t="str">
        <f t="shared" si="74"/>
        <v>-</v>
      </c>
    </row>
    <row r="124" spans="1:36" s="11" customFormat="1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 t="str">
        <f t="shared" si="74"/>
        <v>-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 t="str">
        <f t="shared" si="74"/>
        <v>-</v>
      </c>
    </row>
    <row r="126" spans="1:36" s="11" customFormat="1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 t="str">
        <f t="shared" si="74"/>
        <v>-</v>
      </c>
    </row>
    <row r="127" spans="1:36" s="11" customFormat="1" ht="12.75" customHeight="1" collapsed="1" x14ac:dyDescent="0.3">
      <c r="A127" s="496" t="s">
        <v>65</v>
      </c>
      <c r="B127" s="497"/>
      <c r="C127" s="498"/>
      <c r="D127" s="498"/>
      <c r="E127" s="498"/>
      <c r="F127" s="498"/>
      <c r="G127" s="498"/>
      <c r="H127" s="498"/>
      <c r="I127" s="499"/>
      <c r="J127" s="255">
        <f>SUM(J117:J126)</f>
        <v>0</v>
      </c>
      <c r="K127" s="255">
        <f>SUM(K117:K126)</f>
        <v>0</v>
      </c>
      <c r="L127" s="409"/>
      <c r="M127" s="255">
        <f>SUM(M117:M126)</f>
        <v>0</v>
      </c>
      <c r="N127" s="255">
        <f>SUM(N117:N126)</f>
        <v>0</v>
      </c>
      <c r="O127" s="255">
        <f>SUM(O117:O126)</f>
        <v>0</v>
      </c>
      <c r="P127" s="256"/>
      <c r="Q127" s="411"/>
      <c r="R127" s="255">
        <f t="shared" ref="R127:AH127" si="79">SUM(R117:R126)</f>
        <v>0</v>
      </c>
      <c r="S127" s="255">
        <f t="shared" si="79"/>
        <v>0</v>
      </c>
      <c r="T127" s="255">
        <f t="shared" si="79"/>
        <v>0</v>
      </c>
      <c r="U127" s="255">
        <f t="shared" si="79"/>
        <v>0</v>
      </c>
      <c r="V127" s="255">
        <f t="shared" si="79"/>
        <v>0</v>
      </c>
      <c r="W127" s="255">
        <f t="shared" si="79"/>
        <v>0</v>
      </c>
      <c r="X127" s="255">
        <f t="shared" si="79"/>
        <v>0</v>
      </c>
      <c r="Y127" s="255">
        <f t="shared" si="79"/>
        <v>0</v>
      </c>
      <c r="Z127" s="255">
        <f t="shared" si="79"/>
        <v>0</v>
      </c>
      <c r="AA127" s="255">
        <f t="shared" si="79"/>
        <v>0</v>
      </c>
      <c r="AB127" s="255">
        <f t="shared" si="79"/>
        <v>0</v>
      </c>
      <c r="AC127" s="255">
        <f t="shared" si="79"/>
        <v>0</v>
      </c>
      <c r="AD127" s="255">
        <f t="shared" si="79"/>
        <v>0</v>
      </c>
      <c r="AE127" s="255">
        <f t="shared" si="79"/>
        <v>0</v>
      </c>
      <c r="AF127" s="255">
        <f t="shared" si="79"/>
        <v>0</v>
      </c>
      <c r="AG127" s="255">
        <f t="shared" si="79"/>
        <v>0</v>
      </c>
      <c r="AH127" s="255">
        <f t="shared" si="79"/>
        <v>0</v>
      </c>
      <c r="AI127" s="258">
        <f>IF(ISERROR(AH127/J127),0,AH127/J127)</f>
        <v>0</v>
      </c>
      <c r="AJ127" s="258">
        <f>IF(ISERROR(AH127/$AH$191),0,AH127/$AH$191)</f>
        <v>0</v>
      </c>
    </row>
    <row r="128" spans="1:36" ht="12.75" customHeight="1" x14ac:dyDescent="0.3">
      <c r="A128" s="503" t="s">
        <v>66</v>
      </c>
      <c r="B128" s="504"/>
      <c r="C128" s="504"/>
      <c r="D128" s="504"/>
      <c r="E128" s="50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 t="str">
        <f t="shared" ref="AJ129:AJ138" si="81">IF(ISERROR(AH129/$AH$191),"-",AH129/$AH$191)</f>
        <v>-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 t="str">
        <f t="shared" si="81"/>
        <v>-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 t="str">
        <f t="shared" si="81"/>
        <v>-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 t="str">
        <f t="shared" si="81"/>
        <v>-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 t="str">
        <f t="shared" si="81"/>
        <v>-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 t="str">
        <f t="shared" si="81"/>
        <v>-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 t="str">
        <f t="shared" si="81"/>
        <v>-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 t="str">
        <f t="shared" si="81"/>
        <v>-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 t="str">
        <f t="shared" si="81"/>
        <v>-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 t="str">
        <f t="shared" si="81"/>
        <v>-</v>
      </c>
    </row>
    <row r="139" spans="1:36" s="11" customFormat="1" ht="12.75" customHeight="1" collapsed="1" x14ac:dyDescent="0.3">
      <c r="A139" s="506" t="s">
        <v>67</v>
      </c>
      <c r="B139" s="506"/>
      <c r="C139" s="506"/>
      <c r="D139" s="506"/>
      <c r="E139" s="506"/>
      <c r="F139" s="506"/>
      <c r="G139" s="506"/>
      <c r="H139" s="506"/>
      <c r="I139" s="506"/>
      <c r="J139" s="255">
        <v>0</v>
      </c>
      <c r="K139" s="255">
        <v>0</v>
      </c>
      <c r="L139" s="409"/>
      <c r="M139" s="255">
        <f>SUM(M129:M138)</f>
        <v>0</v>
      </c>
      <c r="N139" s="255">
        <f>SUM(N129:N138)</f>
        <v>0</v>
      </c>
      <c r="O139" s="255">
        <f>SUM(O129:O138)</f>
        <v>0</v>
      </c>
      <c r="P139" s="256"/>
      <c r="Q139" s="411"/>
      <c r="R139" s="255">
        <f t="shared" ref="R139:AH139" si="87">SUM(R129:R138)</f>
        <v>0</v>
      </c>
      <c r="S139" s="255">
        <f t="shared" si="87"/>
        <v>0</v>
      </c>
      <c r="T139" s="255">
        <f t="shared" si="87"/>
        <v>0</v>
      </c>
      <c r="U139" s="255">
        <f t="shared" si="87"/>
        <v>0</v>
      </c>
      <c r="V139" s="255">
        <f t="shared" si="87"/>
        <v>0</v>
      </c>
      <c r="W139" s="255">
        <f t="shared" si="87"/>
        <v>0</v>
      </c>
      <c r="X139" s="255">
        <f t="shared" si="87"/>
        <v>0</v>
      </c>
      <c r="Y139" s="255">
        <f t="shared" si="87"/>
        <v>0</v>
      </c>
      <c r="Z139" s="255">
        <f t="shared" si="87"/>
        <v>0</v>
      </c>
      <c r="AA139" s="255">
        <f t="shared" si="87"/>
        <v>0</v>
      </c>
      <c r="AB139" s="255">
        <f t="shared" si="87"/>
        <v>0</v>
      </c>
      <c r="AC139" s="255">
        <f t="shared" si="87"/>
        <v>0</v>
      </c>
      <c r="AD139" s="255">
        <f t="shared" si="87"/>
        <v>0</v>
      </c>
      <c r="AE139" s="255">
        <f t="shared" si="87"/>
        <v>0</v>
      </c>
      <c r="AF139" s="255">
        <f t="shared" si="87"/>
        <v>0</v>
      </c>
      <c r="AG139" s="255">
        <f t="shared" si="87"/>
        <v>0</v>
      </c>
      <c r="AH139" s="255">
        <f t="shared" si="87"/>
        <v>0</v>
      </c>
      <c r="AI139" s="258">
        <f>IF(ISERROR(AH139/J139),0,AH139/J139)</f>
        <v>0</v>
      </c>
      <c r="AJ139" s="258">
        <f>IF(ISERROR(AH139/$AH$191),0,AH139/$AH$191)</f>
        <v>0</v>
      </c>
    </row>
    <row r="140" spans="1:36" ht="12.75" customHeight="1" x14ac:dyDescent="0.3">
      <c r="A140" s="507" t="s">
        <v>68</v>
      </c>
      <c r="B140" s="508"/>
      <c r="C140" s="508"/>
      <c r="D140" s="508"/>
      <c r="E140" s="509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 t="str">
        <f t="shared" ref="AJ141:AJ150" si="89">IF(ISERROR(AH141/$AH$191),"-",AH141/$AH$191)</f>
        <v>-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 t="str">
        <f t="shared" si="89"/>
        <v>-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 t="str">
        <f t="shared" si="89"/>
        <v>-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 t="str">
        <f t="shared" si="89"/>
        <v>-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 t="str">
        <f t="shared" si="89"/>
        <v>-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 t="str">
        <f t="shared" si="89"/>
        <v>-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 t="str">
        <f t="shared" si="89"/>
        <v>-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 t="str">
        <f t="shared" si="89"/>
        <v>-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 t="str">
        <f t="shared" si="89"/>
        <v>-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 t="str">
        <f t="shared" si="89"/>
        <v>-</v>
      </c>
    </row>
    <row r="151" spans="1:36" s="11" customFormat="1" ht="12.75" customHeight="1" collapsed="1" x14ac:dyDescent="0.3">
      <c r="A151" s="496" t="s">
        <v>69</v>
      </c>
      <c r="B151" s="498"/>
      <c r="C151" s="498"/>
      <c r="D151" s="498"/>
      <c r="E151" s="498"/>
      <c r="F151" s="498"/>
      <c r="G151" s="498"/>
      <c r="H151" s="498"/>
      <c r="I151" s="499"/>
      <c r="J151" s="255">
        <f>SUM(J141:J150)</f>
        <v>0</v>
      </c>
      <c r="K151" s="255">
        <f>SUM(K141:K150)</f>
        <v>0</v>
      </c>
      <c r="L151" s="409"/>
      <c r="M151" s="255">
        <f>SUM(M141:M150)</f>
        <v>0</v>
      </c>
      <c r="N151" s="255">
        <f>SUM(N141:N150)</f>
        <v>0</v>
      </c>
      <c r="O151" s="255">
        <f>SUM(O141:O150)</f>
        <v>0</v>
      </c>
      <c r="P151" s="256"/>
      <c r="Q151" s="411"/>
      <c r="R151" s="255">
        <f t="shared" ref="R151:AH151" si="95">SUM(R141:R150)</f>
        <v>0</v>
      </c>
      <c r="S151" s="255">
        <f t="shared" si="95"/>
        <v>0</v>
      </c>
      <c r="T151" s="255">
        <f t="shared" si="95"/>
        <v>0</v>
      </c>
      <c r="U151" s="255">
        <f t="shared" si="95"/>
        <v>0</v>
      </c>
      <c r="V151" s="255">
        <f t="shared" si="95"/>
        <v>0</v>
      </c>
      <c r="W151" s="255">
        <f t="shared" si="95"/>
        <v>0</v>
      </c>
      <c r="X151" s="255">
        <f t="shared" si="95"/>
        <v>0</v>
      </c>
      <c r="Y151" s="255">
        <f t="shared" si="95"/>
        <v>0</v>
      </c>
      <c r="Z151" s="255">
        <f t="shared" si="95"/>
        <v>0</v>
      </c>
      <c r="AA151" s="255">
        <f t="shared" si="95"/>
        <v>0</v>
      </c>
      <c r="AB151" s="255">
        <f t="shared" si="95"/>
        <v>0</v>
      </c>
      <c r="AC151" s="255">
        <f t="shared" si="95"/>
        <v>0</v>
      </c>
      <c r="AD151" s="255">
        <f t="shared" si="95"/>
        <v>0</v>
      </c>
      <c r="AE151" s="255">
        <f t="shared" si="95"/>
        <v>0</v>
      </c>
      <c r="AF151" s="255">
        <f t="shared" si="95"/>
        <v>0</v>
      </c>
      <c r="AG151" s="255">
        <f t="shared" si="95"/>
        <v>0</v>
      </c>
      <c r="AH151" s="255">
        <f t="shared" si="95"/>
        <v>0</v>
      </c>
      <c r="AI151" s="258">
        <f>IF(ISERROR(AH151/J151),0,AH151/J151)</f>
        <v>0</v>
      </c>
      <c r="AJ151" s="258">
        <f>IF(ISERROR(AH151/$AH$191),0,AH151/$AH$191)</f>
        <v>0</v>
      </c>
    </row>
    <row r="152" spans="1:36" ht="12.75" customHeight="1" x14ac:dyDescent="0.3">
      <c r="A152" s="503" t="s">
        <v>70</v>
      </c>
      <c r="B152" s="504"/>
      <c r="C152" s="504"/>
      <c r="D152" s="504"/>
      <c r="E152" s="50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 t="str">
        <f t="shared" ref="AJ153:AJ162" si="97">IF(ISERROR(AH153/$AH$191),"-",AH153/$AH$191)</f>
        <v>-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 t="str">
        <f t="shared" si="97"/>
        <v>-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 t="str">
        <f t="shared" si="97"/>
        <v>-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 t="str">
        <f t="shared" si="97"/>
        <v>-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 t="str">
        <f t="shared" si="97"/>
        <v>-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 t="str">
        <f t="shared" si="97"/>
        <v>-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 t="str">
        <f t="shared" si="97"/>
        <v>-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 t="str">
        <f t="shared" si="97"/>
        <v>-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 t="str">
        <f t="shared" si="97"/>
        <v>-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 t="str">
        <f t="shared" si="97"/>
        <v>-</v>
      </c>
    </row>
    <row r="163" spans="1:36" s="11" customFormat="1" ht="12.75" customHeight="1" collapsed="1" x14ac:dyDescent="0.3">
      <c r="A163" s="496" t="s">
        <v>71</v>
      </c>
      <c r="B163" s="498"/>
      <c r="C163" s="498"/>
      <c r="D163" s="498"/>
      <c r="E163" s="498"/>
      <c r="F163" s="498"/>
      <c r="G163" s="498"/>
      <c r="H163" s="498"/>
      <c r="I163" s="499"/>
      <c r="J163" s="255">
        <f>SUM(J153:J162)</f>
        <v>0</v>
      </c>
      <c r="K163" s="255">
        <f>SUM(K153:K162)</f>
        <v>0</v>
      </c>
      <c r="L163" s="409"/>
      <c r="M163" s="255">
        <f>SUM(M153:M162)</f>
        <v>0</v>
      </c>
      <c r="N163" s="255">
        <f>SUM(N153:N162)</f>
        <v>0</v>
      </c>
      <c r="O163" s="255">
        <f>SUM(O153:O162)</f>
        <v>0</v>
      </c>
      <c r="P163" s="256"/>
      <c r="Q163" s="411"/>
      <c r="R163" s="255">
        <f t="shared" ref="R163:AH163" si="103">SUM(R153:R162)</f>
        <v>0</v>
      </c>
      <c r="S163" s="255">
        <f t="shared" si="103"/>
        <v>0</v>
      </c>
      <c r="T163" s="255">
        <f t="shared" si="103"/>
        <v>0</v>
      </c>
      <c r="U163" s="255">
        <f t="shared" si="103"/>
        <v>0</v>
      </c>
      <c r="V163" s="255">
        <f t="shared" si="103"/>
        <v>0</v>
      </c>
      <c r="W163" s="255">
        <f t="shared" si="103"/>
        <v>0</v>
      </c>
      <c r="X163" s="255">
        <f t="shared" si="103"/>
        <v>0</v>
      </c>
      <c r="Y163" s="255">
        <f t="shared" si="103"/>
        <v>0</v>
      </c>
      <c r="Z163" s="255">
        <f t="shared" si="103"/>
        <v>0</v>
      </c>
      <c r="AA163" s="255">
        <f t="shared" si="103"/>
        <v>0</v>
      </c>
      <c r="AB163" s="255">
        <f t="shared" si="103"/>
        <v>0</v>
      </c>
      <c r="AC163" s="255">
        <f t="shared" si="103"/>
        <v>0</v>
      </c>
      <c r="AD163" s="255">
        <f t="shared" si="103"/>
        <v>0</v>
      </c>
      <c r="AE163" s="255">
        <f t="shared" si="103"/>
        <v>0</v>
      </c>
      <c r="AF163" s="255">
        <f t="shared" si="103"/>
        <v>0</v>
      </c>
      <c r="AG163" s="255">
        <f t="shared" si="103"/>
        <v>0</v>
      </c>
      <c r="AH163" s="255">
        <f t="shared" si="103"/>
        <v>0</v>
      </c>
      <c r="AI163" s="258">
        <f>IF(ISERROR(AH163/J163),0,AH163/J163)</f>
        <v>0</v>
      </c>
      <c r="AJ163" s="258">
        <f>IF(ISERROR(AH163/$AH$191),0,AH163/$AH$191)</f>
        <v>0</v>
      </c>
    </row>
    <row r="164" spans="1:36" ht="12.75" customHeight="1" x14ac:dyDescent="0.3">
      <c r="A164" s="503" t="s">
        <v>72</v>
      </c>
      <c r="B164" s="504"/>
      <c r="C164" s="504"/>
      <c r="D164" s="504"/>
      <c r="E164" s="50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 t="str">
        <f t="shared" ref="AJ165:AJ174" si="105">IF(ISERROR(AH165/$AH$191),"-",AH165/$AH$191)</f>
        <v>-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 t="str">
        <f t="shared" si="105"/>
        <v>-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 t="str">
        <f t="shared" si="105"/>
        <v>-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 t="str">
        <f t="shared" si="105"/>
        <v>-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 t="str">
        <f t="shared" si="105"/>
        <v>-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 t="str">
        <f t="shared" si="105"/>
        <v>-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 t="str">
        <f t="shared" si="105"/>
        <v>-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 t="str">
        <f t="shared" si="105"/>
        <v>-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 t="str">
        <f t="shared" si="105"/>
        <v>-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 t="str">
        <f t="shared" si="105"/>
        <v>-</v>
      </c>
    </row>
    <row r="175" spans="1:36" s="11" customFormat="1" ht="12.75" customHeight="1" collapsed="1" x14ac:dyDescent="0.3">
      <c r="A175" s="496" t="s">
        <v>73</v>
      </c>
      <c r="B175" s="498"/>
      <c r="C175" s="498"/>
      <c r="D175" s="498"/>
      <c r="E175" s="498"/>
      <c r="F175" s="498"/>
      <c r="G175" s="498"/>
      <c r="H175" s="498"/>
      <c r="I175" s="499"/>
      <c r="J175" s="255">
        <f>SUM(J165:J174)</f>
        <v>0</v>
      </c>
      <c r="K175" s="255">
        <f>SUM(K165:K174)</f>
        <v>0</v>
      </c>
      <c r="L175" s="409"/>
      <c r="M175" s="255">
        <f>SUM(M165:M174)</f>
        <v>0</v>
      </c>
      <c r="N175" s="255">
        <f>SUM(N165:N174)</f>
        <v>0</v>
      </c>
      <c r="O175" s="255">
        <f>SUM(O165:O174)</f>
        <v>0</v>
      </c>
      <c r="P175" s="256"/>
      <c r="Q175" s="411"/>
      <c r="R175" s="255">
        <f t="shared" ref="R175:AH175" si="111">SUM(R165:R174)</f>
        <v>0</v>
      </c>
      <c r="S175" s="255">
        <f t="shared" si="111"/>
        <v>0</v>
      </c>
      <c r="T175" s="255">
        <f t="shared" si="111"/>
        <v>0</v>
      </c>
      <c r="U175" s="255">
        <f t="shared" si="111"/>
        <v>0</v>
      </c>
      <c r="V175" s="255">
        <f t="shared" si="111"/>
        <v>0</v>
      </c>
      <c r="W175" s="255">
        <f t="shared" si="111"/>
        <v>0</v>
      </c>
      <c r="X175" s="255">
        <f t="shared" si="111"/>
        <v>0</v>
      </c>
      <c r="Y175" s="255">
        <f t="shared" si="111"/>
        <v>0</v>
      </c>
      <c r="Z175" s="255">
        <f t="shared" si="111"/>
        <v>0</v>
      </c>
      <c r="AA175" s="255">
        <f t="shared" si="111"/>
        <v>0</v>
      </c>
      <c r="AB175" s="255">
        <f t="shared" si="111"/>
        <v>0</v>
      </c>
      <c r="AC175" s="255">
        <f t="shared" si="111"/>
        <v>0</v>
      </c>
      <c r="AD175" s="255">
        <f t="shared" si="111"/>
        <v>0</v>
      </c>
      <c r="AE175" s="255">
        <f t="shared" si="111"/>
        <v>0</v>
      </c>
      <c r="AF175" s="255">
        <f t="shared" si="111"/>
        <v>0</v>
      </c>
      <c r="AG175" s="255">
        <f t="shared" si="111"/>
        <v>0</v>
      </c>
      <c r="AH175" s="255">
        <f t="shared" si="111"/>
        <v>0</v>
      </c>
      <c r="AI175" s="258">
        <f>IF(ISERROR(AH175/J175),0,AH175/J175)</f>
        <v>0</v>
      </c>
      <c r="AJ175" s="258">
        <f>IF(ISERROR(AH175/$AH$191),0,AH175/$AH$191)</f>
        <v>0</v>
      </c>
    </row>
    <row r="176" spans="1:36" ht="12.75" customHeight="1" x14ac:dyDescent="0.3">
      <c r="A176" s="503" t="s">
        <v>74</v>
      </c>
      <c r="B176" s="504"/>
      <c r="C176" s="504"/>
      <c r="D176" s="504"/>
      <c r="E176" s="50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 t="str">
        <f t="shared" ref="AJ177:AJ186" si="113">IF(ISERROR(AH177/$AH$191),"-",AH177/$AH$191)</f>
        <v>-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 t="str">
        <f t="shared" si="113"/>
        <v>-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 t="str">
        <f t="shared" si="113"/>
        <v>-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 t="str">
        <f t="shared" si="113"/>
        <v>-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 t="str">
        <f t="shared" si="113"/>
        <v>-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 t="str">
        <f t="shared" si="113"/>
        <v>-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 t="str">
        <f t="shared" si="113"/>
        <v>-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 t="str">
        <f t="shared" si="113"/>
        <v>-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 t="str">
        <f t="shared" si="113"/>
        <v>-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 t="str">
        <f t="shared" si="113"/>
        <v>-</v>
      </c>
    </row>
    <row r="187" spans="1:36" s="11" customFormat="1" ht="12.75" customHeight="1" collapsed="1" x14ac:dyDescent="0.3">
      <c r="A187" s="496" t="s">
        <v>75</v>
      </c>
      <c r="B187" s="498"/>
      <c r="C187" s="498"/>
      <c r="D187" s="498"/>
      <c r="E187" s="498"/>
      <c r="F187" s="498"/>
      <c r="G187" s="498"/>
      <c r="H187" s="498"/>
      <c r="I187" s="499"/>
      <c r="J187" s="255">
        <f>SUM(J177:J186)</f>
        <v>0</v>
      </c>
      <c r="K187" s="255">
        <f>SUM(K177:K186)</f>
        <v>0</v>
      </c>
      <c r="L187" s="409"/>
      <c r="M187" s="255">
        <f>SUM(M177:M186)</f>
        <v>0</v>
      </c>
      <c r="N187" s="255">
        <f>SUM(N177:N186)</f>
        <v>0</v>
      </c>
      <c r="O187" s="255">
        <f>SUM(O177:O186)</f>
        <v>0</v>
      </c>
      <c r="P187" s="256"/>
      <c r="Q187" s="411"/>
      <c r="R187" s="255">
        <f t="shared" ref="R187:AH187" si="119">SUM(R177:R186)</f>
        <v>0</v>
      </c>
      <c r="S187" s="255">
        <f t="shared" si="119"/>
        <v>0</v>
      </c>
      <c r="T187" s="255">
        <f t="shared" si="119"/>
        <v>0</v>
      </c>
      <c r="U187" s="255">
        <f t="shared" si="119"/>
        <v>0</v>
      </c>
      <c r="V187" s="255">
        <f t="shared" si="119"/>
        <v>0</v>
      </c>
      <c r="W187" s="255">
        <f t="shared" si="119"/>
        <v>0</v>
      </c>
      <c r="X187" s="255">
        <f t="shared" si="119"/>
        <v>0</v>
      </c>
      <c r="Y187" s="255">
        <f t="shared" si="119"/>
        <v>0</v>
      </c>
      <c r="Z187" s="255">
        <f t="shared" si="119"/>
        <v>0</v>
      </c>
      <c r="AA187" s="255">
        <f t="shared" si="119"/>
        <v>0</v>
      </c>
      <c r="AB187" s="255">
        <f t="shared" si="119"/>
        <v>0</v>
      </c>
      <c r="AC187" s="255">
        <f t="shared" si="119"/>
        <v>0</v>
      </c>
      <c r="AD187" s="255">
        <f t="shared" si="119"/>
        <v>0</v>
      </c>
      <c r="AE187" s="255">
        <f t="shared" si="119"/>
        <v>0</v>
      </c>
      <c r="AF187" s="255">
        <f t="shared" si="119"/>
        <v>0</v>
      </c>
      <c r="AG187" s="255">
        <f t="shared" si="119"/>
        <v>0</v>
      </c>
      <c r="AH187" s="255">
        <f t="shared" si="119"/>
        <v>0</v>
      </c>
      <c r="AI187" s="258">
        <f>IF(ISERROR(AH187/J187),0,AH187/J187)</f>
        <v>0</v>
      </c>
      <c r="AJ187" s="258">
        <f>IF(ISERROR(AH187/$AH$191),0,AH187/$AH$191)</f>
        <v>0</v>
      </c>
    </row>
    <row r="188" spans="1:36" ht="12.75" customHeight="1" x14ac:dyDescent="0.3">
      <c r="A188" s="503" t="s">
        <v>76</v>
      </c>
      <c r="B188" s="504"/>
      <c r="C188" s="504"/>
      <c r="D188" s="504"/>
      <c r="E188" s="505"/>
      <c r="F188" s="16"/>
      <c r="G188" s="5"/>
      <c r="H188" s="17"/>
      <c r="I188" s="17"/>
      <c r="J188" s="446"/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" customFormat="1" ht="35.1" hidden="1" customHeight="1" outlineLevel="1" x14ac:dyDescent="0.3">
      <c r="A189" s="23">
        <v>1</v>
      </c>
      <c r="B189" s="23"/>
      <c r="C189" s="48"/>
      <c r="D189" s="49"/>
      <c r="E189" s="59"/>
      <c r="F189" s="59"/>
      <c r="G189" s="57"/>
      <c r="H189" s="10"/>
      <c r="I189" s="6"/>
      <c r="J189" s="466"/>
      <c r="K189" s="52"/>
      <c r="L189" s="1"/>
      <c r="M189" s="51"/>
      <c r="N189" s="58"/>
      <c r="O189" s="51"/>
      <c r="P189" s="47"/>
      <c r="Q189" s="81"/>
      <c r="R189" s="66"/>
      <c r="S189" s="66"/>
      <c r="T189" s="67"/>
      <c r="U189" s="29">
        <f>SUM(R189:T189)</f>
        <v>0</v>
      </c>
      <c r="V189" s="52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0</v>
      </c>
      <c r="AI189" s="112">
        <f>IF(ISERROR(AH189/J188),0,AH189/J188)</f>
        <v>0</v>
      </c>
      <c r="AJ189" s="112" t="str">
        <f>IF(ISERROR(AH189/$AH$191),"-",AH189/$AH$191)</f>
        <v>-</v>
      </c>
    </row>
    <row r="190" spans="1:36" s="11" customFormat="1" ht="12.75" customHeight="1" collapsed="1" x14ac:dyDescent="0.3">
      <c r="A190" s="496" t="s">
        <v>81</v>
      </c>
      <c r="B190" s="498"/>
      <c r="C190" s="498"/>
      <c r="D190" s="498"/>
      <c r="E190" s="498"/>
      <c r="F190" s="498"/>
      <c r="G190" s="498"/>
      <c r="H190" s="498"/>
      <c r="I190" s="499"/>
      <c r="J190" s="255">
        <f>J188</f>
        <v>0</v>
      </c>
      <c r="K190" s="255">
        <f>SUM(K189:K189)</f>
        <v>0</v>
      </c>
      <c r="L190" s="409"/>
      <c r="M190" s="255">
        <f>SUM(M189:M189)</f>
        <v>0</v>
      </c>
      <c r="N190" s="255">
        <f>SUM(N189:N189)</f>
        <v>0</v>
      </c>
      <c r="O190" s="255">
        <f>SUM(O189:O189)</f>
        <v>0</v>
      </c>
      <c r="P190" s="256"/>
      <c r="Q190" s="411"/>
      <c r="R190" s="255">
        <f t="shared" ref="R190:AH190" si="121">SUM(R189:R189)</f>
        <v>0</v>
      </c>
      <c r="S190" s="255">
        <f t="shared" si="121"/>
        <v>0</v>
      </c>
      <c r="T190" s="255">
        <f t="shared" si="121"/>
        <v>0</v>
      </c>
      <c r="U190" s="255">
        <f t="shared" si="121"/>
        <v>0</v>
      </c>
      <c r="V190" s="255">
        <f t="shared" si="121"/>
        <v>0</v>
      </c>
      <c r="W190" s="255">
        <f t="shared" si="121"/>
        <v>0</v>
      </c>
      <c r="X190" s="255">
        <f t="shared" si="121"/>
        <v>0</v>
      </c>
      <c r="Y190" s="255">
        <f t="shared" si="121"/>
        <v>0</v>
      </c>
      <c r="Z190" s="255">
        <f t="shared" si="121"/>
        <v>0</v>
      </c>
      <c r="AA190" s="255">
        <f t="shared" si="121"/>
        <v>0</v>
      </c>
      <c r="AB190" s="255">
        <f t="shared" si="121"/>
        <v>0</v>
      </c>
      <c r="AC190" s="255">
        <f t="shared" si="121"/>
        <v>0</v>
      </c>
      <c r="AD190" s="255">
        <f t="shared" si="121"/>
        <v>0</v>
      </c>
      <c r="AE190" s="255">
        <f t="shared" si="121"/>
        <v>0</v>
      </c>
      <c r="AF190" s="255">
        <f t="shared" si="121"/>
        <v>0</v>
      </c>
      <c r="AG190" s="255">
        <f t="shared" si="121"/>
        <v>0</v>
      </c>
      <c r="AH190" s="255">
        <f t="shared" si="121"/>
        <v>0</v>
      </c>
      <c r="AI190" s="258">
        <f>IF(ISERROR(AH190/J190),0,AH190/J190)</f>
        <v>0</v>
      </c>
      <c r="AJ190" s="258">
        <f>IF(ISERROR(AH190/$AH$191),0,AH190/$AH$191)</f>
        <v>0</v>
      </c>
    </row>
    <row r="191" spans="1:36" ht="15" customHeight="1" x14ac:dyDescent="0.3">
      <c r="A191" s="510" t="s">
        <v>123</v>
      </c>
      <c r="B191" s="511"/>
      <c r="C191" s="511"/>
      <c r="D191" s="511"/>
      <c r="E191" s="511"/>
      <c r="F191" s="511"/>
      <c r="G191" s="511"/>
      <c r="H191" s="511"/>
      <c r="I191" s="512"/>
      <c r="J191" s="268">
        <f>SUM(J19,J31,J43,J55,J67,J79,J91,J103,J115,J127,J139,J151,J163,J175,J187,J190)</f>
        <v>0</v>
      </c>
      <c r="K191" s="268">
        <f>+K19+K31+K43+K55+K67+K79+K91+K103+K115+K127+K139+K151+K187+K163+K175+K190</f>
        <v>0</v>
      </c>
      <c r="L191" s="269"/>
      <c r="M191" s="268">
        <f>+M19+M31+M43+M55+M67+M79+M91+M103+M115+M127+M139+M151+M187+M163+M175+M190</f>
        <v>0</v>
      </c>
      <c r="N191" s="268">
        <f>+N19+N31+N43+N55+N67+N79+N91+N103+N115+N127+N139+N151+N187+N163+N175+N190</f>
        <v>0</v>
      </c>
      <c r="O191" s="268">
        <f>+O19+O31+O43+O55+O67+O79+O91+O103+O115+O127+O139+O151+O187+O163+O175+O190</f>
        <v>0</v>
      </c>
      <c r="P191" s="270"/>
      <c r="Q191" s="271"/>
      <c r="R191" s="268">
        <f t="shared" ref="R191:AH191" si="122">+R19+R31+R43+R55+R67+R79+R91+R103+R115+R127+R139+R151+R187+R163+R175+R190</f>
        <v>0</v>
      </c>
      <c r="S191" s="268">
        <f t="shared" si="122"/>
        <v>0</v>
      </c>
      <c r="T191" s="268">
        <f t="shared" si="122"/>
        <v>0</v>
      </c>
      <c r="U191" s="268">
        <f t="shared" si="122"/>
        <v>0</v>
      </c>
      <c r="V191" s="268">
        <f t="shared" si="122"/>
        <v>0</v>
      </c>
      <c r="W191" s="268">
        <f t="shared" si="122"/>
        <v>0</v>
      </c>
      <c r="X191" s="268">
        <f t="shared" si="122"/>
        <v>0</v>
      </c>
      <c r="Y191" s="268">
        <f t="shared" si="122"/>
        <v>0</v>
      </c>
      <c r="Z191" s="268">
        <f t="shared" si="122"/>
        <v>0</v>
      </c>
      <c r="AA191" s="268">
        <f t="shared" si="122"/>
        <v>0</v>
      </c>
      <c r="AB191" s="268">
        <f t="shared" si="122"/>
        <v>0</v>
      </c>
      <c r="AC191" s="268">
        <f t="shared" si="122"/>
        <v>0</v>
      </c>
      <c r="AD191" s="268">
        <f t="shared" si="122"/>
        <v>0</v>
      </c>
      <c r="AE191" s="268">
        <f t="shared" si="122"/>
        <v>0</v>
      </c>
      <c r="AF191" s="268">
        <f t="shared" si="122"/>
        <v>0</v>
      </c>
      <c r="AG191" s="268">
        <f t="shared" si="122"/>
        <v>0</v>
      </c>
      <c r="AH191" s="268">
        <f t="shared" si="122"/>
        <v>0</v>
      </c>
      <c r="AI191" s="267">
        <f>IF(ISERROR(AH191/J191),0,AH191/J191)</f>
        <v>0</v>
      </c>
      <c r="AJ191" s="267">
        <f>IF(ISERROR(AH191/$AH$191),0,AH191/$AH$191)</f>
        <v>0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3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2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2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2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12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2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2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:S189 V189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T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W189:X189" xr:uid="{00000000-0002-0000-12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2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DB5"/>
    <pageSetUpPr fitToPage="1"/>
  </sheetPr>
  <dimension ref="A1:Y41"/>
  <sheetViews>
    <sheetView zoomScaleNormal="100" workbookViewId="0">
      <selection activeCell="Q15" sqref="Q15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+'24-01-025-001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">
        <v>4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+'24-01-025-001 Ind. Proy'!J19</f>
        <v>0</v>
      </c>
      <c r="C8" s="9">
        <f>+'24-01-025-001 Ind. Proy'!K19</f>
        <v>0</v>
      </c>
      <c r="D8" s="9">
        <f>+'24-01-025-001 Ind. Proy'!M19</f>
        <v>0</v>
      </c>
      <c r="E8" s="9">
        <f>+'24-01-025-001 Ind. Proy'!N19</f>
        <v>0</v>
      </c>
      <c r="F8" s="9">
        <f>+'24-01-025-001 Ind. Proy'!O19</f>
        <v>0</v>
      </c>
      <c r="G8" s="9">
        <f>+'24-01-025-001 Ind. Proy'!R19</f>
        <v>0</v>
      </c>
      <c r="H8" s="9">
        <f>+'24-01-025-001 Ind. Proy'!S19</f>
        <v>0</v>
      </c>
      <c r="I8" s="9">
        <f>+'24-01-025-001 Ind. Proy'!T19</f>
        <v>0</v>
      </c>
      <c r="J8" s="9">
        <f>+'24-01-025-001 Ind. Proy'!U19</f>
        <v>0</v>
      </c>
      <c r="K8" s="9">
        <f>+'24-01-025-001 Ind. Proy'!V19</f>
        <v>0</v>
      </c>
      <c r="L8" s="9">
        <f>+'24-01-025-001 Ind. Proy'!W19</f>
        <v>0</v>
      </c>
      <c r="M8" s="9">
        <f>+'24-01-025-001 Ind. Proy'!X19</f>
        <v>0</v>
      </c>
      <c r="N8" s="9">
        <f>+'24-01-025-001 Ind. Proy'!Y19</f>
        <v>0</v>
      </c>
      <c r="O8" s="9">
        <f>+'24-01-025-001 Ind. Proy'!Z19</f>
        <v>0</v>
      </c>
      <c r="P8" s="9">
        <f>+'24-01-025-001 Ind. Proy'!AA19</f>
        <v>0</v>
      </c>
      <c r="Q8" s="9">
        <f>+'24-01-025-001 Ind. Proy'!AB19</f>
        <v>0</v>
      </c>
      <c r="R8" s="9">
        <f>+'24-01-025-001 Ind. Proy'!AC19</f>
        <v>0</v>
      </c>
      <c r="S8" s="9">
        <f>+'24-01-025-001 Ind. Proy'!AD19</f>
        <v>0</v>
      </c>
      <c r="T8" s="9">
        <f>+'24-01-025-001 Ind. Proy'!AE19</f>
        <v>0</v>
      </c>
      <c r="U8" s="9">
        <f>+'24-01-025-001 Ind. Proy'!AF19</f>
        <v>0</v>
      </c>
      <c r="V8" s="9">
        <f>+'24-01-025-001 Ind. Proy'!AG19</f>
        <v>0</v>
      </c>
      <c r="W8" s="9">
        <f>+'24-01-025-001 Ind. Proy'!AH19</f>
        <v>0</v>
      </c>
      <c r="X8" s="112">
        <f>+'24-01-025-001 Ind. Proy'!AI19</f>
        <v>0</v>
      </c>
      <c r="Y8" s="112">
        <f>+'24-01-025-001 Ind. Proy'!AJ19</f>
        <v>0</v>
      </c>
    </row>
    <row r="9" spans="1:25" ht="24.75" customHeight="1" x14ac:dyDescent="0.3">
      <c r="A9" s="43" t="s">
        <v>48</v>
      </c>
      <c r="B9" s="9">
        <f>+'24-01-025-001 Ind. Proy'!J31</f>
        <v>0</v>
      </c>
      <c r="C9" s="9">
        <f>+'24-01-025-001 Ind. Proy'!K31</f>
        <v>0</v>
      </c>
      <c r="D9" s="9">
        <f>+'24-01-025-001 Ind. Proy'!M31</f>
        <v>0</v>
      </c>
      <c r="E9" s="9">
        <f>+'24-01-025-001 Ind. Proy'!N31</f>
        <v>0</v>
      </c>
      <c r="F9" s="9">
        <f>+'24-01-025-001 Ind. Proy'!O31</f>
        <v>0</v>
      </c>
      <c r="G9" s="9">
        <f>+'24-01-025-001 Ind. Proy'!R31</f>
        <v>0</v>
      </c>
      <c r="H9" s="9">
        <f>+'24-01-025-001 Ind. Proy'!S31</f>
        <v>0</v>
      </c>
      <c r="I9" s="9">
        <f>+'24-01-025-001 Ind. Proy'!T31</f>
        <v>0</v>
      </c>
      <c r="J9" s="9">
        <f>+'24-01-025-001 Ind. Proy'!U31</f>
        <v>0</v>
      </c>
      <c r="K9" s="9">
        <f>+'24-01-025-001 Ind. Proy'!V31</f>
        <v>0</v>
      </c>
      <c r="L9" s="9">
        <f>+'24-01-025-001 Ind. Proy'!W31</f>
        <v>0</v>
      </c>
      <c r="M9" s="9">
        <f>+'24-01-025-001 Ind. Proy'!X31</f>
        <v>0</v>
      </c>
      <c r="N9" s="9">
        <f>+'24-01-025-001 Ind. Proy'!Y31</f>
        <v>0</v>
      </c>
      <c r="O9" s="9">
        <f>+'24-01-025-001 Ind. Proy'!Z31</f>
        <v>0</v>
      </c>
      <c r="P9" s="9">
        <f>+'24-01-025-001 Ind. Proy'!AA31</f>
        <v>0</v>
      </c>
      <c r="Q9" s="9">
        <f>+'24-01-025-001 Ind. Proy'!AB31</f>
        <v>0</v>
      </c>
      <c r="R9" s="9">
        <f>+'24-01-025-001 Ind. Proy'!AC31</f>
        <v>0</v>
      </c>
      <c r="S9" s="9">
        <f>+'24-01-025-001 Ind. Proy'!AD31</f>
        <v>0</v>
      </c>
      <c r="T9" s="9">
        <f>+'24-01-025-001 Ind. Proy'!AE31</f>
        <v>0</v>
      </c>
      <c r="U9" s="9">
        <f>+'24-01-025-001 Ind. Proy'!AF31</f>
        <v>0</v>
      </c>
      <c r="V9" s="9">
        <f>+'24-01-025-001 Ind. Proy'!AG31</f>
        <v>0</v>
      </c>
      <c r="W9" s="9">
        <f>+'24-01-025-001 Ind. Proy'!AH31</f>
        <v>0</v>
      </c>
      <c r="X9" s="112">
        <f>+'24-01-025-001 Ind. Proy'!AI31</f>
        <v>0</v>
      </c>
      <c r="Y9" s="112">
        <f>+'24-01-025-001 Ind. Proy'!AJ31</f>
        <v>0</v>
      </c>
    </row>
    <row r="10" spans="1:25" ht="24.75" customHeight="1" x14ac:dyDescent="0.3">
      <c r="A10" s="43" t="s">
        <v>50</v>
      </c>
      <c r="B10" s="9">
        <f>+'24-01-025-001 Ind. Proy'!J43</f>
        <v>0</v>
      </c>
      <c r="C10" s="9">
        <f>+'24-01-025-001 Ind. Proy'!K43</f>
        <v>0</v>
      </c>
      <c r="D10" s="9">
        <f>+'24-01-025-001 Ind. Proy'!M43</f>
        <v>0</v>
      </c>
      <c r="E10" s="9">
        <f>+'24-01-025-001 Ind. Proy'!N43</f>
        <v>0</v>
      </c>
      <c r="F10" s="9">
        <f>+'24-01-025-001 Ind. Proy'!O43</f>
        <v>0</v>
      </c>
      <c r="G10" s="9">
        <f>+'24-01-025-001 Ind. Proy'!R43</f>
        <v>0</v>
      </c>
      <c r="H10" s="9">
        <f>+'24-01-025-001 Ind. Proy'!S43</f>
        <v>0</v>
      </c>
      <c r="I10" s="9">
        <f>+'24-01-025-001 Ind. Proy'!T43</f>
        <v>0</v>
      </c>
      <c r="J10" s="9">
        <f>+'24-01-025-001 Ind. Proy'!U43</f>
        <v>0</v>
      </c>
      <c r="K10" s="9">
        <f>+'24-01-025-001 Ind. Proy'!V43</f>
        <v>0</v>
      </c>
      <c r="L10" s="9">
        <f>+'24-01-025-001 Ind. Proy'!W43</f>
        <v>0</v>
      </c>
      <c r="M10" s="9">
        <f>+'24-01-025-001 Ind. Proy'!X43</f>
        <v>0</v>
      </c>
      <c r="N10" s="9">
        <f>+'24-01-025-001 Ind. Proy'!Y43</f>
        <v>0</v>
      </c>
      <c r="O10" s="9">
        <f>+'24-01-025-001 Ind. Proy'!Z43</f>
        <v>0</v>
      </c>
      <c r="P10" s="9">
        <f>+'24-01-025-001 Ind. Proy'!AA43</f>
        <v>0</v>
      </c>
      <c r="Q10" s="9">
        <f>+'24-01-025-001 Ind. Proy'!AB43</f>
        <v>0</v>
      </c>
      <c r="R10" s="9">
        <f>+'24-01-025-001 Ind. Proy'!AC43</f>
        <v>0</v>
      </c>
      <c r="S10" s="9">
        <f>+'24-01-025-001 Ind. Proy'!AD43</f>
        <v>0</v>
      </c>
      <c r="T10" s="9">
        <f>+'24-01-025-001 Ind. Proy'!AE43</f>
        <v>0</v>
      </c>
      <c r="U10" s="9">
        <f>+'24-01-025-001 Ind. Proy'!AF43</f>
        <v>0</v>
      </c>
      <c r="V10" s="9">
        <f>+'24-01-025-001 Ind. Proy'!AG43</f>
        <v>0</v>
      </c>
      <c r="W10" s="9">
        <f>+'24-01-025-001 Ind. Proy'!AH43</f>
        <v>0</v>
      </c>
      <c r="X10" s="112">
        <f>+'24-01-025-001 Ind. Proy'!AI43</f>
        <v>0</v>
      </c>
      <c r="Y10" s="112">
        <f>+'24-01-025-001 Ind. Proy'!AJ43</f>
        <v>0</v>
      </c>
    </row>
    <row r="11" spans="1:25" ht="24.75" customHeight="1" x14ac:dyDescent="0.3">
      <c r="A11" s="43" t="s">
        <v>52</v>
      </c>
      <c r="B11" s="9">
        <f>+'24-01-025-001 Ind. Proy'!J55</f>
        <v>0</v>
      </c>
      <c r="C11" s="9">
        <f>+'24-01-025-001 Ind. Proy'!K55</f>
        <v>0</v>
      </c>
      <c r="D11" s="9">
        <f>+'24-01-025-001 Ind. Proy'!M55</f>
        <v>0</v>
      </c>
      <c r="E11" s="9">
        <f>+'24-01-025-001 Ind. Proy'!N55</f>
        <v>0</v>
      </c>
      <c r="F11" s="9">
        <f>+'24-01-025-001 Ind. Proy'!O55</f>
        <v>0</v>
      </c>
      <c r="G11" s="9">
        <f>+'24-01-025-001 Ind. Proy'!R55</f>
        <v>0</v>
      </c>
      <c r="H11" s="9">
        <f>+'24-01-025-001 Ind. Proy'!S55</f>
        <v>0</v>
      </c>
      <c r="I11" s="9">
        <f>+'24-01-025-001 Ind. Proy'!T55</f>
        <v>0</v>
      </c>
      <c r="J11" s="9">
        <f>+'24-01-025-001 Ind. Proy'!U55</f>
        <v>0</v>
      </c>
      <c r="K11" s="9">
        <f>+'24-01-025-001 Ind. Proy'!V55</f>
        <v>0</v>
      </c>
      <c r="L11" s="9">
        <f>+'24-01-025-001 Ind. Proy'!W55</f>
        <v>0</v>
      </c>
      <c r="M11" s="9">
        <f>+'24-01-025-001 Ind. Proy'!X55</f>
        <v>0</v>
      </c>
      <c r="N11" s="9">
        <f>+'24-01-025-001 Ind. Proy'!Y55</f>
        <v>0</v>
      </c>
      <c r="O11" s="9">
        <f>+'24-01-025-001 Ind. Proy'!Z55</f>
        <v>0</v>
      </c>
      <c r="P11" s="9">
        <f>+'24-01-025-001 Ind. Proy'!AA55</f>
        <v>0</v>
      </c>
      <c r="Q11" s="9">
        <f>+'24-01-025-001 Ind. Proy'!AB55</f>
        <v>0</v>
      </c>
      <c r="R11" s="9">
        <f>+'24-01-025-001 Ind. Proy'!AC55</f>
        <v>0</v>
      </c>
      <c r="S11" s="9">
        <f>+'24-01-025-001 Ind. Proy'!AD55</f>
        <v>0</v>
      </c>
      <c r="T11" s="9">
        <f>+'24-01-025-001 Ind. Proy'!AE55</f>
        <v>0</v>
      </c>
      <c r="U11" s="9">
        <f>+'24-01-025-001 Ind. Proy'!AF55</f>
        <v>0</v>
      </c>
      <c r="V11" s="9">
        <f>+'24-01-025-001 Ind. Proy'!AG55</f>
        <v>0</v>
      </c>
      <c r="W11" s="9">
        <f>+'24-01-025-001 Ind. Proy'!AH55</f>
        <v>0</v>
      </c>
      <c r="X11" s="112">
        <f>+'24-01-025-001 Ind. Proy'!AI55</f>
        <v>0</v>
      </c>
      <c r="Y11" s="112">
        <f>+'24-01-025-001 Ind. Proy'!AJ55</f>
        <v>0</v>
      </c>
    </row>
    <row r="12" spans="1:25" ht="24.75" customHeight="1" x14ac:dyDescent="0.3">
      <c r="A12" s="43" t="s">
        <v>54</v>
      </c>
      <c r="B12" s="9">
        <f>+'24-01-025-001 Ind. Proy'!J67</f>
        <v>0</v>
      </c>
      <c r="C12" s="9">
        <f>+'24-01-025-001 Ind. Proy'!K67</f>
        <v>0</v>
      </c>
      <c r="D12" s="9">
        <f>+'24-01-025-001 Ind. Proy'!M67</f>
        <v>0</v>
      </c>
      <c r="E12" s="9">
        <f>+'24-01-025-001 Ind. Proy'!N67</f>
        <v>0</v>
      </c>
      <c r="F12" s="9">
        <f>+'24-01-025-001 Ind. Proy'!O67</f>
        <v>0</v>
      </c>
      <c r="G12" s="9">
        <f>+'24-01-025-001 Ind. Proy'!R67</f>
        <v>0</v>
      </c>
      <c r="H12" s="9">
        <f>+'24-01-025-001 Ind. Proy'!S67</f>
        <v>0</v>
      </c>
      <c r="I12" s="9">
        <f>+'24-01-025-001 Ind. Proy'!T67</f>
        <v>0</v>
      </c>
      <c r="J12" s="9">
        <f>+'24-01-025-001 Ind. Proy'!U67</f>
        <v>0</v>
      </c>
      <c r="K12" s="9">
        <f>+'24-01-025-001 Ind. Proy'!V67</f>
        <v>0</v>
      </c>
      <c r="L12" s="9">
        <f>+'24-01-025-001 Ind. Proy'!W67</f>
        <v>0</v>
      </c>
      <c r="M12" s="9">
        <f>+'24-01-025-001 Ind. Proy'!X67</f>
        <v>0</v>
      </c>
      <c r="N12" s="9">
        <f>+'24-01-025-001 Ind. Proy'!Y67</f>
        <v>0</v>
      </c>
      <c r="O12" s="9">
        <f>+'24-01-025-001 Ind. Proy'!Z67</f>
        <v>0</v>
      </c>
      <c r="P12" s="9">
        <f>+'24-01-025-001 Ind. Proy'!AA67</f>
        <v>0</v>
      </c>
      <c r="Q12" s="9">
        <f>+'24-01-025-001 Ind. Proy'!AB67</f>
        <v>0</v>
      </c>
      <c r="R12" s="9">
        <f>+'24-01-025-001 Ind. Proy'!AC67</f>
        <v>0</v>
      </c>
      <c r="S12" s="9">
        <f>+'24-01-025-001 Ind. Proy'!AD67</f>
        <v>0</v>
      </c>
      <c r="T12" s="9">
        <f>+'24-01-025-001 Ind. Proy'!AE67</f>
        <v>0</v>
      </c>
      <c r="U12" s="9">
        <f>+'24-01-025-001 Ind. Proy'!AF67</f>
        <v>0</v>
      </c>
      <c r="V12" s="9">
        <f>+'24-01-025-001 Ind. Proy'!AG67</f>
        <v>0</v>
      </c>
      <c r="W12" s="9">
        <f>+'24-01-025-001 Ind. Proy'!AH67</f>
        <v>0</v>
      </c>
      <c r="X12" s="112">
        <f>+'24-01-025-001 Ind. Proy'!AI67</f>
        <v>0</v>
      </c>
      <c r="Y12" s="112">
        <f>+'24-01-025-001 Ind. Proy'!AJ67</f>
        <v>0</v>
      </c>
    </row>
    <row r="13" spans="1:25" ht="24.75" customHeight="1" x14ac:dyDescent="0.3">
      <c r="A13" s="43" t="s">
        <v>56</v>
      </c>
      <c r="B13" s="9">
        <f>+'24-01-025-001 Ind. Proy'!J79</f>
        <v>0</v>
      </c>
      <c r="C13" s="9">
        <f>+'24-01-025-001 Ind. Proy'!K79</f>
        <v>0</v>
      </c>
      <c r="D13" s="9">
        <f>+'24-01-025-001 Ind. Proy'!M79</f>
        <v>0</v>
      </c>
      <c r="E13" s="9">
        <f>+'24-01-025-001 Ind. Proy'!N79</f>
        <v>0</v>
      </c>
      <c r="F13" s="9">
        <f>+'24-01-025-001 Ind. Proy'!O79</f>
        <v>0</v>
      </c>
      <c r="G13" s="9">
        <f>+'24-01-025-001 Ind. Proy'!R79</f>
        <v>0</v>
      </c>
      <c r="H13" s="9">
        <f>+'24-01-025-001 Ind. Proy'!S79</f>
        <v>0</v>
      </c>
      <c r="I13" s="9">
        <f>+'24-01-025-001 Ind. Proy'!T79</f>
        <v>0</v>
      </c>
      <c r="J13" s="9">
        <f>+'24-01-025-001 Ind. Proy'!U79</f>
        <v>0</v>
      </c>
      <c r="K13" s="9">
        <f>+'24-01-025-001 Ind. Proy'!V79</f>
        <v>0</v>
      </c>
      <c r="L13" s="9">
        <f>+'24-01-025-001 Ind. Proy'!W79</f>
        <v>0</v>
      </c>
      <c r="M13" s="9">
        <f>+'24-01-025-001 Ind. Proy'!X79</f>
        <v>0</v>
      </c>
      <c r="N13" s="9">
        <f>+'24-01-025-001 Ind. Proy'!Y79</f>
        <v>0</v>
      </c>
      <c r="O13" s="9">
        <f>+'24-01-025-001 Ind. Proy'!Z79</f>
        <v>0</v>
      </c>
      <c r="P13" s="9">
        <f>+'24-01-025-001 Ind. Proy'!AA79</f>
        <v>0</v>
      </c>
      <c r="Q13" s="9">
        <f>+'24-01-025-001 Ind. Proy'!AB79</f>
        <v>0</v>
      </c>
      <c r="R13" s="9">
        <f>+'24-01-025-001 Ind. Proy'!AC79</f>
        <v>0</v>
      </c>
      <c r="S13" s="9">
        <f>+'24-01-025-001 Ind. Proy'!AD79</f>
        <v>0</v>
      </c>
      <c r="T13" s="9">
        <f>+'24-01-025-001 Ind. Proy'!AE79</f>
        <v>0</v>
      </c>
      <c r="U13" s="9">
        <f>+'24-01-025-001 Ind. Proy'!AF79</f>
        <v>0</v>
      </c>
      <c r="V13" s="9">
        <f>+'24-01-025-001 Ind. Proy'!AG79</f>
        <v>0</v>
      </c>
      <c r="W13" s="9">
        <f>+'24-01-025-001 Ind. Proy'!AH79</f>
        <v>0</v>
      </c>
      <c r="X13" s="112">
        <f>+'24-01-025-001 Ind. Proy'!AI79</f>
        <v>0</v>
      </c>
      <c r="Y13" s="112">
        <f>+'24-01-025-001 Ind. Proy'!AJ79</f>
        <v>0</v>
      </c>
    </row>
    <row r="14" spans="1:25" ht="24.75" customHeight="1" x14ac:dyDescent="0.3">
      <c r="A14" s="43" t="s">
        <v>58</v>
      </c>
      <c r="B14" s="9">
        <f>+'24-01-025-001 Ind. Proy'!J91</f>
        <v>0</v>
      </c>
      <c r="C14" s="9">
        <f>+'24-01-025-001 Ind. Proy'!K91</f>
        <v>0</v>
      </c>
      <c r="D14" s="9">
        <f>+'24-01-025-001 Ind. Proy'!M91</f>
        <v>0</v>
      </c>
      <c r="E14" s="9">
        <f>+'24-01-025-001 Ind. Proy'!N91</f>
        <v>0</v>
      </c>
      <c r="F14" s="9">
        <f>+'24-01-025-001 Ind. Proy'!O91</f>
        <v>0</v>
      </c>
      <c r="G14" s="9">
        <f>+'24-01-025-001 Ind. Proy'!R91</f>
        <v>0</v>
      </c>
      <c r="H14" s="9">
        <f>+'24-01-025-001 Ind. Proy'!S91</f>
        <v>0</v>
      </c>
      <c r="I14" s="9">
        <f>+'24-01-025-001 Ind. Proy'!T91</f>
        <v>0</v>
      </c>
      <c r="J14" s="9">
        <f>+'24-01-025-001 Ind. Proy'!U91</f>
        <v>0</v>
      </c>
      <c r="K14" s="9">
        <f>+'24-01-025-001 Ind. Proy'!V91</f>
        <v>0</v>
      </c>
      <c r="L14" s="9">
        <f>+'24-01-025-001 Ind. Proy'!W91</f>
        <v>0</v>
      </c>
      <c r="M14" s="9">
        <f>+'24-01-025-001 Ind. Proy'!X91</f>
        <v>0</v>
      </c>
      <c r="N14" s="9">
        <f>+'24-01-025-001 Ind. Proy'!Y91</f>
        <v>0</v>
      </c>
      <c r="O14" s="9">
        <f>+'24-01-025-001 Ind. Proy'!Z91</f>
        <v>0</v>
      </c>
      <c r="P14" s="9">
        <f>+'24-01-025-001 Ind. Proy'!AA91</f>
        <v>0</v>
      </c>
      <c r="Q14" s="9">
        <f>+'24-01-025-001 Ind. Proy'!AB91</f>
        <v>0</v>
      </c>
      <c r="R14" s="9">
        <f>+'24-01-025-001 Ind. Proy'!AC91</f>
        <v>0</v>
      </c>
      <c r="S14" s="9">
        <f>+'24-01-025-001 Ind. Proy'!AD91</f>
        <v>0</v>
      </c>
      <c r="T14" s="9">
        <f>+'24-01-025-001 Ind. Proy'!AE91</f>
        <v>0</v>
      </c>
      <c r="U14" s="9">
        <f>+'24-01-025-001 Ind. Proy'!AF91</f>
        <v>0</v>
      </c>
      <c r="V14" s="9">
        <f>+'24-01-025-001 Ind. Proy'!AG91</f>
        <v>0</v>
      </c>
      <c r="W14" s="9">
        <f>+'24-01-025-001 Ind. Proy'!AH91</f>
        <v>0</v>
      </c>
      <c r="X14" s="112">
        <f>+'24-01-025-001 Ind. Proy'!AI91</f>
        <v>0</v>
      </c>
      <c r="Y14" s="112">
        <f>+'24-01-025-001 Ind. Proy'!AJ91</f>
        <v>0</v>
      </c>
    </row>
    <row r="15" spans="1:25" ht="24.75" customHeight="1" x14ac:dyDescent="0.3">
      <c r="A15" s="43" t="s">
        <v>60</v>
      </c>
      <c r="B15" s="9">
        <f>+'24-01-025-001 Ind. Proy'!J103</f>
        <v>0</v>
      </c>
      <c r="C15" s="9">
        <f>+'24-01-025-001 Ind. Proy'!K103</f>
        <v>0</v>
      </c>
      <c r="D15" s="9">
        <f>+'24-01-025-001 Ind. Proy'!M103</f>
        <v>0</v>
      </c>
      <c r="E15" s="9">
        <f>+'24-01-025-001 Ind. Proy'!N103</f>
        <v>0</v>
      </c>
      <c r="F15" s="9">
        <f>+'24-01-025-001 Ind. Proy'!O103</f>
        <v>0</v>
      </c>
      <c r="G15" s="9">
        <f>+'24-01-025-001 Ind. Proy'!R103</f>
        <v>0</v>
      </c>
      <c r="H15" s="9">
        <f>+'24-01-025-001 Ind. Proy'!S103</f>
        <v>0</v>
      </c>
      <c r="I15" s="9">
        <f>+'24-01-025-001 Ind. Proy'!T103</f>
        <v>0</v>
      </c>
      <c r="J15" s="9">
        <f>+'24-01-025-001 Ind. Proy'!U103</f>
        <v>0</v>
      </c>
      <c r="K15" s="9">
        <f>+'24-01-025-001 Ind. Proy'!V103</f>
        <v>0</v>
      </c>
      <c r="L15" s="9">
        <f>+'24-01-025-001 Ind. Proy'!W103</f>
        <v>0</v>
      </c>
      <c r="M15" s="9">
        <f>+'24-01-025-001 Ind. Proy'!X103</f>
        <v>0</v>
      </c>
      <c r="N15" s="9">
        <f>+'24-01-025-001 Ind. Proy'!Y103</f>
        <v>0</v>
      </c>
      <c r="O15" s="9">
        <f>+'24-01-025-001 Ind. Proy'!Z103</f>
        <v>0</v>
      </c>
      <c r="P15" s="9">
        <f>+'24-01-025-001 Ind. Proy'!AA103</f>
        <v>0</v>
      </c>
      <c r="Q15" s="9">
        <f>+'24-01-025-001 Ind. Proy'!AB103</f>
        <v>0</v>
      </c>
      <c r="R15" s="9">
        <f>+'24-01-025-001 Ind. Proy'!AC103</f>
        <v>0</v>
      </c>
      <c r="S15" s="9">
        <f>+'24-01-025-001 Ind. Proy'!AD103</f>
        <v>0</v>
      </c>
      <c r="T15" s="9">
        <f>+'24-01-025-001 Ind. Proy'!AE103</f>
        <v>0</v>
      </c>
      <c r="U15" s="9">
        <f>+'24-01-025-001 Ind. Proy'!AF103</f>
        <v>0</v>
      </c>
      <c r="V15" s="9">
        <f>+'24-01-025-001 Ind. Proy'!AG103</f>
        <v>0</v>
      </c>
      <c r="W15" s="9">
        <f>+'24-01-025-001 Ind. Proy'!AH103</f>
        <v>0</v>
      </c>
      <c r="X15" s="112">
        <f>+'24-01-025-001 Ind. Proy'!AI103</f>
        <v>0</v>
      </c>
      <c r="Y15" s="112">
        <f>+'24-01-025-001 Ind. Proy'!AJ103</f>
        <v>0</v>
      </c>
    </row>
    <row r="16" spans="1:25" ht="24.75" customHeight="1" x14ac:dyDescent="0.3">
      <c r="A16" s="43" t="s">
        <v>62</v>
      </c>
      <c r="B16" s="9">
        <f>+'24-01-025-001 Ind. Proy'!J115</f>
        <v>0</v>
      </c>
      <c r="C16" s="9">
        <f>+'24-01-025-001 Ind. Proy'!K115</f>
        <v>0</v>
      </c>
      <c r="D16" s="9">
        <f>+'24-01-025-001 Ind. Proy'!M115</f>
        <v>0</v>
      </c>
      <c r="E16" s="9">
        <f>+'24-01-025-001 Ind. Proy'!N115</f>
        <v>0</v>
      </c>
      <c r="F16" s="9">
        <f>+'24-01-025-001 Ind. Proy'!O115</f>
        <v>0</v>
      </c>
      <c r="G16" s="9">
        <f>+'24-01-025-001 Ind. Proy'!R115</f>
        <v>0</v>
      </c>
      <c r="H16" s="9">
        <f>+'24-01-025-001 Ind. Proy'!S115</f>
        <v>0</v>
      </c>
      <c r="I16" s="9">
        <f>+'24-01-025-001 Ind. Proy'!T115</f>
        <v>0</v>
      </c>
      <c r="J16" s="9">
        <f>+'24-01-025-001 Ind. Proy'!U115</f>
        <v>0</v>
      </c>
      <c r="K16" s="9">
        <f>+'24-01-025-001 Ind. Proy'!V115</f>
        <v>0</v>
      </c>
      <c r="L16" s="9">
        <f>+'24-01-025-001 Ind. Proy'!W115</f>
        <v>0</v>
      </c>
      <c r="M16" s="9">
        <f>+'24-01-025-001 Ind. Proy'!X115</f>
        <v>0</v>
      </c>
      <c r="N16" s="9">
        <f>+'24-01-025-001 Ind. Proy'!Y115</f>
        <v>0</v>
      </c>
      <c r="O16" s="9">
        <f>+'24-01-025-001 Ind. Proy'!Z115</f>
        <v>0</v>
      </c>
      <c r="P16" s="9">
        <f>+'24-01-025-001 Ind. Proy'!AA115</f>
        <v>0</v>
      </c>
      <c r="Q16" s="9">
        <f>+'24-01-025-001 Ind. Proy'!AB115</f>
        <v>0</v>
      </c>
      <c r="R16" s="9">
        <f>+'24-01-025-001 Ind. Proy'!AC115</f>
        <v>0</v>
      </c>
      <c r="S16" s="9">
        <f>+'24-01-025-001 Ind. Proy'!AD115</f>
        <v>0</v>
      </c>
      <c r="T16" s="9">
        <f>+'24-01-025-001 Ind. Proy'!AE115</f>
        <v>0</v>
      </c>
      <c r="U16" s="9">
        <f>+'24-01-025-001 Ind. Proy'!AF115</f>
        <v>0</v>
      </c>
      <c r="V16" s="9">
        <f>+'24-01-025-001 Ind. Proy'!AG115</f>
        <v>0</v>
      </c>
      <c r="W16" s="9">
        <f>+'24-01-025-001 Ind. Proy'!AH115</f>
        <v>0</v>
      </c>
      <c r="X16" s="112">
        <f>+'24-01-025-001 Ind. Proy'!AI115</f>
        <v>0</v>
      </c>
      <c r="Y16" s="112">
        <f>+'24-01-025-001 Ind. Proy'!AJ115</f>
        <v>0</v>
      </c>
    </row>
    <row r="17" spans="1:25" ht="24.75" customHeight="1" x14ac:dyDescent="0.3">
      <c r="A17" s="43" t="s">
        <v>64</v>
      </c>
      <c r="B17" s="9">
        <f>+'24-01-025-001 Ind. Proy'!J127</f>
        <v>0</v>
      </c>
      <c r="C17" s="9">
        <f>+'24-01-025-001 Ind. Proy'!K127</f>
        <v>0</v>
      </c>
      <c r="D17" s="9">
        <f>+'24-01-025-001 Ind. Proy'!M127</f>
        <v>0</v>
      </c>
      <c r="E17" s="9">
        <f>+'24-01-025-001 Ind. Proy'!N127</f>
        <v>0</v>
      </c>
      <c r="F17" s="9">
        <f>+'24-01-025-001 Ind. Proy'!O127</f>
        <v>0</v>
      </c>
      <c r="G17" s="9">
        <f>+'24-01-025-001 Ind. Proy'!R127</f>
        <v>0</v>
      </c>
      <c r="H17" s="9">
        <f>+'24-01-025-001 Ind. Proy'!S127</f>
        <v>0</v>
      </c>
      <c r="I17" s="9">
        <f>+'24-01-025-001 Ind. Proy'!T127</f>
        <v>0</v>
      </c>
      <c r="J17" s="9">
        <f>+'24-01-025-001 Ind. Proy'!U127</f>
        <v>0</v>
      </c>
      <c r="K17" s="9">
        <f>+'24-01-025-001 Ind. Proy'!V127</f>
        <v>0</v>
      </c>
      <c r="L17" s="9">
        <f>+'24-01-025-001 Ind. Proy'!W127</f>
        <v>0</v>
      </c>
      <c r="M17" s="9">
        <f>+'24-01-025-001 Ind. Proy'!X127</f>
        <v>0</v>
      </c>
      <c r="N17" s="9">
        <f>+'24-01-025-001 Ind. Proy'!Y127</f>
        <v>0</v>
      </c>
      <c r="O17" s="9">
        <f>+'24-01-025-001 Ind. Proy'!Z127</f>
        <v>0</v>
      </c>
      <c r="P17" s="9">
        <f>+'24-01-025-001 Ind. Proy'!AA127</f>
        <v>0</v>
      </c>
      <c r="Q17" s="9">
        <f>+'24-01-025-001 Ind. Proy'!AB127</f>
        <v>0</v>
      </c>
      <c r="R17" s="9">
        <f>+'24-01-025-001 Ind. Proy'!AC127</f>
        <v>0</v>
      </c>
      <c r="S17" s="9">
        <f>+'24-01-025-001 Ind. Proy'!AD127</f>
        <v>0</v>
      </c>
      <c r="T17" s="9">
        <f>+'24-01-025-001 Ind. Proy'!AE127</f>
        <v>0</v>
      </c>
      <c r="U17" s="9">
        <f>+'24-01-025-001 Ind. Proy'!AF127</f>
        <v>0</v>
      </c>
      <c r="V17" s="9">
        <f>+'24-01-025-001 Ind. Proy'!AG127</f>
        <v>0</v>
      </c>
      <c r="W17" s="9">
        <f>+'24-01-025-001 Ind. Proy'!AH127</f>
        <v>0</v>
      </c>
      <c r="X17" s="112">
        <f>+'24-01-025-001 Ind. Proy'!AI116</f>
        <v>0</v>
      </c>
      <c r="Y17" s="112">
        <f>+'24-01-025-001 Ind. Proy'!AJ116</f>
        <v>0</v>
      </c>
    </row>
    <row r="18" spans="1:25" ht="24.75" customHeight="1" x14ac:dyDescent="0.3">
      <c r="A18" s="43" t="s">
        <v>66</v>
      </c>
      <c r="B18" s="9">
        <f>+'24-01-025-001 Ind. Proy'!J139</f>
        <v>0</v>
      </c>
      <c r="C18" s="9">
        <f>+'24-01-025-001 Ind. Proy'!K139</f>
        <v>0</v>
      </c>
      <c r="D18" s="9">
        <f>+'24-01-025-001 Ind. Proy'!M139</f>
        <v>0</v>
      </c>
      <c r="E18" s="9">
        <f>+'24-01-025-001 Ind. Proy'!N139</f>
        <v>0</v>
      </c>
      <c r="F18" s="9">
        <f>+'24-01-025-001 Ind. Proy'!O139</f>
        <v>0</v>
      </c>
      <c r="G18" s="9">
        <f>+'24-01-025-001 Ind. Proy'!R139</f>
        <v>0</v>
      </c>
      <c r="H18" s="9">
        <f>+'24-01-025-001 Ind. Proy'!S139</f>
        <v>0</v>
      </c>
      <c r="I18" s="9">
        <f>+'24-01-025-001 Ind. Proy'!T139</f>
        <v>0</v>
      </c>
      <c r="J18" s="9">
        <f>+'24-01-025-001 Ind. Proy'!U139</f>
        <v>0</v>
      </c>
      <c r="K18" s="9">
        <f>+'24-01-025-001 Ind. Proy'!V139</f>
        <v>0</v>
      </c>
      <c r="L18" s="9">
        <f>+'24-01-025-001 Ind. Proy'!W139</f>
        <v>0</v>
      </c>
      <c r="M18" s="9">
        <f>+'24-01-025-001 Ind. Proy'!X139</f>
        <v>0</v>
      </c>
      <c r="N18" s="9">
        <f>+'24-01-025-001 Ind. Proy'!Y139</f>
        <v>0</v>
      </c>
      <c r="O18" s="9">
        <f>+'24-01-025-001 Ind. Proy'!Z139</f>
        <v>0</v>
      </c>
      <c r="P18" s="9">
        <f>+'24-01-025-001 Ind. Proy'!AA139</f>
        <v>0</v>
      </c>
      <c r="Q18" s="9">
        <f>+'24-01-025-001 Ind. Proy'!AB139</f>
        <v>0</v>
      </c>
      <c r="R18" s="9">
        <f>+'24-01-025-001 Ind. Proy'!AC139</f>
        <v>0</v>
      </c>
      <c r="S18" s="9">
        <f>+'24-01-025-001 Ind. Proy'!AD139</f>
        <v>0</v>
      </c>
      <c r="T18" s="9">
        <f>+'24-01-025-001 Ind. Proy'!AE139</f>
        <v>0</v>
      </c>
      <c r="U18" s="9">
        <f>+'24-01-025-001 Ind. Proy'!AF139</f>
        <v>0</v>
      </c>
      <c r="V18" s="9">
        <f>+'24-01-025-001 Ind. Proy'!AG139</f>
        <v>0</v>
      </c>
      <c r="W18" s="9">
        <f>+'24-01-025-001 Ind. Proy'!AH139</f>
        <v>0</v>
      </c>
      <c r="X18" s="112">
        <f>+'24-01-025-001 Ind. Proy'!AI139</f>
        <v>0</v>
      </c>
      <c r="Y18" s="112">
        <f>+'24-01-025-001 Ind. Proy'!AJ139</f>
        <v>0</v>
      </c>
    </row>
    <row r="19" spans="1:25" ht="24.75" customHeight="1" x14ac:dyDescent="0.3">
      <c r="A19" s="43" t="s">
        <v>68</v>
      </c>
      <c r="B19" s="9">
        <f>+'24-01-025-001 Ind. Proy'!J151</f>
        <v>0</v>
      </c>
      <c r="C19" s="9">
        <f>+'24-01-025-001 Ind. Proy'!K151</f>
        <v>0</v>
      </c>
      <c r="D19" s="9">
        <f>+'24-01-025-001 Ind. Proy'!M151</f>
        <v>0</v>
      </c>
      <c r="E19" s="9">
        <f>+'24-01-025-001 Ind. Proy'!N151</f>
        <v>0</v>
      </c>
      <c r="F19" s="9">
        <f>+'24-01-025-001 Ind. Proy'!O151</f>
        <v>0</v>
      </c>
      <c r="G19" s="9">
        <f>+'24-01-025-001 Ind. Proy'!R151</f>
        <v>0</v>
      </c>
      <c r="H19" s="9">
        <f>+'24-01-025-001 Ind. Proy'!S151</f>
        <v>0</v>
      </c>
      <c r="I19" s="9">
        <f>+'24-01-025-001 Ind. Proy'!T151</f>
        <v>0</v>
      </c>
      <c r="J19" s="9">
        <f>+'24-01-025-001 Ind. Proy'!U151</f>
        <v>0</v>
      </c>
      <c r="K19" s="9">
        <f>+'24-01-025-001 Ind. Proy'!V151</f>
        <v>0</v>
      </c>
      <c r="L19" s="9">
        <f>+'24-01-025-001 Ind. Proy'!W151</f>
        <v>0</v>
      </c>
      <c r="M19" s="9">
        <f>+'24-01-025-001 Ind. Proy'!X151</f>
        <v>0</v>
      </c>
      <c r="N19" s="9">
        <f>+'24-01-025-001 Ind. Proy'!Y151</f>
        <v>0</v>
      </c>
      <c r="O19" s="9">
        <f>+'24-01-025-001 Ind. Proy'!Z151</f>
        <v>0</v>
      </c>
      <c r="P19" s="9">
        <f>+'24-01-025-001 Ind. Proy'!AA151</f>
        <v>0</v>
      </c>
      <c r="Q19" s="9">
        <f>+'24-01-025-001 Ind. Proy'!AB151</f>
        <v>0</v>
      </c>
      <c r="R19" s="9">
        <f>+'24-01-025-001 Ind. Proy'!AC151</f>
        <v>0</v>
      </c>
      <c r="S19" s="9">
        <f>+'24-01-025-001 Ind. Proy'!AD151</f>
        <v>0</v>
      </c>
      <c r="T19" s="9">
        <f>+'24-01-025-001 Ind. Proy'!AE151</f>
        <v>0</v>
      </c>
      <c r="U19" s="9">
        <f>+'24-01-025-001 Ind. Proy'!AF151</f>
        <v>0</v>
      </c>
      <c r="V19" s="9">
        <f>+'24-01-025-001 Ind. Proy'!AG151</f>
        <v>0</v>
      </c>
      <c r="W19" s="9">
        <f>+'24-01-025-001 Ind. Proy'!AH151</f>
        <v>0</v>
      </c>
      <c r="X19" s="112">
        <f>+'24-01-025-001 Ind. Proy'!AI151</f>
        <v>0</v>
      </c>
      <c r="Y19" s="112">
        <f>+'24-01-025-001 Ind. Proy'!AJ151</f>
        <v>0</v>
      </c>
    </row>
    <row r="20" spans="1:25" ht="24.75" customHeight="1" x14ac:dyDescent="0.3">
      <c r="A20" s="44" t="s">
        <v>70</v>
      </c>
      <c r="B20" s="9">
        <f>+'24-01-025-001 Ind. Proy'!J163</f>
        <v>0</v>
      </c>
      <c r="C20" s="9">
        <f>+'24-01-025-001 Ind. Proy'!K163</f>
        <v>0</v>
      </c>
      <c r="D20" s="9">
        <f>+'24-01-025-001 Ind. Proy'!M163</f>
        <v>0</v>
      </c>
      <c r="E20" s="9">
        <f>+'24-01-025-001 Ind. Proy'!N163</f>
        <v>0</v>
      </c>
      <c r="F20" s="9">
        <f>+'24-01-025-001 Ind. Proy'!O163</f>
        <v>0</v>
      </c>
      <c r="G20" s="9">
        <f>+'24-01-025-001 Ind. Proy'!R163</f>
        <v>0</v>
      </c>
      <c r="H20" s="9">
        <f>+'24-01-025-001 Ind. Proy'!S163</f>
        <v>0</v>
      </c>
      <c r="I20" s="9">
        <f>+'24-01-025-001 Ind. Proy'!T163</f>
        <v>0</v>
      </c>
      <c r="J20" s="9">
        <f>+'24-01-025-001 Ind. Proy'!U163</f>
        <v>0</v>
      </c>
      <c r="K20" s="9">
        <f>+'24-01-025-001 Ind. Proy'!V163</f>
        <v>0</v>
      </c>
      <c r="L20" s="9">
        <f>+'24-01-025-001 Ind. Proy'!W163</f>
        <v>0</v>
      </c>
      <c r="M20" s="9">
        <f>+'24-01-025-001 Ind. Proy'!X163</f>
        <v>0</v>
      </c>
      <c r="N20" s="9">
        <f>+'24-01-025-001 Ind. Proy'!Y163</f>
        <v>0</v>
      </c>
      <c r="O20" s="9">
        <f>+'24-01-025-001 Ind. Proy'!Z163</f>
        <v>0</v>
      </c>
      <c r="P20" s="9">
        <f>+'24-01-025-001 Ind. Proy'!AA163</f>
        <v>0</v>
      </c>
      <c r="Q20" s="9">
        <f>+'24-01-025-001 Ind. Proy'!AB163</f>
        <v>0</v>
      </c>
      <c r="R20" s="9">
        <f>+'24-01-025-001 Ind. Proy'!AC163</f>
        <v>0</v>
      </c>
      <c r="S20" s="9">
        <f>+'24-01-025-001 Ind. Proy'!AD163</f>
        <v>0</v>
      </c>
      <c r="T20" s="9">
        <f>+'24-01-025-001 Ind. Proy'!AE163</f>
        <v>0</v>
      </c>
      <c r="U20" s="9">
        <f>+'24-01-025-001 Ind. Proy'!AF163</f>
        <v>0</v>
      </c>
      <c r="V20" s="9">
        <f>+'24-01-025-001 Ind. Proy'!AG163</f>
        <v>0</v>
      </c>
      <c r="W20" s="9">
        <f>+'24-01-025-001 Ind. Proy'!AH163</f>
        <v>0</v>
      </c>
      <c r="X20" s="112">
        <f>+'24-01-025-001 Ind. Proy'!AI163</f>
        <v>0</v>
      </c>
      <c r="Y20" s="112">
        <f>+'24-01-025-001 Ind. Proy'!AJ163</f>
        <v>0</v>
      </c>
    </row>
    <row r="21" spans="1:25" ht="24.75" customHeight="1" x14ac:dyDescent="0.3">
      <c r="A21" s="44" t="s">
        <v>72</v>
      </c>
      <c r="B21" s="9">
        <f>+'24-01-025-001 Ind. Proy'!J175</f>
        <v>0</v>
      </c>
      <c r="C21" s="9">
        <f>+'24-01-025-001 Ind. Proy'!K175</f>
        <v>0</v>
      </c>
      <c r="D21" s="9">
        <f>+'24-01-025-001 Ind. Proy'!M175</f>
        <v>0</v>
      </c>
      <c r="E21" s="9">
        <f>+'24-01-025-001 Ind. Proy'!N175</f>
        <v>0</v>
      </c>
      <c r="F21" s="9">
        <f>+'24-01-025-001 Ind. Proy'!O175</f>
        <v>0</v>
      </c>
      <c r="G21" s="9">
        <f>+'24-01-025-001 Ind. Proy'!R175</f>
        <v>0</v>
      </c>
      <c r="H21" s="9">
        <f>+'24-01-025-001 Ind. Proy'!S175</f>
        <v>0</v>
      </c>
      <c r="I21" s="9">
        <f>+'24-01-025-001 Ind. Proy'!T175</f>
        <v>0</v>
      </c>
      <c r="J21" s="9">
        <f>+'24-01-025-001 Ind. Proy'!U175</f>
        <v>0</v>
      </c>
      <c r="K21" s="9">
        <f>+'24-01-025-001 Ind. Proy'!V175</f>
        <v>0</v>
      </c>
      <c r="L21" s="9">
        <f>+'24-01-025-001 Ind. Proy'!W175</f>
        <v>0</v>
      </c>
      <c r="M21" s="9">
        <f>+'24-01-025-001 Ind. Proy'!X175</f>
        <v>0</v>
      </c>
      <c r="N21" s="9">
        <f>+'24-01-025-001 Ind. Proy'!Y175</f>
        <v>0</v>
      </c>
      <c r="O21" s="9">
        <f>+'24-01-025-001 Ind. Proy'!Z175</f>
        <v>0</v>
      </c>
      <c r="P21" s="9">
        <f>+'24-01-025-001 Ind. Proy'!AA175</f>
        <v>0</v>
      </c>
      <c r="Q21" s="9">
        <f>+'24-01-025-001 Ind. Proy'!AB175</f>
        <v>0</v>
      </c>
      <c r="R21" s="9">
        <f>+'24-01-025-001 Ind. Proy'!AC175</f>
        <v>0</v>
      </c>
      <c r="S21" s="9">
        <f>+'24-01-025-001 Ind. Proy'!AD175</f>
        <v>0</v>
      </c>
      <c r="T21" s="9">
        <f>+'24-01-025-001 Ind. Proy'!AE175</f>
        <v>0</v>
      </c>
      <c r="U21" s="9">
        <f>+'24-01-025-001 Ind. Proy'!AF175</f>
        <v>0</v>
      </c>
      <c r="V21" s="9">
        <f>+'24-01-025-001 Ind. Proy'!AG175</f>
        <v>0</v>
      </c>
      <c r="W21" s="9">
        <f>+'24-01-025-001 Ind. Proy'!AH175</f>
        <v>0</v>
      </c>
      <c r="X21" s="112">
        <f>+'24-01-025-001 Ind. Proy'!AI175</f>
        <v>0</v>
      </c>
      <c r="Y21" s="112">
        <f>+'24-01-025-001 Ind. Proy'!AJ175</f>
        <v>0</v>
      </c>
    </row>
    <row r="22" spans="1:25" ht="24.75" customHeight="1" x14ac:dyDescent="0.3">
      <c r="A22" s="44" t="s">
        <v>74</v>
      </c>
      <c r="B22" s="9">
        <f>+'24-01-025-001 Ind. Proy'!J187</f>
        <v>0</v>
      </c>
      <c r="C22" s="9">
        <f>+'24-01-025-001 Ind. Proy'!K187</f>
        <v>0</v>
      </c>
      <c r="D22" s="9">
        <f>+'24-01-025-001 Ind. Proy'!M187</f>
        <v>0</v>
      </c>
      <c r="E22" s="9">
        <f>+'24-01-025-001 Ind. Proy'!N187</f>
        <v>0</v>
      </c>
      <c r="F22" s="9">
        <f>+'24-01-025-001 Ind. Proy'!O187</f>
        <v>0</v>
      </c>
      <c r="G22" s="9">
        <f>+'24-01-025-001 Ind. Proy'!R187</f>
        <v>0</v>
      </c>
      <c r="H22" s="9">
        <f>+'24-01-025-001 Ind. Proy'!S187</f>
        <v>0</v>
      </c>
      <c r="I22" s="9">
        <f>+'24-01-025-001 Ind. Proy'!T187</f>
        <v>0</v>
      </c>
      <c r="J22" s="9">
        <f>+'24-01-025-001 Ind. Proy'!U187</f>
        <v>0</v>
      </c>
      <c r="K22" s="9">
        <f>+'24-01-025-001 Ind. Proy'!V187</f>
        <v>0</v>
      </c>
      <c r="L22" s="9">
        <f>+'24-01-025-001 Ind. Proy'!W187</f>
        <v>0</v>
      </c>
      <c r="M22" s="9">
        <f>+'24-01-025-001 Ind. Proy'!X187</f>
        <v>0</v>
      </c>
      <c r="N22" s="9">
        <f>+'24-01-025-001 Ind. Proy'!Y187</f>
        <v>0</v>
      </c>
      <c r="O22" s="9">
        <f>+'24-01-025-001 Ind. Proy'!Z187</f>
        <v>0</v>
      </c>
      <c r="P22" s="9">
        <f>+'24-01-025-001 Ind. Proy'!AA187</f>
        <v>0</v>
      </c>
      <c r="Q22" s="9">
        <f>+'24-01-025-001 Ind. Proy'!AB187</f>
        <v>0</v>
      </c>
      <c r="R22" s="9">
        <f>+'24-01-025-001 Ind. Proy'!AC187</f>
        <v>0</v>
      </c>
      <c r="S22" s="9">
        <f>+'24-01-025-001 Ind. Proy'!AD187</f>
        <v>0</v>
      </c>
      <c r="T22" s="9">
        <f>+'24-01-025-001 Ind. Proy'!AE187</f>
        <v>0</v>
      </c>
      <c r="U22" s="9">
        <f>+'24-01-025-001 Ind. Proy'!AF187</f>
        <v>0</v>
      </c>
      <c r="V22" s="9">
        <f>+'24-01-025-001 Ind. Proy'!AG187</f>
        <v>0</v>
      </c>
      <c r="W22" s="9">
        <f>+'24-01-025-001 Ind. Proy'!AH187</f>
        <v>0</v>
      </c>
      <c r="X22" s="112">
        <f>+'24-01-025-001 Ind. Proy'!AI187</f>
        <v>0</v>
      </c>
      <c r="Y22" s="112">
        <f>+'24-01-025-001 Ind. Proy'!AJ187</f>
        <v>0</v>
      </c>
    </row>
    <row r="23" spans="1:25" ht="24.75" customHeight="1" x14ac:dyDescent="0.3">
      <c r="A23" s="45" t="s">
        <v>76</v>
      </c>
      <c r="B23" s="9">
        <f>+'24-01-025-001 Ind. Proy'!J190</f>
        <v>372961000</v>
      </c>
      <c r="C23" s="9">
        <f>+'24-01-025-001 Ind. Proy'!K190</f>
        <v>372961000</v>
      </c>
      <c r="D23" s="9">
        <f>+'24-01-025-001 Ind. Proy'!L190</f>
        <v>0</v>
      </c>
      <c r="E23" s="9">
        <f>+'24-01-025-001 Ind. Proy'!M190</f>
        <v>0</v>
      </c>
      <c r="F23" s="9">
        <f>+'24-01-025-001 Ind. Proy'!N190</f>
        <v>0</v>
      </c>
      <c r="G23" s="9">
        <f>+'24-01-025-001 Ind. Proy'!O190</f>
        <v>0</v>
      </c>
      <c r="H23" s="9">
        <f>+'24-01-025-001 Ind. Proy'!P190</f>
        <v>0</v>
      </c>
      <c r="I23" s="9">
        <f>+'24-01-025-001 Ind. Proy'!Q190</f>
        <v>0</v>
      </c>
      <c r="J23" s="9">
        <f>+'24-01-025-001 Ind. Proy'!R190</f>
        <v>0</v>
      </c>
      <c r="K23" s="9">
        <f>+'24-01-025-001 Ind. Proy'!S190</f>
        <v>0</v>
      </c>
      <c r="L23" s="9">
        <f>+'24-01-025-001 Ind. Proy'!T190</f>
        <v>0</v>
      </c>
      <c r="M23" s="9">
        <f>+'24-01-025-001 Ind. Proy'!U190</f>
        <v>0</v>
      </c>
      <c r="N23" s="9">
        <f>+'24-01-025-001 Ind. Proy'!V190</f>
        <v>0</v>
      </c>
      <c r="O23" s="9">
        <f>+'24-01-025-001 Ind. Proy'!W190</f>
        <v>0</v>
      </c>
      <c r="P23" s="9">
        <f>+'24-01-025-001 Ind. Proy'!X190</f>
        <v>0</v>
      </c>
      <c r="Q23" s="9">
        <f>+'24-01-025-001 Ind. Proy'!Y190</f>
        <v>0</v>
      </c>
      <c r="R23" s="9">
        <f>+'24-01-025-001 Ind. Proy'!AC190</f>
        <v>261073400</v>
      </c>
      <c r="S23" s="9">
        <f>+'24-01-025-001 Ind. Proy'!AD190</f>
        <v>0</v>
      </c>
      <c r="T23" s="9">
        <f>+'24-01-025-001 Ind. Proy'!AE190</f>
        <v>0</v>
      </c>
      <c r="U23" s="9">
        <f>+'24-01-025-001 Ind. Proy'!AF190</f>
        <v>0</v>
      </c>
      <c r="V23" s="9">
        <f>+'24-01-025-001 Ind. Proy'!AG190</f>
        <v>0</v>
      </c>
      <c r="W23" s="9">
        <f>+'24-01-025-001 Ind. Proy'!AH190</f>
        <v>261073400</v>
      </c>
      <c r="X23" s="112">
        <f>+'24-01-025-001 Ind. Proy'!AI190</f>
        <v>0.70000187687184456</v>
      </c>
      <c r="Y23" s="112">
        <f>+'24-01-025-001 Ind. Proy'!AJ190</f>
        <v>1</v>
      </c>
    </row>
    <row r="24" spans="1:25" ht="20.399999999999999" customHeight="1" x14ac:dyDescent="0.3">
      <c r="A24" s="403" t="s">
        <v>82</v>
      </c>
      <c r="B24" s="273">
        <f t="shared" ref="B24:W24" si="0">SUM(B8:B23)</f>
        <v>372961000</v>
      </c>
      <c r="C24" s="273">
        <f t="shared" si="0"/>
        <v>372961000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0</v>
      </c>
      <c r="M24" s="273">
        <f t="shared" si="0"/>
        <v>0</v>
      </c>
      <c r="N24" s="273">
        <f t="shared" si="0"/>
        <v>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261073400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261073400</v>
      </c>
      <c r="X24" s="281">
        <f>+'24-01-025-001 Ind. Proy'!AI191</f>
        <v>0.70000187687184456</v>
      </c>
      <c r="Y24" s="281">
        <f>'24-01-025-001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  <pageSetUpPr fitToPage="1"/>
  </sheetPr>
  <dimension ref="A1:Y41"/>
  <sheetViews>
    <sheetView zoomScaleNormal="100" workbookViewId="0">
      <selection activeCell="A24" sqref="A24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hidden="1" customWidth="1"/>
    <col min="5" max="5" width="10.33203125" style="15" hidden="1" customWidth="1"/>
    <col min="6" max="6" width="9.88671875" style="15" hidden="1" customWidth="1"/>
    <col min="7" max="7" width="10.6640625" style="12" customWidth="1" outlineLevel="1"/>
    <col min="8" max="9" width="8.88671875" style="12" customWidth="1" outlineLevel="1"/>
    <col min="10" max="10" width="11.44140625" style="12" customWidth="1"/>
    <col min="11" max="11" width="12.33203125" style="12" hidden="1" customWidth="1" outlineLevel="1"/>
    <col min="12" max="12" width="10.109375" style="12" hidden="1" customWidth="1" outlineLevel="1"/>
    <col min="13" max="13" width="12.33203125" style="12" hidden="1" customWidth="1" outlineLevel="1"/>
    <col min="14" max="14" width="11.44140625" style="12" hidden="1" customWidth="1" collapsed="1"/>
    <col min="15" max="17" width="12.5546875" style="12" hidden="1" customWidth="1" outlineLevel="1"/>
    <col min="18" max="18" width="11.44140625" style="12" hidden="1" customWidth="1" collapsed="1"/>
    <col min="19" max="19" width="10.6640625" style="12" hidden="1" customWidth="1" outlineLevel="1"/>
    <col min="20" max="20" width="11.109375" style="12" hidden="1" customWidth="1" outlineLevel="1"/>
    <col min="21" max="21" width="10.6640625" style="12" hidden="1" customWidth="1" outlineLevel="1"/>
    <col min="22" max="22" width="11.44140625" style="12" hidden="1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tr">
        <f>+'24-02-021 Ind. Proy'!A1:AJ1</f>
        <v>PARTIDA 21-01-005 "INGRESO ETICO FAMILIAR Y SISTEMA CHILE SOLIDARIO"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+'24-02-021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513" t="str">
        <f>+'24-02-021 Ind. Proy'!A5:U5</f>
        <v>24-02-021 "Programa Subsidio Empleo a la Mujer"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2"/>
    </row>
    <row r="6" spans="1:25" s="15" customFormat="1" x14ac:dyDescent="0.3">
      <c r="A6" s="489" t="s">
        <v>7</v>
      </c>
      <c r="B6" s="492" t="s">
        <v>13</v>
      </c>
      <c r="C6" s="492" t="s">
        <v>83</v>
      </c>
      <c r="D6" s="486" t="s">
        <v>16</v>
      </c>
      <c r="E6" s="487"/>
      <c r="F6" s="488"/>
      <c r="G6" s="495" t="s">
        <v>19</v>
      </c>
      <c r="H6" s="495"/>
      <c r="I6" s="495"/>
      <c r="J6" s="492" t="s">
        <v>20</v>
      </c>
      <c r="K6" s="495" t="s">
        <v>19</v>
      </c>
      <c r="L6" s="495"/>
      <c r="M6" s="495"/>
      <c r="N6" s="492" t="s">
        <v>21</v>
      </c>
      <c r="O6" s="495" t="s">
        <v>19</v>
      </c>
      <c r="P6" s="495"/>
      <c r="Q6" s="495"/>
      <c r="R6" s="492" t="s">
        <v>22</v>
      </c>
      <c r="S6" s="495" t="s">
        <v>19</v>
      </c>
      <c r="T6" s="495"/>
      <c r="U6" s="495"/>
      <c r="V6" s="492" t="s">
        <v>23</v>
      </c>
      <c r="W6" s="492" t="s">
        <v>24</v>
      </c>
      <c r="X6" s="494" t="s">
        <v>84</v>
      </c>
      <c r="Y6" s="494"/>
    </row>
    <row r="7" spans="1:25" s="15" customFormat="1" ht="20.399999999999999" x14ac:dyDescent="0.3">
      <c r="A7" s="489"/>
      <c r="B7" s="493"/>
      <c r="C7" s="493"/>
      <c r="D7" s="408" t="s">
        <v>29</v>
      </c>
      <c r="E7" s="408" t="s">
        <v>30</v>
      </c>
      <c r="F7" s="408" t="s">
        <v>31</v>
      </c>
      <c r="G7" s="408" t="s">
        <v>32</v>
      </c>
      <c r="H7" s="408" t="s">
        <v>33</v>
      </c>
      <c r="I7" s="408" t="s">
        <v>34</v>
      </c>
      <c r="J7" s="493"/>
      <c r="K7" s="408" t="s">
        <v>35</v>
      </c>
      <c r="L7" s="408" t="s">
        <v>36</v>
      </c>
      <c r="M7" s="408" t="s">
        <v>37</v>
      </c>
      <c r="N7" s="493"/>
      <c r="O7" s="408" t="s">
        <v>38</v>
      </c>
      <c r="P7" s="408" t="s">
        <v>39</v>
      </c>
      <c r="Q7" s="408" t="s">
        <v>40</v>
      </c>
      <c r="R7" s="493"/>
      <c r="S7" s="408" t="s">
        <v>41</v>
      </c>
      <c r="T7" s="408" t="s">
        <v>42</v>
      </c>
      <c r="U7" s="408" t="s">
        <v>43</v>
      </c>
      <c r="V7" s="493"/>
      <c r="W7" s="493"/>
      <c r="X7" s="267" t="s">
        <v>44</v>
      </c>
      <c r="Y7" s="267" t="s">
        <v>85</v>
      </c>
    </row>
    <row r="8" spans="1:25" ht="24.75" customHeight="1" x14ac:dyDescent="0.3">
      <c r="A8" s="43" t="s">
        <v>46</v>
      </c>
      <c r="B8" s="9">
        <f>+'24-02-021 Ind. Proy'!J19</f>
        <v>0</v>
      </c>
      <c r="C8" s="9">
        <f>+'24-02-021 Ind. Proy'!K19</f>
        <v>0</v>
      </c>
      <c r="D8" s="9">
        <f>+'24-02-021 Ind. Proy'!M19</f>
        <v>0</v>
      </c>
      <c r="E8" s="9">
        <f>+'24-02-021 Ind. Proy'!N19</f>
        <v>0</v>
      </c>
      <c r="F8" s="9">
        <f>+'24-02-021 Ind. Proy'!O19</f>
        <v>0</v>
      </c>
      <c r="G8" s="9">
        <f>+'24-02-021 Ind. Proy'!R19</f>
        <v>0</v>
      </c>
      <c r="H8" s="9">
        <f>+'24-02-021 Ind. Proy'!S19</f>
        <v>0</v>
      </c>
      <c r="I8" s="9">
        <f>+'24-02-021 Ind. Proy'!T19</f>
        <v>0</v>
      </c>
      <c r="J8" s="9">
        <f>+'24-02-021 Ind. Proy'!U19</f>
        <v>0</v>
      </c>
      <c r="K8" s="9">
        <f>+'24-02-021 Ind. Proy'!V19</f>
        <v>0</v>
      </c>
      <c r="L8" s="9">
        <f>+'24-02-021 Ind. Proy'!W19</f>
        <v>0</v>
      </c>
      <c r="M8" s="9">
        <f>+'24-02-021 Ind. Proy'!X19</f>
        <v>0</v>
      </c>
      <c r="N8" s="9">
        <f>+'24-02-021 Ind. Proy'!Y19</f>
        <v>0</v>
      </c>
      <c r="O8" s="9">
        <f>+'24-02-021 Ind. Proy'!Z19</f>
        <v>0</v>
      </c>
      <c r="P8" s="9">
        <f>+'24-02-021 Ind. Proy'!AA19</f>
        <v>0</v>
      </c>
      <c r="Q8" s="9">
        <f>+'24-02-021 Ind. Proy'!AB19</f>
        <v>0</v>
      </c>
      <c r="R8" s="9">
        <f>+'24-02-021 Ind. Proy'!AC19</f>
        <v>0</v>
      </c>
      <c r="S8" s="9">
        <f>+'24-02-021 Ind. Proy'!AD19</f>
        <v>0</v>
      </c>
      <c r="T8" s="9">
        <f>+'24-02-021 Ind. Proy'!AE19</f>
        <v>0</v>
      </c>
      <c r="U8" s="9">
        <f>+'24-02-021 Ind. Proy'!AF19</f>
        <v>0</v>
      </c>
      <c r="V8" s="9">
        <f>+'24-02-021 Ind. Proy'!AG19</f>
        <v>0</v>
      </c>
      <c r="W8" s="9">
        <f>+'24-02-021 Ind. Proy'!AH19</f>
        <v>0</v>
      </c>
      <c r="X8" s="112">
        <f>+'24-02-021 Ind. Proy'!AI19</f>
        <v>0</v>
      </c>
      <c r="Y8" s="112">
        <f>+'24-02-021 Ind. Proy'!AJ19</f>
        <v>0</v>
      </c>
    </row>
    <row r="9" spans="1:25" ht="24.75" customHeight="1" x14ac:dyDescent="0.3">
      <c r="A9" s="43" t="s">
        <v>48</v>
      </c>
      <c r="B9" s="9">
        <f>+'24-02-021 Ind. Proy'!J31</f>
        <v>0</v>
      </c>
      <c r="C9" s="9">
        <f>+'24-02-021 Ind. Proy'!K31</f>
        <v>0</v>
      </c>
      <c r="D9" s="9">
        <f>+'24-02-021 Ind. Proy'!M31</f>
        <v>0</v>
      </c>
      <c r="E9" s="9">
        <f>+'24-02-021 Ind. Proy'!N31</f>
        <v>0</v>
      </c>
      <c r="F9" s="9">
        <f>+'24-02-021 Ind. Proy'!O31</f>
        <v>0</v>
      </c>
      <c r="G9" s="9">
        <f>+'24-02-021 Ind. Proy'!R31</f>
        <v>0</v>
      </c>
      <c r="H9" s="9">
        <f>+'24-02-021 Ind. Proy'!S31</f>
        <v>0</v>
      </c>
      <c r="I9" s="9">
        <f>+'24-02-021 Ind. Proy'!T31</f>
        <v>0</v>
      </c>
      <c r="J9" s="9">
        <f>+'24-02-021 Ind. Proy'!U31</f>
        <v>0</v>
      </c>
      <c r="K9" s="9">
        <f>+'24-02-021 Ind. Proy'!V31</f>
        <v>0</v>
      </c>
      <c r="L9" s="9">
        <f>+'24-02-021 Ind. Proy'!W31</f>
        <v>0</v>
      </c>
      <c r="M9" s="9">
        <f>+'24-02-021 Ind. Proy'!X31</f>
        <v>0</v>
      </c>
      <c r="N9" s="9">
        <f>+'24-02-021 Ind. Proy'!Y31</f>
        <v>0</v>
      </c>
      <c r="O9" s="9">
        <f>+'24-02-021 Ind. Proy'!Z31</f>
        <v>0</v>
      </c>
      <c r="P9" s="9">
        <f>+'24-02-021 Ind. Proy'!AA31</f>
        <v>0</v>
      </c>
      <c r="Q9" s="9">
        <f>+'24-02-021 Ind. Proy'!AB31</f>
        <v>0</v>
      </c>
      <c r="R9" s="9">
        <f>+'24-02-021 Ind. Proy'!AC31</f>
        <v>0</v>
      </c>
      <c r="S9" s="9">
        <f>+'24-02-021 Ind. Proy'!AD31</f>
        <v>0</v>
      </c>
      <c r="T9" s="9">
        <f>+'24-02-021 Ind. Proy'!AE31</f>
        <v>0</v>
      </c>
      <c r="U9" s="9">
        <f>+'24-02-021 Ind. Proy'!AF31</f>
        <v>0</v>
      </c>
      <c r="V9" s="9">
        <f>+'24-02-021 Ind. Proy'!AG31</f>
        <v>0</v>
      </c>
      <c r="W9" s="9">
        <f>+'24-02-021 Ind. Proy'!AH31</f>
        <v>0</v>
      </c>
      <c r="X9" s="112">
        <f>+'24-02-021 Ind. Proy'!AI31</f>
        <v>0</v>
      </c>
      <c r="Y9" s="112">
        <f>+'24-02-021 Ind. Proy'!AJ31</f>
        <v>0</v>
      </c>
    </row>
    <row r="10" spans="1:25" ht="24.75" customHeight="1" x14ac:dyDescent="0.3">
      <c r="A10" s="43" t="s">
        <v>50</v>
      </c>
      <c r="B10" s="9">
        <f>+'24-02-021 Ind. Proy'!J43</f>
        <v>0</v>
      </c>
      <c r="C10" s="9">
        <f>+'24-02-021 Ind. Proy'!K43</f>
        <v>0</v>
      </c>
      <c r="D10" s="9">
        <f>+'24-02-021 Ind. Proy'!M43</f>
        <v>0</v>
      </c>
      <c r="E10" s="9">
        <f>+'24-02-021 Ind. Proy'!N43</f>
        <v>0</v>
      </c>
      <c r="F10" s="9">
        <f>+'24-02-021 Ind. Proy'!O43</f>
        <v>0</v>
      </c>
      <c r="G10" s="9">
        <f>+'24-02-021 Ind. Proy'!R43</f>
        <v>0</v>
      </c>
      <c r="H10" s="9">
        <f>+'24-02-021 Ind. Proy'!S43</f>
        <v>0</v>
      </c>
      <c r="I10" s="9">
        <f>+'24-02-021 Ind. Proy'!T43</f>
        <v>0</v>
      </c>
      <c r="J10" s="9">
        <f>+'24-02-021 Ind. Proy'!U43</f>
        <v>0</v>
      </c>
      <c r="K10" s="9">
        <f>+'24-02-021 Ind. Proy'!V43</f>
        <v>0</v>
      </c>
      <c r="L10" s="9">
        <f>+'24-02-021 Ind. Proy'!W43</f>
        <v>0</v>
      </c>
      <c r="M10" s="9">
        <f>+'24-02-021 Ind. Proy'!X43</f>
        <v>0</v>
      </c>
      <c r="N10" s="9">
        <f>+'24-02-021 Ind. Proy'!Y43</f>
        <v>0</v>
      </c>
      <c r="O10" s="9">
        <f>+'24-02-021 Ind. Proy'!Z43</f>
        <v>0</v>
      </c>
      <c r="P10" s="9">
        <f>+'24-02-021 Ind. Proy'!AA43</f>
        <v>0</v>
      </c>
      <c r="Q10" s="9">
        <f>+'24-02-021 Ind. Proy'!AB43</f>
        <v>0</v>
      </c>
      <c r="R10" s="9">
        <f>+'24-02-021 Ind. Proy'!AC43</f>
        <v>0</v>
      </c>
      <c r="S10" s="9">
        <f>+'24-02-021 Ind. Proy'!AD43</f>
        <v>0</v>
      </c>
      <c r="T10" s="9">
        <f>+'24-02-021 Ind. Proy'!AE43</f>
        <v>0</v>
      </c>
      <c r="U10" s="9">
        <f>+'24-02-021 Ind. Proy'!AF43</f>
        <v>0</v>
      </c>
      <c r="V10" s="9">
        <f>+'24-02-021 Ind. Proy'!AG43</f>
        <v>0</v>
      </c>
      <c r="W10" s="9">
        <f>+'24-02-021 Ind. Proy'!AH43</f>
        <v>0</v>
      </c>
      <c r="X10" s="112">
        <f>+'24-02-021 Ind. Proy'!AI43</f>
        <v>0</v>
      </c>
      <c r="Y10" s="112">
        <f>+'24-02-021 Ind. Proy'!AJ43</f>
        <v>0</v>
      </c>
    </row>
    <row r="11" spans="1:25" ht="24.75" customHeight="1" x14ac:dyDescent="0.3">
      <c r="A11" s="43" t="s">
        <v>52</v>
      </c>
      <c r="B11" s="9">
        <f>+'24-02-021 Ind. Proy'!J55</f>
        <v>0</v>
      </c>
      <c r="C11" s="9">
        <f>+'24-02-021 Ind. Proy'!K55</f>
        <v>0</v>
      </c>
      <c r="D11" s="9">
        <f>+'24-02-021 Ind. Proy'!M55</f>
        <v>0</v>
      </c>
      <c r="E11" s="9">
        <f>+'24-02-021 Ind. Proy'!N55</f>
        <v>0</v>
      </c>
      <c r="F11" s="9">
        <f>+'24-02-021 Ind. Proy'!O55</f>
        <v>0</v>
      </c>
      <c r="G11" s="9">
        <f>+'24-02-021 Ind. Proy'!R55</f>
        <v>0</v>
      </c>
      <c r="H11" s="9">
        <f>+'24-02-021 Ind. Proy'!S55</f>
        <v>0</v>
      </c>
      <c r="I11" s="9">
        <f>+'24-02-021 Ind. Proy'!T55</f>
        <v>0</v>
      </c>
      <c r="J11" s="9">
        <f>+'24-02-021 Ind. Proy'!U55</f>
        <v>0</v>
      </c>
      <c r="K11" s="9">
        <f>+'24-02-021 Ind. Proy'!V55</f>
        <v>0</v>
      </c>
      <c r="L11" s="9">
        <f>+'24-02-021 Ind. Proy'!W55</f>
        <v>0</v>
      </c>
      <c r="M11" s="9">
        <f>+'24-02-021 Ind. Proy'!X55</f>
        <v>0</v>
      </c>
      <c r="N11" s="9">
        <f>+'24-02-021 Ind. Proy'!Y55</f>
        <v>0</v>
      </c>
      <c r="O11" s="9">
        <f>+'24-02-021 Ind. Proy'!Z55</f>
        <v>0</v>
      </c>
      <c r="P11" s="9">
        <f>+'24-02-021 Ind. Proy'!AA55</f>
        <v>0</v>
      </c>
      <c r="Q11" s="9">
        <f>+'24-02-021 Ind. Proy'!AB55</f>
        <v>0</v>
      </c>
      <c r="R11" s="9">
        <f>+'24-02-021 Ind. Proy'!AC55</f>
        <v>0</v>
      </c>
      <c r="S11" s="9">
        <f>+'24-02-021 Ind. Proy'!AD55</f>
        <v>0</v>
      </c>
      <c r="T11" s="9">
        <f>+'24-02-021 Ind. Proy'!AE55</f>
        <v>0</v>
      </c>
      <c r="U11" s="9">
        <f>+'24-02-021 Ind. Proy'!AF55</f>
        <v>0</v>
      </c>
      <c r="V11" s="9">
        <f>+'24-02-021 Ind. Proy'!AG55</f>
        <v>0</v>
      </c>
      <c r="W11" s="9">
        <f>+'24-02-021 Ind. Proy'!AH55</f>
        <v>0</v>
      </c>
      <c r="X11" s="112">
        <f>+'24-02-021 Ind. Proy'!AI55</f>
        <v>0</v>
      </c>
      <c r="Y11" s="112">
        <f>+'24-02-021 Ind. Proy'!AJ55</f>
        <v>0</v>
      </c>
    </row>
    <row r="12" spans="1:25" ht="24.75" customHeight="1" x14ac:dyDescent="0.3">
      <c r="A12" s="43" t="s">
        <v>54</v>
      </c>
      <c r="B12" s="9">
        <f>+'24-02-021 Ind. Proy'!J67</f>
        <v>0</v>
      </c>
      <c r="C12" s="9">
        <f>+'24-02-021 Ind. Proy'!K67</f>
        <v>0</v>
      </c>
      <c r="D12" s="9">
        <f>+'24-02-021 Ind. Proy'!M67</f>
        <v>0</v>
      </c>
      <c r="E12" s="9">
        <f>+'24-02-021 Ind. Proy'!N67</f>
        <v>0</v>
      </c>
      <c r="F12" s="9">
        <f>+'24-02-021 Ind. Proy'!O67</f>
        <v>0</v>
      </c>
      <c r="G12" s="9">
        <f>+'24-02-021 Ind. Proy'!R67</f>
        <v>0</v>
      </c>
      <c r="H12" s="9">
        <f>+'24-02-021 Ind. Proy'!S67</f>
        <v>0</v>
      </c>
      <c r="I12" s="9">
        <f>+'24-02-021 Ind. Proy'!T67</f>
        <v>0</v>
      </c>
      <c r="J12" s="9">
        <f>+'24-02-021 Ind. Proy'!U67</f>
        <v>0</v>
      </c>
      <c r="K12" s="9">
        <f>+'24-02-021 Ind. Proy'!V67</f>
        <v>0</v>
      </c>
      <c r="L12" s="9">
        <f>+'24-02-021 Ind. Proy'!W67</f>
        <v>0</v>
      </c>
      <c r="M12" s="9">
        <f>+'24-02-021 Ind. Proy'!X67</f>
        <v>0</v>
      </c>
      <c r="N12" s="9">
        <f>+'24-02-021 Ind. Proy'!Y67</f>
        <v>0</v>
      </c>
      <c r="O12" s="9">
        <f>+'24-02-021 Ind. Proy'!Z67</f>
        <v>0</v>
      </c>
      <c r="P12" s="9">
        <f>+'24-02-021 Ind. Proy'!AA67</f>
        <v>0</v>
      </c>
      <c r="Q12" s="9">
        <f>+'24-02-021 Ind. Proy'!AB67</f>
        <v>0</v>
      </c>
      <c r="R12" s="9">
        <f>+'24-02-021 Ind. Proy'!AC67</f>
        <v>0</v>
      </c>
      <c r="S12" s="9">
        <f>+'24-02-021 Ind. Proy'!AD67</f>
        <v>0</v>
      </c>
      <c r="T12" s="9">
        <f>+'24-02-021 Ind. Proy'!AE67</f>
        <v>0</v>
      </c>
      <c r="U12" s="9">
        <f>+'24-02-021 Ind. Proy'!AF67</f>
        <v>0</v>
      </c>
      <c r="V12" s="9">
        <f>+'24-02-021 Ind. Proy'!AG67</f>
        <v>0</v>
      </c>
      <c r="W12" s="9">
        <f>+'24-02-021 Ind. Proy'!AH67</f>
        <v>0</v>
      </c>
      <c r="X12" s="112">
        <f>+'24-02-021 Ind. Proy'!AI67</f>
        <v>0</v>
      </c>
      <c r="Y12" s="112">
        <f>+'24-02-021 Ind. Proy'!AJ67</f>
        <v>0</v>
      </c>
    </row>
    <row r="13" spans="1:25" ht="24.75" customHeight="1" x14ac:dyDescent="0.3">
      <c r="A13" s="43" t="s">
        <v>56</v>
      </c>
      <c r="B13" s="9">
        <f>+'24-02-021 Ind. Proy'!J79</f>
        <v>0</v>
      </c>
      <c r="C13" s="9">
        <f>+'24-02-021 Ind. Proy'!K79</f>
        <v>0</v>
      </c>
      <c r="D13" s="9">
        <f>+'24-02-021 Ind. Proy'!M79</f>
        <v>0</v>
      </c>
      <c r="E13" s="9">
        <f>+'24-02-021 Ind. Proy'!N79</f>
        <v>0</v>
      </c>
      <c r="F13" s="9">
        <f>+'24-02-021 Ind. Proy'!O79</f>
        <v>0</v>
      </c>
      <c r="G13" s="9">
        <f>+'24-02-021 Ind. Proy'!R79</f>
        <v>0</v>
      </c>
      <c r="H13" s="9">
        <f>+'24-02-021 Ind. Proy'!S79</f>
        <v>0</v>
      </c>
      <c r="I13" s="9">
        <f>+'24-02-021 Ind. Proy'!T79</f>
        <v>0</v>
      </c>
      <c r="J13" s="9">
        <f>+'24-02-021 Ind. Proy'!U79</f>
        <v>0</v>
      </c>
      <c r="K13" s="9">
        <f>+'24-02-021 Ind. Proy'!V79</f>
        <v>0</v>
      </c>
      <c r="L13" s="9">
        <f>+'24-02-021 Ind. Proy'!W79</f>
        <v>0</v>
      </c>
      <c r="M13" s="9">
        <f>+'24-02-021 Ind. Proy'!X79</f>
        <v>0</v>
      </c>
      <c r="N13" s="9">
        <f>+'24-02-021 Ind. Proy'!Y79</f>
        <v>0</v>
      </c>
      <c r="O13" s="9">
        <f>+'24-02-021 Ind. Proy'!Z79</f>
        <v>0</v>
      </c>
      <c r="P13" s="9">
        <f>+'24-02-021 Ind. Proy'!AA79</f>
        <v>0</v>
      </c>
      <c r="Q13" s="9">
        <f>+'24-02-021 Ind. Proy'!AB79</f>
        <v>0</v>
      </c>
      <c r="R13" s="9">
        <f>+'24-02-021 Ind. Proy'!AC79</f>
        <v>0</v>
      </c>
      <c r="S13" s="9">
        <f>+'24-02-021 Ind. Proy'!AD79</f>
        <v>0</v>
      </c>
      <c r="T13" s="9">
        <f>+'24-02-021 Ind. Proy'!AE79</f>
        <v>0</v>
      </c>
      <c r="U13" s="9">
        <f>+'24-02-021 Ind. Proy'!AF79</f>
        <v>0</v>
      </c>
      <c r="V13" s="9">
        <f>+'24-02-021 Ind. Proy'!AG79</f>
        <v>0</v>
      </c>
      <c r="W13" s="9">
        <f>+'24-02-021 Ind. Proy'!AH79</f>
        <v>0</v>
      </c>
      <c r="X13" s="112">
        <f>+'24-02-021 Ind. Proy'!AI79</f>
        <v>0</v>
      </c>
      <c r="Y13" s="112">
        <f>+'24-02-021 Ind. Proy'!AJ79</f>
        <v>0</v>
      </c>
    </row>
    <row r="14" spans="1:25" ht="24.75" customHeight="1" x14ac:dyDescent="0.3">
      <c r="A14" s="43" t="s">
        <v>58</v>
      </c>
      <c r="B14" s="9">
        <f>+'24-02-021 Ind. Proy'!J91</f>
        <v>0</v>
      </c>
      <c r="C14" s="9">
        <f>+'24-02-021 Ind. Proy'!K91</f>
        <v>0</v>
      </c>
      <c r="D14" s="9">
        <f>+'24-02-021 Ind. Proy'!M91</f>
        <v>0</v>
      </c>
      <c r="E14" s="9">
        <f>+'24-02-021 Ind. Proy'!N91</f>
        <v>0</v>
      </c>
      <c r="F14" s="9">
        <f>+'24-02-021 Ind. Proy'!O91</f>
        <v>0</v>
      </c>
      <c r="G14" s="9">
        <f>+'24-02-021 Ind. Proy'!R91</f>
        <v>0</v>
      </c>
      <c r="H14" s="9">
        <f>+'24-02-021 Ind. Proy'!S91</f>
        <v>0</v>
      </c>
      <c r="I14" s="9">
        <f>+'24-02-021 Ind. Proy'!T91</f>
        <v>0</v>
      </c>
      <c r="J14" s="9">
        <f>+'24-02-021 Ind. Proy'!U91</f>
        <v>0</v>
      </c>
      <c r="K14" s="9">
        <f>+'24-02-021 Ind. Proy'!V91</f>
        <v>0</v>
      </c>
      <c r="L14" s="9">
        <f>+'24-02-021 Ind. Proy'!W91</f>
        <v>0</v>
      </c>
      <c r="M14" s="9">
        <f>+'24-02-021 Ind. Proy'!X91</f>
        <v>0</v>
      </c>
      <c r="N14" s="9">
        <f>+'24-02-021 Ind. Proy'!Y91</f>
        <v>0</v>
      </c>
      <c r="O14" s="9">
        <f>+'24-02-021 Ind. Proy'!Z91</f>
        <v>0</v>
      </c>
      <c r="P14" s="9">
        <f>+'24-02-021 Ind. Proy'!AA91</f>
        <v>0</v>
      </c>
      <c r="Q14" s="9">
        <f>+'24-02-021 Ind. Proy'!AB91</f>
        <v>0</v>
      </c>
      <c r="R14" s="9">
        <f>+'24-02-021 Ind. Proy'!AC91</f>
        <v>0</v>
      </c>
      <c r="S14" s="9">
        <f>+'24-02-021 Ind. Proy'!AD91</f>
        <v>0</v>
      </c>
      <c r="T14" s="9">
        <f>+'24-02-021 Ind. Proy'!AE91</f>
        <v>0</v>
      </c>
      <c r="U14" s="9">
        <f>+'24-02-021 Ind. Proy'!AF91</f>
        <v>0</v>
      </c>
      <c r="V14" s="9">
        <f>+'24-02-021 Ind. Proy'!AG91</f>
        <v>0</v>
      </c>
      <c r="W14" s="9">
        <f>+'24-02-021 Ind. Proy'!AH91</f>
        <v>0</v>
      </c>
      <c r="X14" s="112">
        <f>+'24-02-021 Ind. Proy'!AI91</f>
        <v>0</v>
      </c>
      <c r="Y14" s="112">
        <f>+'24-02-021 Ind. Proy'!AJ91</f>
        <v>0</v>
      </c>
    </row>
    <row r="15" spans="1:25" ht="24.75" customHeight="1" x14ac:dyDescent="0.3">
      <c r="A15" s="43" t="s">
        <v>60</v>
      </c>
      <c r="B15" s="9">
        <f>+'24-02-021 Ind. Proy'!J103</f>
        <v>0</v>
      </c>
      <c r="C15" s="9">
        <f>+'24-02-021 Ind. Proy'!K103</f>
        <v>0</v>
      </c>
      <c r="D15" s="9">
        <f>+'24-02-021 Ind. Proy'!M103</f>
        <v>0</v>
      </c>
      <c r="E15" s="9">
        <f>+'24-02-021 Ind. Proy'!N103</f>
        <v>0</v>
      </c>
      <c r="F15" s="9">
        <f>+'24-02-021 Ind. Proy'!O103</f>
        <v>0</v>
      </c>
      <c r="G15" s="9">
        <f>+'24-02-021 Ind. Proy'!R103</f>
        <v>0</v>
      </c>
      <c r="H15" s="9">
        <f>+'24-02-021 Ind. Proy'!S103</f>
        <v>0</v>
      </c>
      <c r="I15" s="9">
        <f>+'24-02-021 Ind. Proy'!T103</f>
        <v>0</v>
      </c>
      <c r="J15" s="9">
        <f>+'24-02-021 Ind. Proy'!U103</f>
        <v>0</v>
      </c>
      <c r="K15" s="9">
        <f>+'24-02-021 Ind. Proy'!V103</f>
        <v>0</v>
      </c>
      <c r="L15" s="9">
        <f>+'24-02-021 Ind. Proy'!W103</f>
        <v>0</v>
      </c>
      <c r="M15" s="9">
        <f>+'24-02-021 Ind. Proy'!X103</f>
        <v>0</v>
      </c>
      <c r="N15" s="9">
        <f>+'24-02-021 Ind. Proy'!Y103</f>
        <v>0</v>
      </c>
      <c r="O15" s="9">
        <f>+'24-02-021 Ind. Proy'!Z103</f>
        <v>0</v>
      </c>
      <c r="P15" s="9">
        <f>+'24-02-021 Ind. Proy'!AA103</f>
        <v>0</v>
      </c>
      <c r="Q15" s="9">
        <f>+'24-02-021 Ind. Proy'!AB103</f>
        <v>0</v>
      </c>
      <c r="R15" s="9">
        <f>+'24-02-021 Ind. Proy'!AC103</f>
        <v>0</v>
      </c>
      <c r="S15" s="9">
        <f>+'24-02-021 Ind. Proy'!AD103</f>
        <v>0</v>
      </c>
      <c r="T15" s="9">
        <f>+'24-02-021 Ind. Proy'!AE103</f>
        <v>0</v>
      </c>
      <c r="U15" s="9">
        <f>+'24-02-021 Ind. Proy'!AF103</f>
        <v>0</v>
      </c>
      <c r="V15" s="9">
        <f>+'24-02-021 Ind. Proy'!AG103</f>
        <v>0</v>
      </c>
      <c r="W15" s="9">
        <f>+'24-02-021 Ind. Proy'!AH103</f>
        <v>0</v>
      </c>
      <c r="X15" s="112">
        <f>+'24-02-021 Ind. Proy'!AI103</f>
        <v>0</v>
      </c>
      <c r="Y15" s="112">
        <f>+'24-02-021 Ind. Proy'!AJ103</f>
        <v>0</v>
      </c>
    </row>
    <row r="16" spans="1:25" ht="24.75" customHeight="1" x14ac:dyDescent="0.3">
      <c r="A16" s="43" t="s">
        <v>62</v>
      </c>
      <c r="B16" s="9">
        <f>+'24-02-021 Ind. Proy'!J115</f>
        <v>0</v>
      </c>
      <c r="C16" s="9">
        <f>+'24-02-021 Ind. Proy'!K115</f>
        <v>0</v>
      </c>
      <c r="D16" s="9">
        <f>+'24-02-021 Ind. Proy'!M115</f>
        <v>0</v>
      </c>
      <c r="E16" s="9">
        <f>+'24-02-021 Ind. Proy'!N115</f>
        <v>0</v>
      </c>
      <c r="F16" s="9">
        <f>+'24-02-021 Ind. Proy'!O115</f>
        <v>0</v>
      </c>
      <c r="G16" s="9">
        <f>+'24-02-021 Ind. Proy'!R115</f>
        <v>0</v>
      </c>
      <c r="H16" s="9">
        <f>+'24-02-021 Ind. Proy'!S115</f>
        <v>0</v>
      </c>
      <c r="I16" s="9">
        <f>+'24-02-021 Ind. Proy'!T115</f>
        <v>0</v>
      </c>
      <c r="J16" s="9">
        <f>+'24-02-021 Ind. Proy'!U115</f>
        <v>0</v>
      </c>
      <c r="K16" s="9">
        <f>+'24-02-021 Ind. Proy'!V115</f>
        <v>0</v>
      </c>
      <c r="L16" s="9">
        <f>+'24-02-021 Ind. Proy'!W115</f>
        <v>0</v>
      </c>
      <c r="M16" s="9">
        <f>+'24-02-021 Ind. Proy'!X115</f>
        <v>0</v>
      </c>
      <c r="N16" s="9">
        <f>+'24-02-021 Ind. Proy'!Y115</f>
        <v>0</v>
      </c>
      <c r="O16" s="9">
        <f>+'24-02-021 Ind. Proy'!Z115</f>
        <v>0</v>
      </c>
      <c r="P16" s="9">
        <f>+'24-02-021 Ind. Proy'!AA115</f>
        <v>0</v>
      </c>
      <c r="Q16" s="9">
        <f>+'24-02-021 Ind. Proy'!AB115</f>
        <v>0</v>
      </c>
      <c r="R16" s="9">
        <f>+'24-02-021 Ind. Proy'!AC115</f>
        <v>0</v>
      </c>
      <c r="S16" s="9">
        <f>+'24-02-021 Ind. Proy'!AD115</f>
        <v>0</v>
      </c>
      <c r="T16" s="9">
        <f>+'24-02-021 Ind. Proy'!AE115</f>
        <v>0</v>
      </c>
      <c r="U16" s="9">
        <f>+'24-02-021 Ind. Proy'!AF115</f>
        <v>0</v>
      </c>
      <c r="V16" s="9">
        <f>+'24-02-021 Ind. Proy'!AG115</f>
        <v>0</v>
      </c>
      <c r="W16" s="9">
        <f>+'24-02-021 Ind. Proy'!AH115</f>
        <v>0</v>
      </c>
      <c r="X16" s="112">
        <f>+'24-02-021 Ind. Proy'!AI115</f>
        <v>0</v>
      </c>
      <c r="Y16" s="112">
        <f>+'24-02-021 Ind. Proy'!AJ115</f>
        <v>0</v>
      </c>
    </row>
    <row r="17" spans="1:25" ht="24.75" customHeight="1" x14ac:dyDescent="0.3">
      <c r="A17" s="43" t="s">
        <v>64</v>
      </c>
      <c r="B17" s="9">
        <f>+'24-02-021 Ind. Proy'!J127</f>
        <v>0</v>
      </c>
      <c r="C17" s="9">
        <f>+'24-02-021 Ind. Proy'!K127</f>
        <v>0</v>
      </c>
      <c r="D17" s="9">
        <f>+'24-02-021 Ind. Proy'!M127</f>
        <v>0</v>
      </c>
      <c r="E17" s="9">
        <f>+'24-02-021 Ind. Proy'!N127</f>
        <v>0</v>
      </c>
      <c r="F17" s="9">
        <f>+'24-02-021 Ind. Proy'!O127</f>
        <v>0</v>
      </c>
      <c r="G17" s="9">
        <f>+'24-02-021 Ind. Proy'!R127</f>
        <v>0</v>
      </c>
      <c r="H17" s="9">
        <f>+'24-02-021 Ind. Proy'!S127</f>
        <v>0</v>
      </c>
      <c r="I17" s="9">
        <f>+'24-02-021 Ind. Proy'!T127</f>
        <v>0</v>
      </c>
      <c r="J17" s="9">
        <f>+'24-02-021 Ind. Proy'!U127</f>
        <v>0</v>
      </c>
      <c r="K17" s="9">
        <f>+'24-02-021 Ind. Proy'!V127</f>
        <v>0</v>
      </c>
      <c r="L17" s="9">
        <f>+'24-02-021 Ind. Proy'!W127</f>
        <v>0</v>
      </c>
      <c r="M17" s="9">
        <f>+'24-02-021 Ind. Proy'!X127</f>
        <v>0</v>
      </c>
      <c r="N17" s="9">
        <f>+'24-02-021 Ind. Proy'!Y127</f>
        <v>0</v>
      </c>
      <c r="O17" s="9">
        <f>+'24-02-021 Ind. Proy'!Z127</f>
        <v>0</v>
      </c>
      <c r="P17" s="9">
        <f>+'24-02-021 Ind. Proy'!AA127</f>
        <v>0</v>
      </c>
      <c r="Q17" s="9">
        <f>+'24-02-021 Ind. Proy'!AB127</f>
        <v>0</v>
      </c>
      <c r="R17" s="9">
        <f>+'24-02-021 Ind. Proy'!AC127</f>
        <v>0</v>
      </c>
      <c r="S17" s="9">
        <f>+'24-02-021 Ind. Proy'!AD127</f>
        <v>0</v>
      </c>
      <c r="T17" s="9">
        <f>+'24-02-021 Ind. Proy'!AE127</f>
        <v>0</v>
      </c>
      <c r="U17" s="9">
        <f>+'24-02-021 Ind. Proy'!AF127</f>
        <v>0</v>
      </c>
      <c r="V17" s="9">
        <f>+'24-02-021 Ind. Proy'!AG127</f>
        <v>0</v>
      </c>
      <c r="W17" s="9">
        <f>+'24-02-021 Ind. Proy'!AH127</f>
        <v>0</v>
      </c>
      <c r="X17" s="112">
        <f>+'24-02-021 Ind. Proy'!AI116</f>
        <v>0</v>
      </c>
      <c r="Y17" s="112">
        <f>+'24-02-021 Ind. Proy'!AJ116</f>
        <v>0</v>
      </c>
    </row>
    <row r="18" spans="1:25" ht="24.75" customHeight="1" x14ac:dyDescent="0.3">
      <c r="A18" s="43" t="s">
        <v>66</v>
      </c>
      <c r="B18" s="9">
        <f>+'24-02-021 Ind. Proy'!J139</f>
        <v>0</v>
      </c>
      <c r="C18" s="9">
        <f>+'24-02-021 Ind. Proy'!K139</f>
        <v>0</v>
      </c>
      <c r="D18" s="9">
        <f>+'24-02-021 Ind. Proy'!M139</f>
        <v>0</v>
      </c>
      <c r="E18" s="9">
        <f>+'24-02-021 Ind. Proy'!N139</f>
        <v>0</v>
      </c>
      <c r="F18" s="9">
        <f>+'24-02-021 Ind. Proy'!O139</f>
        <v>0</v>
      </c>
      <c r="G18" s="9">
        <f>+'24-02-021 Ind. Proy'!R139</f>
        <v>0</v>
      </c>
      <c r="H18" s="9">
        <f>+'24-02-021 Ind. Proy'!S139</f>
        <v>0</v>
      </c>
      <c r="I18" s="9">
        <f>+'24-02-021 Ind. Proy'!T139</f>
        <v>0</v>
      </c>
      <c r="J18" s="9">
        <f>+'24-02-021 Ind. Proy'!U139</f>
        <v>0</v>
      </c>
      <c r="K18" s="9">
        <f>+'24-02-021 Ind. Proy'!V139</f>
        <v>0</v>
      </c>
      <c r="L18" s="9">
        <f>+'24-02-021 Ind. Proy'!W139</f>
        <v>0</v>
      </c>
      <c r="M18" s="9">
        <f>+'24-02-021 Ind. Proy'!X139</f>
        <v>0</v>
      </c>
      <c r="N18" s="9">
        <f>+'24-02-021 Ind. Proy'!Y139</f>
        <v>0</v>
      </c>
      <c r="O18" s="9">
        <f>+'24-02-021 Ind. Proy'!Z139</f>
        <v>0</v>
      </c>
      <c r="P18" s="9">
        <f>+'24-02-021 Ind. Proy'!AA139</f>
        <v>0</v>
      </c>
      <c r="Q18" s="9">
        <f>+'24-02-021 Ind. Proy'!AB139</f>
        <v>0</v>
      </c>
      <c r="R18" s="9">
        <f>+'24-02-021 Ind. Proy'!AC139</f>
        <v>0</v>
      </c>
      <c r="S18" s="9">
        <f>+'24-02-021 Ind. Proy'!AD139</f>
        <v>0</v>
      </c>
      <c r="T18" s="9">
        <f>+'24-02-021 Ind. Proy'!AE139</f>
        <v>0</v>
      </c>
      <c r="U18" s="9">
        <f>+'24-02-021 Ind. Proy'!AF139</f>
        <v>0</v>
      </c>
      <c r="V18" s="9">
        <f>+'24-02-021 Ind. Proy'!AG139</f>
        <v>0</v>
      </c>
      <c r="W18" s="9">
        <f>+'24-02-021 Ind. Proy'!AH139</f>
        <v>0</v>
      </c>
      <c r="X18" s="112">
        <f>+'24-02-021 Ind. Proy'!AI117</f>
        <v>0</v>
      </c>
      <c r="Y18" s="112">
        <f>+'24-02-021 Ind. Proy'!AJ139</f>
        <v>0</v>
      </c>
    </row>
    <row r="19" spans="1:25" ht="24.75" customHeight="1" x14ac:dyDescent="0.3">
      <c r="A19" s="43" t="s">
        <v>68</v>
      </c>
      <c r="B19" s="9">
        <f>+'24-02-021 Ind. Proy'!J151</f>
        <v>0</v>
      </c>
      <c r="C19" s="9">
        <f>+'24-02-021 Ind. Proy'!K151</f>
        <v>0</v>
      </c>
      <c r="D19" s="9">
        <f>+'24-02-021 Ind. Proy'!M151</f>
        <v>0</v>
      </c>
      <c r="E19" s="9">
        <f>+'24-02-021 Ind. Proy'!N151</f>
        <v>0</v>
      </c>
      <c r="F19" s="9">
        <f>+'24-02-021 Ind. Proy'!O151</f>
        <v>0</v>
      </c>
      <c r="G19" s="9">
        <f>+'24-02-021 Ind. Proy'!R151</f>
        <v>0</v>
      </c>
      <c r="H19" s="9">
        <f>+'24-02-021 Ind. Proy'!S151</f>
        <v>0</v>
      </c>
      <c r="I19" s="9">
        <f>+'24-02-021 Ind. Proy'!T151</f>
        <v>0</v>
      </c>
      <c r="J19" s="9">
        <f>+'24-02-021 Ind. Proy'!U151</f>
        <v>0</v>
      </c>
      <c r="K19" s="9">
        <f>+'24-02-021 Ind. Proy'!V151</f>
        <v>0</v>
      </c>
      <c r="L19" s="9">
        <f>+'24-02-021 Ind. Proy'!W151</f>
        <v>0</v>
      </c>
      <c r="M19" s="9">
        <f>+'24-02-021 Ind. Proy'!X151</f>
        <v>0</v>
      </c>
      <c r="N19" s="9">
        <f>+'24-02-021 Ind. Proy'!Y151</f>
        <v>0</v>
      </c>
      <c r="O19" s="9">
        <f>+'24-02-021 Ind. Proy'!Z151</f>
        <v>0</v>
      </c>
      <c r="P19" s="9">
        <f>+'24-02-021 Ind. Proy'!AA151</f>
        <v>0</v>
      </c>
      <c r="Q19" s="9">
        <f>+'24-02-021 Ind. Proy'!AB151</f>
        <v>0</v>
      </c>
      <c r="R19" s="9">
        <f>+'24-02-021 Ind. Proy'!AC151</f>
        <v>0</v>
      </c>
      <c r="S19" s="9">
        <f>+'24-02-021 Ind. Proy'!AD151</f>
        <v>0</v>
      </c>
      <c r="T19" s="9">
        <f>+'24-02-021 Ind. Proy'!AE151</f>
        <v>0</v>
      </c>
      <c r="U19" s="9">
        <f>+'24-02-021 Ind. Proy'!AF151</f>
        <v>0</v>
      </c>
      <c r="V19" s="9">
        <f>+'24-02-021 Ind. Proy'!AG151</f>
        <v>0</v>
      </c>
      <c r="W19" s="9">
        <f>+'24-02-021 Ind. Proy'!AH151</f>
        <v>0</v>
      </c>
      <c r="X19" s="112">
        <f>+'24-02-021 Ind. Proy'!AI151</f>
        <v>0</v>
      </c>
      <c r="Y19" s="112">
        <f>+'24-02-021 Ind. Proy'!AJ151</f>
        <v>0</v>
      </c>
    </row>
    <row r="20" spans="1:25" ht="24.75" customHeight="1" x14ac:dyDescent="0.3">
      <c r="A20" s="44" t="s">
        <v>70</v>
      </c>
      <c r="B20" s="9">
        <f>+'24-02-021 Ind. Proy'!J163</f>
        <v>0</v>
      </c>
      <c r="C20" s="9">
        <f>+'24-02-021 Ind. Proy'!K163</f>
        <v>0</v>
      </c>
      <c r="D20" s="9">
        <f>+'24-02-021 Ind. Proy'!M163</f>
        <v>0</v>
      </c>
      <c r="E20" s="9">
        <f>+'24-02-021 Ind. Proy'!N163</f>
        <v>0</v>
      </c>
      <c r="F20" s="9">
        <f>+'24-02-021 Ind. Proy'!O163</f>
        <v>0</v>
      </c>
      <c r="G20" s="9">
        <f>+'24-02-021 Ind. Proy'!R163</f>
        <v>0</v>
      </c>
      <c r="H20" s="9">
        <f>+'24-02-021 Ind. Proy'!S163</f>
        <v>0</v>
      </c>
      <c r="I20" s="9">
        <f>+'24-02-021 Ind. Proy'!T163</f>
        <v>0</v>
      </c>
      <c r="J20" s="9">
        <f>+'24-02-021 Ind. Proy'!U163</f>
        <v>0</v>
      </c>
      <c r="K20" s="9">
        <f>+'24-02-021 Ind. Proy'!V163</f>
        <v>0</v>
      </c>
      <c r="L20" s="9">
        <f>+'24-02-021 Ind. Proy'!W163</f>
        <v>0</v>
      </c>
      <c r="M20" s="9">
        <f>+'24-02-021 Ind. Proy'!X163</f>
        <v>0</v>
      </c>
      <c r="N20" s="9">
        <f>+'24-02-021 Ind. Proy'!Y163</f>
        <v>0</v>
      </c>
      <c r="O20" s="9">
        <f>+'24-02-021 Ind. Proy'!Z163</f>
        <v>0</v>
      </c>
      <c r="P20" s="9">
        <f>+'24-02-021 Ind. Proy'!AA163</f>
        <v>0</v>
      </c>
      <c r="Q20" s="9">
        <f>+'24-02-021 Ind. Proy'!AB163</f>
        <v>0</v>
      </c>
      <c r="R20" s="9">
        <f>+'24-02-021 Ind. Proy'!AC163</f>
        <v>0</v>
      </c>
      <c r="S20" s="9">
        <f>+'24-02-021 Ind. Proy'!AD163</f>
        <v>0</v>
      </c>
      <c r="T20" s="9">
        <f>+'24-02-021 Ind. Proy'!AE163</f>
        <v>0</v>
      </c>
      <c r="U20" s="9">
        <f>+'24-02-021 Ind. Proy'!AF163</f>
        <v>0</v>
      </c>
      <c r="V20" s="9">
        <f>+'24-02-021 Ind. Proy'!AG163</f>
        <v>0</v>
      </c>
      <c r="W20" s="9">
        <f>+'24-02-021 Ind. Proy'!AH163</f>
        <v>0</v>
      </c>
      <c r="X20" s="112">
        <f>+'24-02-021 Ind. Proy'!AI163</f>
        <v>0</v>
      </c>
      <c r="Y20" s="112">
        <f>+'24-02-021 Ind. Proy'!AJ163</f>
        <v>0</v>
      </c>
    </row>
    <row r="21" spans="1:25" ht="24.75" customHeight="1" x14ac:dyDescent="0.3">
      <c r="A21" s="44" t="s">
        <v>72</v>
      </c>
      <c r="B21" s="9">
        <f>+'24-02-021 Ind. Proy'!J175</f>
        <v>0</v>
      </c>
      <c r="C21" s="9">
        <f>+'24-02-021 Ind. Proy'!K175</f>
        <v>0</v>
      </c>
      <c r="D21" s="9">
        <f>+'24-02-021 Ind. Proy'!M175</f>
        <v>0</v>
      </c>
      <c r="E21" s="9">
        <f>+'24-02-021 Ind. Proy'!N175</f>
        <v>0</v>
      </c>
      <c r="F21" s="9">
        <f>+'24-02-021 Ind. Proy'!O175</f>
        <v>0</v>
      </c>
      <c r="G21" s="9">
        <f>+'24-02-021 Ind. Proy'!R175</f>
        <v>0</v>
      </c>
      <c r="H21" s="9">
        <f>+'24-02-021 Ind. Proy'!S175</f>
        <v>0</v>
      </c>
      <c r="I21" s="9">
        <f>+'24-02-021 Ind. Proy'!T175</f>
        <v>0</v>
      </c>
      <c r="J21" s="9">
        <f>+'24-02-021 Ind. Proy'!U175</f>
        <v>0</v>
      </c>
      <c r="K21" s="9">
        <f>+'24-02-021 Ind. Proy'!V175</f>
        <v>0</v>
      </c>
      <c r="L21" s="9">
        <f>+'24-02-021 Ind. Proy'!W175</f>
        <v>0</v>
      </c>
      <c r="M21" s="9">
        <f>+'24-02-021 Ind. Proy'!X175</f>
        <v>0</v>
      </c>
      <c r="N21" s="9">
        <f>+'24-02-021 Ind. Proy'!Y175</f>
        <v>0</v>
      </c>
      <c r="O21" s="9">
        <f>+'24-02-021 Ind. Proy'!Z175</f>
        <v>0</v>
      </c>
      <c r="P21" s="9">
        <f>+'24-02-021 Ind. Proy'!AA175</f>
        <v>0</v>
      </c>
      <c r="Q21" s="9">
        <f>+'24-02-021 Ind. Proy'!AB175</f>
        <v>0</v>
      </c>
      <c r="R21" s="9">
        <f>+'24-02-021 Ind. Proy'!AC175</f>
        <v>0</v>
      </c>
      <c r="S21" s="9">
        <f>+'24-02-021 Ind. Proy'!AD175</f>
        <v>0</v>
      </c>
      <c r="T21" s="9">
        <f>+'24-02-021 Ind. Proy'!AE175</f>
        <v>0</v>
      </c>
      <c r="U21" s="9">
        <f>+'24-02-021 Ind. Proy'!AF175</f>
        <v>0</v>
      </c>
      <c r="V21" s="9">
        <f>+'24-02-021 Ind. Proy'!AG175</f>
        <v>0</v>
      </c>
      <c r="W21" s="9">
        <f>+'24-02-021 Ind. Proy'!AH175</f>
        <v>0</v>
      </c>
      <c r="X21" s="112">
        <f>+'24-02-021 Ind. Proy'!AI175</f>
        <v>0</v>
      </c>
      <c r="Y21" s="112">
        <f>+'24-02-021 Ind. Proy'!AJ175</f>
        <v>0</v>
      </c>
    </row>
    <row r="22" spans="1:25" ht="24.75" customHeight="1" x14ac:dyDescent="0.3">
      <c r="A22" s="44" t="s">
        <v>74</v>
      </c>
      <c r="B22" s="9">
        <f>+'24-02-021 Ind. Proy'!J187</f>
        <v>0</v>
      </c>
      <c r="C22" s="9">
        <f>+'24-02-021 Ind. Proy'!K187</f>
        <v>0</v>
      </c>
      <c r="D22" s="9">
        <f>+'24-02-021 Ind. Proy'!M187</f>
        <v>0</v>
      </c>
      <c r="E22" s="9">
        <f>+'24-02-021 Ind. Proy'!N187</f>
        <v>0</v>
      </c>
      <c r="F22" s="9">
        <f>+'24-02-021 Ind. Proy'!O187</f>
        <v>0</v>
      </c>
      <c r="G22" s="9">
        <f>+'24-02-021 Ind. Proy'!R187</f>
        <v>0</v>
      </c>
      <c r="H22" s="9">
        <f>+'24-02-021 Ind. Proy'!S187</f>
        <v>0</v>
      </c>
      <c r="I22" s="9">
        <f>+'24-02-021 Ind. Proy'!T187</f>
        <v>0</v>
      </c>
      <c r="J22" s="9">
        <f>+'24-02-021 Ind. Proy'!U187</f>
        <v>0</v>
      </c>
      <c r="K22" s="9">
        <f>+'24-02-021 Ind. Proy'!V187</f>
        <v>0</v>
      </c>
      <c r="L22" s="9">
        <f>+'24-02-021 Ind. Proy'!W187</f>
        <v>0</v>
      </c>
      <c r="M22" s="9">
        <f>+'24-02-021 Ind. Proy'!X187</f>
        <v>0</v>
      </c>
      <c r="N22" s="9">
        <f>+'24-02-021 Ind. Proy'!Y187</f>
        <v>0</v>
      </c>
      <c r="O22" s="9">
        <f>+'24-02-021 Ind. Proy'!Z187</f>
        <v>0</v>
      </c>
      <c r="P22" s="9">
        <f>+'24-02-021 Ind. Proy'!AA187</f>
        <v>0</v>
      </c>
      <c r="Q22" s="9">
        <f>+'24-02-021 Ind. Proy'!AB187</f>
        <v>0</v>
      </c>
      <c r="R22" s="9">
        <f>+'24-02-021 Ind. Proy'!AC187</f>
        <v>0</v>
      </c>
      <c r="S22" s="9">
        <f>+'24-02-021 Ind. Proy'!AD187</f>
        <v>0</v>
      </c>
      <c r="T22" s="9">
        <f>+'24-02-021 Ind. Proy'!AE187</f>
        <v>0</v>
      </c>
      <c r="U22" s="9">
        <f>+'24-02-021 Ind. Proy'!AF187</f>
        <v>0</v>
      </c>
      <c r="V22" s="9">
        <f>+'24-02-021 Ind. Proy'!AG187</f>
        <v>0</v>
      </c>
      <c r="W22" s="9">
        <f>+'24-02-021 Ind. Proy'!AH187</f>
        <v>0</v>
      </c>
      <c r="X22" s="112">
        <f>+'24-02-021 Ind. Proy'!AI187</f>
        <v>0</v>
      </c>
      <c r="Y22" s="112">
        <f>+'24-02-021 Ind. Proy'!AJ187</f>
        <v>0</v>
      </c>
    </row>
    <row r="23" spans="1:25" ht="24.75" customHeight="1" x14ac:dyDescent="0.3">
      <c r="A23" s="45" t="s">
        <v>76</v>
      </c>
      <c r="B23" s="9">
        <f>+'24-02-021 Ind. Proy'!J190</f>
        <v>0</v>
      </c>
      <c r="C23" s="9">
        <f>+'24-02-021 Ind. Proy'!K190</f>
        <v>0</v>
      </c>
      <c r="D23" s="9">
        <f>+'24-02-021 Ind. Proy'!M190</f>
        <v>0</v>
      </c>
      <c r="E23" s="9">
        <f>+'24-02-021 Ind. Proy'!N190</f>
        <v>0</v>
      </c>
      <c r="F23" s="9">
        <f>+'24-02-021 Ind. Proy'!O190</f>
        <v>0</v>
      </c>
      <c r="G23" s="9">
        <f>+'24-02-021 Ind. Proy'!R190</f>
        <v>0</v>
      </c>
      <c r="H23" s="9">
        <f>+'24-02-021 Ind. Proy'!S190</f>
        <v>0</v>
      </c>
      <c r="I23" s="9">
        <f>+'24-02-021 Ind. Proy'!T190</f>
        <v>0</v>
      </c>
      <c r="J23" s="9">
        <f>+'24-02-021 Ind. Proy'!U190</f>
        <v>0</v>
      </c>
      <c r="K23" s="9">
        <f>+'24-02-021 Ind. Proy'!V190</f>
        <v>0</v>
      </c>
      <c r="L23" s="9">
        <f>+'24-02-021 Ind. Proy'!W190</f>
        <v>0</v>
      </c>
      <c r="M23" s="9">
        <f>+'24-02-021 Ind. Proy'!X190</f>
        <v>0</v>
      </c>
      <c r="N23" s="9">
        <f>+'24-02-021 Ind. Proy'!Y190</f>
        <v>0</v>
      </c>
      <c r="O23" s="9">
        <f>+'24-02-021 Ind. Proy'!Z190</f>
        <v>0</v>
      </c>
      <c r="P23" s="9">
        <f>+'24-02-021 Ind. Proy'!AA190</f>
        <v>0</v>
      </c>
      <c r="Q23" s="9">
        <f>+'24-02-021 Ind. Proy'!AB190</f>
        <v>0</v>
      </c>
      <c r="R23" s="9">
        <f>+'24-02-021 Ind. Proy'!AC190</f>
        <v>0</v>
      </c>
      <c r="S23" s="9">
        <f>+'24-02-021 Ind. Proy'!AD190</f>
        <v>0</v>
      </c>
      <c r="T23" s="9">
        <f>+'24-02-021 Ind. Proy'!AE190</f>
        <v>0</v>
      </c>
      <c r="U23" s="9">
        <f>+'24-02-021 Ind. Proy'!AF190</f>
        <v>0</v>
      </c>
      <c r="V23" s="9">
        <f>+'24-02-021 Ind. Proy'!AG190</f>
        <v>0</v>
      </c>
      <c r="W23" s="9">
        <f>+'24-02-021 Ind. Proy'!AH190</f>
        <v>0</v>
      </c>
      <c r="X23" s="112">
        <f>+'24-02-021 Ind. Proy'!AI190</f>
        <v>0</v>
      </c>
      <c r="Y23" s="112">
        <f>+'24-02-021 Ind. Proy'!AJ190</f>
        <v>0</v>
      </c>
    </row>
    <row r="24" spans="1:25" ht="25.5" customHeight="1" x14ac:dyDescent="0.3">
      <c r="A24" s="410" t="s">
        <v>123</v>
      </c>
      <c r="B24" s="255">
        <f t="shared" ref="B24:W24" si="0">SUM(B8:B23)</f>
        <v>0</v>
      </c>
      <c r="C24" s="255">
        <f t="shared" si="0"/>
        <v>0</v>
      </c>
      <c r="D24" s="255">
        <f t="shared" si="0"/>
        <v>0</v>
      </c>
      <c r="E24" s="255">
        <f>SUM(E8:E23)</f>
        <v>0</v>
      </c>
      <c r="F24" s="255">
        <f t="shared" si="0"/>
        <v>0</v>
      </c>
      <c r="G24" s="255">
        <f t="shared" si="0"/>
        <v>0</v>
      </c>
      <c r="H24" s="255">
        <f t="shared" si="0"/>
        <v>0</v>
      </c>
      <c r="I24" s="255">
        <f t="shared" si="0"/>
        <v>0</v>
      </c>
      <c r="J24" s="255">
        <f t="shared" si="0"/>
        <v>0</v>
      </c>
      <c r="K24" s="255">
        <f t="shared" si="0"/>
        <v>0</v>
      </c>
      <c r="L24" s="255">
        <f t="shared" si="0"/>
        <v>0</v>
      </c>
      <c r="M24" s="255">
        <f t="shared" si="0"/>
        <v>0</v>
      </c>
      <c r="N24" s="255">
        <f t="shared" si="0"/>
        <v>0</v>
      </c>
      <c r="O24" s="255">
        <f t="shared" si="0"/>
        <v>0</v>
      </c>
      <c r="P24" s="255">
        <f t="shared" si="0"/>
        <v>0</v>
      </c>
      <c r="Q24" s="255">
        <f t="shared" si="0"/>
        <v>0</v>
      </c>
      <c r="R24" s="255">
        <f t="shared" si="0"/>
        <v>0</v>
      </c>
      <c r="S24" s="255">
        <f t="shared" si="0"/>
        <v>0</v>
      </c>
      <c r="T24" s="255">
        <f t="shared" si="0"/>
        <v>0</v>
      </c>
      <c r="U24" s="255">
        <f t="shared" si="0"/>
        <v>0</v>
      </c>
      <c r="V24" s="255">
        <f t="shared" si="0"/>
        <v>0</v>
      </c>
      <c r="W24" s="255">
        <f t="shared" si="0"/>
        <v>0</v>
      </c>
      <c r="X24" s="258">
        <f>+'24-02-021 Ind. Proy'!AI191</f>
        <v>0</v>
      </c>
      <c r="Y24" s="258">
        <f>'24-02-021 Ind. Proy'!AJ191</f>
        <v>0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33CCFF"/>
    <pageSetUpPr fitToPage="1"/>
  </sheetPr>
  <dimension ref="A1:AJ210"/>
  <sheetViews>
    <sheetView topLeftCell="J152" zoomScale="110" zoomScaleNormal="110" workbookViewId="0">
      <selection activeCell="AH193" sqref="AH193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124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IF(ISERROR(AH9/$AH$193),"-",AH9/$AH$193)</f>
        <v>0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</row>
    <row r="19" spans="1:36" s="11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IF(ISERROR(AH19/$AH$193),0,AH19/$AH$193)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IF(ISERROR(AH21/$AH$193),"-",AH21/$AH$193)</f>
        <v>0</v>
      </c>
    </row>
    <row r="22" spans="1:36" s="11" customFormat="1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</row>
    <row r="25" spans="1:36" s="11" customFormat="1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36" s="11" customFormat="1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</row>
    <row r="28" spans="1:36" s="11" customFormat="1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36" s="11" customFormat="1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</row>
    <row r="31" spans="1:36" s="11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IF(ISERROR(AH31/$AH$193),0,AH31/$AH$193)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IF(ISERROR(AH33/$AH$193),"-",AH33/$AH$193)</f>
        <v>0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</row>
    <row r="43" spans="1:36" s="11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IF(ISERROR(AH43/$AH$193),0,AH43/$AH$193)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IF(ISERROR(AH45/$AH$193),"-",AH45/$AH$193)</f>
        <v>0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</row>
    <row r="55" spans="1:36" s="11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IF(ISERROR(AH55/$AH$193),0,AH55/$AH$193)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IF(ISERROR(AH57/$AH$193),"-",AH57/$AH$193)</f>
        <v>0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</row>
    <row r="67" spans="1:36" s="11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IF(ISERROR(AH67/$AH$193),0,AH67/$AH$193)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IF(ISERROR(AH69/$AH$193),"-",AH69/$AH$193)</f>
        <v>0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</row>
    <row r="79" spans="1:36" s="11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IF(ISERROR(AH79/$AH$193),0,AH79/$AH$193)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IF(ISERROR(AH81/$AH$193),"-",AH81/$AH$193)</f>
        <v>0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</row>
    <row r="91" spans="1:36" s="11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IF(ISERROR(AH91/$AH$193),0,AH91/$AH$193)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IF(ISERROR(AH93/$AH$193),"-",AH93/$AH$193)</f>
        <v>0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</row>
    <row r="103" spans="1:36" s="11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IF(ISERROR(AH103/$AH$193),0,AH103/$AH$193)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IF(ISERROR(AH105/$AH$193),"-",AH105/$AH$193)</f>
        <v>0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</row>
    <row r="115" spans="1:36" s="11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IF(ISERROR(AH115/$AH$193),0,AH115/$AH$193)</f>
        <v>0</v>
      </c>
    </row>
    <row r="116" spans="1:36" ht="14.2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27"/>
      <c r="K117" s="46"/>
      <c r="L117" s="1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 t="shared" ref="U117:U126" si="72">SUM(R117:T117)</f>
        <v>0</v>
      </c>
      <c r="V117" s="28">
        <v>0</v>
      </c>
      <c r="W117" s="28">
        <v>0</v>
      </c>
      <c r="X117" s="28">
        <v>0</v>
      </c>
      <c r="Y117" s="29">
        <f t="shared" ref="Y117:Y126" si="73">SUM(V117:X117)</f>
        <v>0</v>
      </c>
      <c r="Z117" s="28">
        <v>0</v>
      </c>
      <c r="AA117" s="28">
        <v>0</v>
      </c>
      <c r="AB117" s="28"/>
      <c r="AC117" s="29">
        <f t="shared" ref="AC117:AC126" si="74">SUM(Z117:AB117)</f>
        <v>0</v>
      </c>
      <c r="AD117" s="28"/>
      <c r="AE117" s="28"/>
      <c r="AF117" s="28"/>
      <c r="AG117" s="29">
        <f t="shared" ref="AG117:AG126" si="75">SUM(AD117:AF117)</f>
        <v>0</v>
      </c>
      <c r="AH117" s="29">
        <f t="shared" ref="AH117:AH120" si="76">SUM(U117,Y117,AC117,AG117)</f>
        <v>0</v>
      </c>
      <c r="AI117" s="112">
        <f t="shared" ref="AI117:AI120" si="77">IF(ISERROR(AH117/J117),0,AH117/J117)</f>
        <v>0</v>
      </c>
      <c r="AJ117" s="112">
        <f t="shared" ref="AJ117:AJ126" si="78">IF(ISERROR(AH117/$AH$193),"-",AH117/$AH$193)</f>
        <v>0</v>
      </c>
    </row>
    <row r="118" spans="1:36" s="11" customFormat="1" hidden="1" outlineLevel="1" x14ac:dyDescent="0.3">
      <c r="A118" s="22">
        <v>2</v>
      </c>
      <c r="B118" s="23"/>
      <c r="C118" s="48"/>
      <c r="D118" s="49"/>
      <c r="E118" s="60"/>
      <c r="F118" s="57"/>
      <c r="G118" s="57"/>
      <c r="H118" s="6"/>
      <c r="I118" s="6"/>
      <c r="J118" s="227"/>
      <c r="K118" s="46"/>
      <c r="L118" s="1"/>
      <c r="M118" s="51"/>
      <c r="N118" s="58"/>
      <c r="O118" s="51"/>
      <c r="P118" s="47"/>
      <c r="Q118" s="47"/>
      <c r="R118" s="28">
        <v>0</v>
      </c>
      <c r="S118" s="28">
        <v>0</v>
      </c>
      <c r="T118" s="28">
        <v>0</v>
      </c>
      <c r="U118" s="29">
        <f t="shared" si="72"/>
        <v>0</v>
      </c>
      <c r="V118" s="28">
        <v>0</v>
      </c>
      <c r="W118" s="28">
        <v>0</v>
      </c>
      <c r="X118" s="28">
        <v>0</v>
      </c>
      <c r="Y118" s="29">
        <f t="shared" si="73"/>
        <v>0</v>
      </c>
      <c r="Z118" s="28">
        <v>0</v>
      </c>
      <c r="AA118" s="28">
        <v>0</v>
      </c>
      <c r="AB118" s="28"/>
      <c r="AC118" s="29">
        <f t="shared" si="74"/>
        <v>0</v>
      </c>
      <c r="AD118" s="28"/>
      <c r="AE118" s="28"/>
      <c r="AF118" s="28"/>
      <c r="AG118" s="29">
        <f t="shared" si="75"/>
        <v>0</v>
      </c>
      <c r="AH118" s="29">
        <f t="shared" si="76"/>
        <v>0</v>
      </c>
      <c r="AI118" s="112">
        <f t="shared" si="77"/>
        <v>0</v>
      </c>
      <c r="AJ118" s="112">
        <f t="shared" si="78"/>
        <v>0</v>
      </c>
    </row>
    <row r="119" spans="1:36" s="11" customFormat="1" hidden="1" outlineLevel="1" x14ac:dyDescent="0.3">
      <c r="A119" s="22">
        <v>3</v>
      </c>
      <c r="B119" s="23"/>
      <c r="C119" s="48"/>
      <c r="D119" s="49"/>
      <c r="E119" s="60"/>
      <c r="F119" s="57"/>
      <c r="G119" s="57"/>
      <c r="H119" s="6"/>
      <c r="I119" s="6"/>
      <c r="J119" s="227"/>
      <c r="K119" s="46"/>
      <c r="L119" s="1"/>
      <c r="M119" s="51"/>
      <c r="N119" s="58"/>
      <c r="O119" s="51"/>
      <c r="P119" s="47"/>
      <c r="Q119" s="47"/>
      <c r="R119" s="28">
        <v>0</v>
      </c>
      <c r="S119" s="28">
        <v>0</v>
      </c>
      <c r="T119" s="28">
        <v>0</v>
      </c>
      <c r="U119" s="29">
        <f t="shared" si="72"/>
        <v>0</v>
      </c>
      <c r="V119" s="28">
        <v>0</v>
      </c>
      <c r="W119" s="28">
        <v>0</v>
      </c>
      <c r="X119" s="28">
        <v>0</v>
      </c>
      <c r="Y119" s="29">
        <f t="shared" si="73"/>
        <v>0</v>
      </c>
      <c r="Z119" s="28">
        <v>0</v>
      </c>
      <c r="AA119" s="28">
        <v>0</v>
      </c>
      <c r="AB119" s="28"/>
      <c r="AC119" s="29">
        <f t="shared" si="74"/>
        <v>0</v>
      </c>
      <c r="AD119" s="28"/>
      <c r="AE119" s="28"/>
      <c r="AF119" s="28"/>
      <c r="AG119" s="29">
        <f t="shared" si="75"/>
        <v>0</v>
      </c>
      <c r="AH119" s="29">
        <f t="shared" si="76"/>
        <v>0</v>
      </c>
      <c r="AI119" s="112">
        <f t="shared" si="77"/>
        <v>0</v>
      </c>
      <c r="AJ119" s="112">
        <f t="shared" si="78"/>
        <v>0</v>
      </c>
    </row>
    <row r="120" spans="1:36" s="11" customFormat="1" hidden="1" outlineLevel="1" x14ac:dyDescent="0.3">
      <c r="A120" s="22">
        <v>4</v>
      </c>
      <c r="B120" s="23"/>
      <c r="C120" s="48"/>
      <c r="D120" s="49"/>
      <c r="E120" s="60"/>
      <c r="F120" s="57"/>
      <c r="G120" s="57"/>
      <c r="H120" s="6"/>
      <c r="I120" s="6"/>
      <c r="J120" s="227"/>
      <c r="K120" s="46"/>
      <c r="L120" s="1"/>
      <c r="M120" s="51"/>
      <c r="N120" s="58"/>
      <c r="O120" s="51"/>
      <c r="P120" s="47"/>
      <c r="Q120" s="47"/>
      <c r="R120" s="28">
        <v>0</v>
      </c>
      <c r="S120" s="28">
        <v>0</v>
      </c>
      <c r="T120" s="28">
        <v>0</v>
      </c>
      <c r="U120" s="29">
        <f t="shared" si="72"/>
        <v>0</v>
      </c>
      <c r="V120" s="28">
        <v>0</v>
      </c>
      <c r="W120" s="28">
        <v>0</v>
      </c>
      <c r="X120" s="28">
        <v>0</v>
      </c>
      <c r="Y120" s="29">
        <f t="shared" si="73"/>
        <v>0</v>
      </c>
      <c r="Z120" s="28">
        <v>0</v>
      </c>
      <c r="AA120" s="28">
        <v>0</v>
      </c>
      <c r="AB120" s="28"/>
      <c r="AC120" s="29">
        <f t="shared" si="74"/>
        <v>0</v>
      </c>
      <c r="AD120" s="28"/>
      <c r="AE120" s="28"/>
      <c r="AF120" s="28"/>
      <c r="AG120" s="29">
        <f t="shared" si="75"/>
        <v>0</v>
      </c>
      <c r="AH120" s="29">
        <f t="shared" si="76"/>
        <v>0</v>
      </c>
      <c r="AI120" s="112">
        <f t="shared" si="77"/>
        <v>0</v>
      </c>
      <c r="AJ120" s="112">
        <f t="shared" si="78"/>
        <v>0</v>
      </c>
    </row>
    <row r="121" spans="1:36" s="11" customFormat="1" hidden="1" outlineLevel="1" x14ac:dyDescent="0.3">
      <c r="A121" s="22">
        <v>5</v>
      </c>
      <c r="B121" s="23"/>
      <c r="C121" s="48"/>
      <c r="D121" s="49"/>
      <c r="E121" s="60"/>
      <c r="F121" s="57"/>
      <c r="G121" s="57"/>
      <c r="H121" s="6"/>
      <c r="I121" s="6"/>
      <c r="J121" s="227"/>
      <c r="K121" s="46"/>
      <c r="L121" s="1"/>
      <c r="M121" s="51"/>
      <c r="N121" s="58"/>
      <c r="O121" s="51"/>
      <c r="P121" s="47"/>
      <c r="Q121" s="47"/>
      <c r="R121" s="28">
        <v>0</v>
      </c>
      <c r="S121" s="28">
        <v>0</v>
      </c>
      <c r="T121" s="28">
        <v>0</v>
      </c>
      <c r="U121" s="29">
        <f t="shared" si="72"/>
        <v>0</v>
      </c>
      <c r="V121" s="28">
        <v>0</v>
      </c>
      <c r="W121" s="28">
        <v>0</v>
      </c>
      <c r="X121" s="28">
        <v>0</v>
      </c>
      <c r="Y121" s="29">
        <f t="shared" si="73"/>
        <v>0</v>
      </c>
      <c r="Z121" s="28">
        <v>0</v>
      </c>
      <c r="AA121" s="28">
        <v>0</v>
      </c>
      <c r="AB121" s="28"/>
      <c r="AC121" s="29">
        <f t="shared" si="74"/>
        <v>0</v>
      </c>
      <c r="AD121" s="28"/>
      <c r="AE121" s="28"/>
      <c r="AF121" s="28"/>
      <c r="AG121" s="29">
        <f t="shared" si="75"/>
        <v>0</v>
      </c>
      <c r="AH121" s="29">
        <f t="shared" ref="AH121:AH124" si="79">SUM(U121,Y121,AC121,AG121)</f>
        <v>0</v>
      </c>
      <c r="AI121" s="112">
        <f t="shared" ref="AI121:AI124" si="80">IF(ISERROR(AH121/J121),0,AH121/J121)</f>
        <v>0</v>
      </c>
      <c r="AJ121" s="112">
        <f t="shared" si="78"/>
        <v>0</v>
      </c>
    </row>
    <row r="122" spans="1:36" s="11" customFormat="1" hidden="1" outlineLevel="1" x14ac:dyDescent="0.3">
      <c r="A122" s="22">
        <v>6</v>
      </c>
      <c r="B122" s="23"/>
      <c r="C122" s="48"/>
      <c r="D122" s="49"/>
      <c r="E122" s="60"/>
      <c r="F122" s="57"/>
      <c r="G122" s="57"/>
      <c r="H122" s="6"/>
      <c r="I122" s="6"/>
      <c r="J122" s="227"/>
      <c r="K122" s="46"/>
      <c r="L122" s="1"/>
      <c r="M122" s="51"/>
      <c r="N122" s="58"/>
      <c r="O122" s="51"/>
      <c r="P122" s="47"/>
      <c r="Q122" s="47"/>
      <c r="R122" s="28">
        <v>0</v>
      </c>
      <c r="S122" s="28">
        <v>0</v>
      </c>
      <c r="T122" s="28">
        <v>0</v>
      </c>
      <c r="U122" s="29">
        <f t="shared" si="72"/>
        <v>0</v>
      </c>
      <c r="V122" s="28">
        <v>0</v>
      </c>
      <c r="W122" s="28">
        <v>0</v>
      </c>
      <c r="X122" s="28">
        <v>0</v>
      </c>
      <c r="Y122" s="29">
        <f t="shared" si="73"/>
        <v>0</v>
      </c>
      <c r="Z122" s="28">
        <v>0</v>
      </c>
      <c r="AA122" s="28">
        <v>0</v>
      </c>
      <c r="AB122" s="28"/>
      <c r="AC122" s="29">
        <f t="shared" si="74"/>
        <v>0</v>
      </c>
      <c r="AD122" s="28"/>
      <c r="AE122" s="28"/>
      <c r="AF122" s="28"/>
      <c r="AG122" s="29">
        <f t="shared" si="75"/>
        <v>0</v>
      </c>
      <c r="AH122" s="29">
        <f t="shared" si="79"/>
        <v>0</v>
      </c>
      <c r="AI122" s="112">
        <f t="shared" si="80"/>
        <v>0</v>
      </c>
      <c r="AJ122" s="112">
        <f t="shared" si="78"/>
        <v>0</v>
      </c>
    </row>
    <row r="123" spans="1:36" s="11" customFormat="1" hidden="1" outlineLevel="1" x14ac:dyDescent="0.3">
      <c r="A123" s="22">
        <v>7</v>
      </c>
      <c r="B123" s="23"/>
      <c r="C123" s="48"/>
      <c r="D123" s="49"/>
      <c r="E123" s="60"/>
      <c r="F123" s="57"/>
      <c r="G123" s="57"/>
      <c r="H123" s="6"/>
      <c r="I123" s="6"/>
      <c r="J123" s="227"/>
      <c r="K123" s="46"/>
      <c r="L123" s="1"/>
      <c r="M123" s="51"/>
      <c r="N123" s="58"/>
      <c r="O123" s="51"/>
      <c r="P123" s="47"/>
      <c r="Q123" s="47"/>
      <c r="R123" s="28">
        <v>0</v>
      </c>
      <c r="S123" s="28">
        <v>0</v>
      </c>
      <c r="T123" s="28">
        <v>0</v>
      </c>
      <c r="U123" s="29">
        <f t="shared" si="72"/>
        <v>0</v>
      </c>
      <c r="V123" s="28">
        <v>0</v>
      </c>
      <c r="W123" s="28">
        <v>0</v>
      </c>
      <c r="X123" s="28">
        <v>0</v>
      </c>
      <c r="Y123" s="29">
        <f t="shared" si="73"/>
        <v>0</v>
      </c>
      <c r="Z123" s="28">
        <v>0</v>
      </c>
      <c r="AA123" s="28">
        <v>0</v>
      </c>
      <c r="AB123" s="28"/>
      <c r="AC123" s="29">
        <f t="shared" si="74"/>
        <v>0</v>
      </c>
      <c r="AD123" s="28"/>
      <c r="AE123" s="28"/>
      <c r="AF123" s="28"/>
      <c r="AG123" s="29">
        <f t="shared" si="75"/>
        <v>0</v>
      </c>
      <c r="AH123" s="29">
        <f t="shared" si="79"/>
        <v>0</v>
      </c>
      <c r="AI123" s="112">
        <f t="shared" si="80"/>
        <v>0</v>
      </c>
      <c r="AJ123" s="112">
        <f t="shared" si="78"/>
        <v>0</v>
      </c>
    </row>
    <row r="124" spans="1:36" s="11" customFormat="1" hidden="1" outlineLevel="1" x14ac:dyDescent="0.3">
      <c r="A124" s="22">
        <v>8</v>
      </c>
      <c r="B124" s="23"/>
      <c r="C124" s="48"/>
      <c r="D124" s="49"/>
      <c r="E124" s="60"/>
      <c r="F124" s="57"/>
      <c r="G124" s="57"/>
      <c r="H124" s="6"/>
      <c r="I124" s="6"/>
      <c r="J124" s="227"/>
      <c r="K124" s="46"/>
      <c r="L124" s="1"/>
      <c r="M124" s="51"/>
      <c r="N124" s="58"/>
      <c r="O124" s="51"/>
      <c r="P124" s="47"/>
      <c r="Q124" s="47"/>
      <c r="R124" s="28">
        <v>0</v>
      </c>
      <c r="S124" s="28">
        <v>0</v>
      </c>
      <c r="T124" s="28">
        <v>0</v>
      </c>
      <c r="U124" s="29">
        <f t="shared" si="72"/>
        <v>0</v>
      </c>
      <c r="V124" s="28">
        <v>0</v>
      </c>
      <c r="W124" s="28">
        <v>0</v>
      </c>
      <c r="X124" s="28">
        <v>0</v>
      </c>
      <c r="Y124" s="29">
        <f t="shared" si="73"/>
        <v>0</v>
      </c>
      <c r="Z124" s="28">
        <v>0</v>
      </c>
      <c r="AA124" s="28">
        <v>0</v>
      </c>
      <c r="AB124" s="28"/>
      <c r="AC124" s="29">
        <f t="shared" si="74"/>
        <v>0</v>
      </c>
      <c r="AD124" s="28"/>
      <c r="AE124" s="28"/>
      <c r="AF124" s="28"/>
      <c r="AG124" s="29">
        <f t="shared" si="75"/>
        <v>0</v>
      </c>
      <c r="AH124" s="29">
        <f t="shared" si="79"/>
        <v>0</v>
      </c>
      <c r="AI124" s="112">
        <f t="shared" si="80"/>
        <v>0</v>
      </c>
      <c r="AJ124" s="112">
        <f t="shared" si="78"/>
        <v>0</v>
      </c>
    </row>
    <row r="125" spans="1:36" s="11" customFormat="1" hidden="1" outlineLevel="1" x14ac:dyDescent="0.3">
      <c r="A125" s="22">
        <v>9</v>
      </c>
      <c r="B125" s="23"/>
      <c r="C125" s="48"/>
      <c r="D125" s="49"/>
      <c r="E125" s="60"/>
      <c r="F125" s="57"/>
      <c r="G125" s="57"/>
      <c r="H125" s="6"/>
      <c r="I125" s="6"/>
      <c r="J125" s="227"/>
      <c r="K125" s="46"/>
      <c r="L125" s="1"/>
      <c r="M125" s="51"/>
      <c r="N125" s="58"/>
      <c r="O125" s="51"/>
      <c r="P125" s="47"/>
      <c r="Q125" s="47"/>
      <c r="R125" s="28">
        <v>0</v>
      </c>
      <c r="S125" s="28">
        <v>0</v>
      </c>
      <c r="T125" s="28">
        <v>0</v>
      </c>
      <c r="U125" s="29">
        <f t="shared" si="72"/>
        <v>0</v>
      </c>
      <c r="V125" s="28">
        <v>0</v>
      </c>
      <c r="W125" s="28">
        <v>0</v>
      </c>
      <c r="X125" s="28">
        <v>0</v>
      </c>
      <c r="Y125" s="29">
        <f t="shared" si="73"/>
        <v>0</v>
      </c>
      <c r="Z125" s="28">
        <v>0</v>
      </c>
      <c r="AA125" s="28">
        <v>0</v>
      </c>
      <c r="AB125" s="28"/>
      <c r="AC125" s="29">
        <f t="shared" si="74"/>
        <v>0</v>
      </c>
      <c r="AD125" s="28"/>
      <c r="AE125" s="28"/>
      <c r="AF125" s="28"/>
      <c r="AG125" s="29">
        <f t="shared" si="75"/>
        <v>0</v>
      </c>
      <c r="AH125" s="29">
        <f t="shared" ref="AH125" si="81">SUM(U125,Y125,AC125,AG125)</f>
        <v>0</v>
      </c>
      <c r="AI125" s="112">
        <f t="shared" ref="AI125" si="82">IF(ISERROR(AH125/J125),0,AH125/J125)</f>
        <v>0</v>
      </c>
      <c r="AJ125" s="112">
        <f t="shared" si="78"/>
        <v>0</v>
      </c>
    </row>
    <row r="126" spans="1:36" s="11" customFormat="1" hidden="1" outlineLevel="1" x14ac:dyDescent="0.3">
      <c r="A126" s="22">
        <v>10</v>
      </c>
      <c r="B126" s="23"/>
      <c r="C126" s="48"/>
      <c r="D126" s="49"/>
      <c r="E126" s="60"/>
      <c r="F126" s="57"/>
      <c r="G126" s="57"/>
      <c r="H126" s="6"/>
      <c r="I126" s="6"/>
      <c r="J126" s="227"/>
      <c r="K126" s="46"/>
      <c r="L126" s="1"/>
      <c r="M126" s="51"/>
      <c r="N126" s="58"/>
      <c r="O126" s="51"/>
      <c r="P126" s="47"/>
      <c r="Q126" s="47"/>
      <c r="R126" s="28">
        <v>0</v>
      </c>
      <c r="S126" s="28">
        <v>0</v>
      </c>
      <c r="T126" s="28">
        <v>0</v>
      </c>
      <c r="U126" s="29">
        <f t="shared" si="72"/>
        <v>0</v>
      </c>
      <c r="V126" s="28">
        <v>0</v>
      </c>
      <c r="W126" s="28">
        <v>0</v>
      </c>
      <c r="X126" s="28">
        <v>0</v>
      </c>
      <c r="Y126" s="29">
        <f t="shared" si="73"/>
        <v>0</v>
      </c>
      <c r="Z126" s="28">
        <v>0</v>
      </c>
      <c r="AA126" s="28">
        <v>0</v>
      </c>
      <c r="AB126" s="28"/>
      <c r="AC126" s="29">
        <f t="shared" si="74"/>
        <v>0</v>
      </c>
      <c r="AD126" s="28"/>
      <c r="AE126" s="28"/>
      <c r="AF126" s="28"/>
      <c r="AG126" s="29">
        <f t="shared" si="75"/>
        <v>0</v>
      </c>
      <c r="AH126" s="29">
        <f t="shared" ref="AH126" si="83">SUM(U126,Y126,AC126,AG126)</f>
        <v>0</v>
      </c>
      <c r="AI126" s="112">
        <f t="shared" ref="AI126" si="84">IF(ISERROR(AH126/J126),0,AH126/J126)</f>
        <v>0</v>
      </c>
      <c r="AJ126" s="112">
        <f t="shared" si="78"/>
        <v>0</v>
      </c>
    </row>
    <row r="127" spans="1:36" s="11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 t="shared" ref="K127:AH127" si="85">SUM(K117:K126)</f>
        <v>0</v>
      </c>
      <c r="L127" s="394">
        <f t="shared" si="85"/>
        <v>0</v>
      </c>
      <c r="M127" s="273">
        <f t="shared" si="85"/>
        <v>0</v>
      </c>
      <c r="N127" s="273">
        <f t="shared" si="85"/>
        <v>0</v>
      </c>
      <c r="O127" s="273">
        <f t="shared" si="85"/>
        <v>0</v>
      </c>
      <c r="P127" s="274">
        <f t="shared" si="85"/>
        <v>0</v>
      </c>
      <c r="Q127" s="404">
        <f t="shared" si="85"/>
        <v>0</v>
      </c>
      <c r="R127" s="273">
        <f t="shared" si="85"/>
        <v>0</v>
      </c>
      <c r="S127" s="273">
        <f t="shared" si="85"/>
        <v>0</v>
      </c>
      <c r="T127" s="273">
        <f t="shared" si="85"/>
        <v>0</v>
      </c>
      <c r="U127" s="273">
        <f t="shared" si="85"/>
        <v>0</v>
      </c>
      <c r="V127" s="273">
        <f t="shared" si="85"/>
        <v>0</v>
      </c>
      <c r="W127" s="273">
        <f t="shared" si="85"/>
        <v>0</v>
      </c>
      <c r="X127" s="273">
        <f t="shared" si="85"/>
        <v>0</v>
      </c>
      <c r="Y127" s="273">
        <f t="shared" si="85"/>
        <v>0</v>
      </c>
      <c r="Z127" s="273">
        <f t="shared" si="85"/>
        <v>0</v>
      </c>
      <c r="AA127" s="273">
        <f t="shared" si="85"/>
        <v>0</v>
      </c>
      <c r="AB127" s="273">
        <f t="shared" si="85"/>
        <v>0</v>
      </c>
      <c r="AC127" s="273">
        <f t="shared" si="85"/>
        <v>0</v>
      </c>
      <c r="AD127" s="273">
        <f t="shared" si="85"/>
        <v>0</v>
      </c>
      <c r="AE127" s="273">
        <f t="shared" si="85"/>
        <v>0</v>
      </c>
      <c r="AF127" s="273">
        <f t="shared" si="85"/>
        <v>0</v>
      </c>
      <c r="AG127" s="273">
        <f t="shared" si="85"/>
        <v>0</v>
      </c>
      <c r="AH127" s="273">
        <f t="shared" si="85"/>
        <v>0</v>
      </c>
      <c r="AI127" s="281">
        <f>IF(ISERROR(AH127/J127),0,AH127/J127)</f>
        <v>0</v>
      </c>
      <c r="AJ127" s="281">
        <f>IF(ISERROR(AH127/$AH$193),0,AH127/$AH$193)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6">SUM(U129,Y129,AC129,AG129)</f>
        <v>0</v>
      </c>
      <c r="AI129" s="112">
        <f>IF(ISERROR(AH129/J129),0,AH129/J129)</f>
        <v>0</v>
      </c>
      <c r="AJ129" s="112">
        <f t="shared" ref="AJ129:AJ138" si="87">IF(ISERROR(AH129/$AH$193),"-",AH129/$AH$193)</f>
        <v>0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8">SUM(R130:T130)</f>
        <v>0</v>
      </c>
      <c r="V130" s="28"/>
      <c r="W130" s="28"/>
      <c r="X130" s="28"/>
      <c r="Y130" s="29">
        <f t="shared" ref="Y130:Y138" si="89">SUM(V130:X130)</f>
        <v>0</v>
      </c>
      <c r="Z130" s="28"/>
      <c r="AA130" s="28"/>
      <c r="AB130" s="28"/>
      <c r="AC130" s="29">
        <f t="shared" ref="AC130:AC138" si="90">SUM(Z130:AB130)</f>
        <v>0</v>
      </c>
      <c r="AD130" s="28"/>
      <c r="AE130" s="28"/>
      <c r="AF130" s="28"/>
      <c r="AG130" s="29">
        <f t="shared" ref="AG130:AG138" si="91">SUM(AD130:AF130)</f>
        <v>0</v>
      </c>
      <c r="AH130" s="29">
        <f t="shared" si="86"/>
        <v>0</v>
      </c>
      <c r="AI130" s="112">
        <f t="shared" ref="AI130:AI138" si="92">IF(ISERROR(AH130/J130),0,AH130/J130)</f>
        <v>0</v>
      </c>
      <c r="AJ130" s="112">
        <f t="shared" si="87"/>
        <v>0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8"/>
        <v>0</v>
      </c>
      <c r="V131" s="28"/>
      <c r="W131" s="28"/>
      <c r="X131" s="28"/>
      <c r="Y131" s="29">
        <f t="shared" si="89"/>
        <v>0</v>
      </c>
      <c r="Z131" s="28"/>
      <c r="AA131" s="28"/>
      <c r="AB131" s="28"/>
      <c r="AC131" s="29">
        <f t="shared" si="90"/>
        <v>0</v>
      </c>
      <c r="AD131" s="28"/>
      <c r="AE131" s="28"/>
      <c r="AF131" s="28"/>
      <c r="AG131" s="29">
        <f t="shared" si="91"/>
        <v>0</v>
      </c>
      <c r="AH131" s="29">
        <f t="shared" si="86"/>
        <v>0</v>
      </c>
      <c r="AI131" s="112">
        <f t="shared" si="92"/>
        <v>0</v>
      </c>
      <c r="AJ131" s="112">
        <f t="shared" si="87"/>
        <v>0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8"/>
        <v>0</v>
      </c>
      <c r="V132" s="28"/>
      <c r="W132" s="28"/>
      <c r="X132" s="28"/>
      <c r="Y132" s="29">
        <f t="shared" si="89"/>
        <v>0</v>
      </c>
      <c r="Z132" s="28"/>
      <c r="AA132" s="28"/>
      <c r="AB132" s="28"/>
      <c r="AC132" s="29">
        <f t="shared" si="90"/>
        <v>0</v>
      </c>
      <c r="AD132" s="28"/>
      <c r="AE132" s="28"/>
      <c r="AF132" s="28"/>
      <c r="AG132" s="29">
        <f t="shared" si="91"/>
        <v>0</v>
      </c>
      <c r="AH132" s="29">
        <f t="shared" si="86"/>
        <v>0</v>
      </c>
      <c r="AI132" s="112">
        <f t="shared" si="92"/>
        <v>0</v>
      </c>
      <c r="AJ132" s="112">
        <f t="shared" si="87"/>
        <v>0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8"/>
        <v>0</v>
      </c>
      <c r="V133" s="28"/>
      <c r="W133" s="28"/>
      <c r="X133" s="28"/>
      <c r="Y133" s="29">
        <f t="shared" si="89"/>
        <v>0</v>
      </c>
      <c r="Z133" s="28"/>
      <c r="AA133" s="28"/>
      <c r="AB133" s="28"/>
      <c r="AC133" s="29">
        <f t="shared" si="90"/>
        <v>0</v>
      </c>
      <c r="AD133" s="28"/>
      <c r="AE133" s="28"/>
      <c r="AF133" s="28"/>
      <c r="AG133" s="29">
        <f t="shared" si="91"/>
        <v>0</v>
      </c>
      <c r="AH133" s="29">
        <f t="shared" si="86"/>
        <v>0</v>
      </c>
      <c r="AI133" s="112">
        <f t="shared" si="92"/>
        <v>0</v>
      </c>
      <c r="AJ133" s="112">
        <f t="shared" si="87"/>
        <v>0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8"/>
        <v>0</v>
      </c>
      <c r="V134" s="28"/>
      <c r="W134" s="28"/>
      <c r="X134" s="28"/>
      <c r="Y134" s="29">
        <f t="shared" si="89"/>
        <v>0</v>
      </c>
      <c r="Z134" s="28"/>
      <c r="AA134" s="28"/>
      <c r="AB134" s="28"/>
      <c r="AC134" s="29">
        <f t="shared" si="90"/>
        <v>0</v>
      </c>
      <c r="AD134" s="28"/>
      <c r="AE134" s="28"/>
      <c r="AF134" s="28"/>
      <c r="AG134" s="29">
        <f t="shared" si="91"/>
        <v>0</v>
      </c>
      <c r="AH134" s="29">
        <f t="shared" si="86"/>
        <v>0</v>
      </c>
      <c r="AI134" s="112">
        <f t="shared" si="92"/>
        <v>0</v>
      </c>
      <c r="AJ134" s="112">
        <f t="shared" si="87"/>
        <v>0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8"/>
        <v>0</v>
      </c>
      <c r="V135" s="28"/>
      <c r="W135" s="28"/>
      <c r="X135" s="28"/>
      <c r="Y135" s="29">
        <f t="shared" si="89"/>
        <v>0</v>
      </c>
      <c r="Z135" s="28"/>
      <c r="AA135" s="28"/>
      <c r="AB135" s="28"/>
      <c r="AC135" s="29">
        <f t="shared" si="90"/>
        <v>0</v>
      </c>
      <c r="AD135" s="28"/>
      <c r="AE135" s="28"/>
      <c r="AF135" s="28"/>
      <c r="AG135" s="29">
        <f t="shared" si="91"/>
        <v>0</v>
      </c>
      <c r="AH135" s="29">
        <f t="shared" si="86"/>
        <v>0</v>
      </c>
      <c r="AI135" s="112">
        <f t="shared" si="92"/>
        <v>0</v>
      </c>
      <c r="AJ135" s="112">
        <f t="shared" si="87"/>
        <v>0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8"/>
        <v>0</v>
      </c>
      <c r="V136" s="28"/>
      <c r="W136" s="28"/>
      <c r="X136" s="28"/>
      <c r="Y136" s="29">
        <f t="shared" si="89"/>
        <v>0</v>
      </c>
      <c r="Z136" s="28"/>
      <c r="AA136" s="28"/>
      <c r="AB136" s="28"/>
      <c r="AC136" s="29">
        <f t="shared" si="90"/>
        <v>0</v>
      </c>
      <c r="AD136" s="28"/>
      <c r="AE136" s="28"/>
      <c r="AF136" s="28"/>
      <c r="AG136" s="29">
        <f t="shared" si="91"/>
        <v>0</v>
      </c>
      <c r="AH136" s="29">
        <f t="shared" si="86"/>
        <v>0</v>
      </c>
      <c r="AI136" s="112">
        <f t="shared" si="92"/>
        <v>0</v>
      </c>
      <c r="AJ136" s="112">
        <f t="shared" si="87"/>
        <v>0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8"/>
        <v>0</v>
      </c>
      <c r="V137" s="28"/>
      <c r="W137" s="28"/>
      <c r="X137" s="28"/>
      <c r="Y137" s="29">
        <f t="shared" si="89"/>
        <v>0</v>
      </c>
      <c r="Z137" s="28"/>
      <c r="AA137" s="28"/>
      <c r="AB137" s="28"/>
      <c r="AC137" s="29">
        <f t="shared" si="90"/>
        <v>0</v>
      </c>
      <c r="AD137" s="28"/>
      <c r="AE137" s="28"/>
      <c r="AF137" s="28"/>
      <c r="AG137" s="29">
        <f t="shared" si="91"/>
        <v>0</v>
      </c>
      <c r="AH137" s="29">
        <f t="shared" si="86"/>
        <v>0</v>
      </c>
      <c r="AI137" s="112">
        <f t="shared" si="92"/>
        <v>0</v>
      </c>
      <c r="AJ137" s="112">
        <f t="shared" si="87"/>
        <v>0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8"/>
        <v>0</v>
      </c>
      <c r="V138" s="28"/>
      <c r="W138" s="28"/>
      <c r="X138" s="28"/>
      <c r="Y138" s="29">
        <f t="shared" si="89"/>
        <v>0</v>
      </c>
      <c r="Z138" s="28"/>
      <c r="AA138" s="28"/>
      <c r="AB138" s="28"/>
      <c r="AC138" s="29">
        <f t="shared" si="90"/>
        <v>0</v>
      </c>
      <c r="AD138" s="28"/>
      <c r="AE138" s="28"/>
      <c r="AF138" s="28"/>
      <c r="AG138" s="29">
        <f t="shared" si="91"/>
        <v>0</v>
      </c>
      <c r="AH138" s="29">
        <f t="shared" si="86"/>
        <v>0</v>
      </c>
      <c r="AI138" s="112">
        <f t="shared" si="92"/>
        <v>0</v>
      </c>
      <c r="AJ138" s="112">
        <f t="shared" si="87"/>
        <v>0</v>
      </c>
    </row>
    <row r="139" spans="1:36" s="11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93">SUM(R129:R138)</f>
        <v>0</v>
      </c>
      <c r="S139" s="273">
        <f t="shared" si="93"/>
        <v>0</v>
      </c>
      <c r="T139" s="273">
        <f t="shared" si="93"/>
        <v>0</v>
      </c>
      <c r="U139" s="273">
        <f t="shared" si="93"/>
        <v>0</v>
      </c>
      <c r="V139" s="273">
        <f t="shared" si="93"/>
        <v>0</v>
      </c>
      <c r="W139" s="273">
        <f t="shared" si="93"/>
        <v>0</v>
      </c>
      <c r="X139" s="273">
        <f t="shared" si="93"/>
        <v>0</v>
      </c>
      <c r="Y139" s="273">
        <f t="shared" si="93"/>
        <v>0</v>
      </c>
      <c r="Z139" s="273">
        <f t="shared" si="93"/>
        <v>0</v>
      </c>
      <c r="AA139" s="273">
        <f t="shared" si="93"/>
        <v>0</v>
      </c>
      <c r="AB139" s="273">
        <f t="shared" si="93"/>
        <v>0</v>
      </c>
      <c r="AC139" s="273">
        <f t="shared" si="93"/>
        <v>0</v>
      </c>
      <c r="AD139" s="273">
        <f t="shared" si="93"/>
        <v>0</v>
      </c>
      <c r="AE139" s="273">
        <f t="shared" si="93"/>
        <v>0</v>
      </c>
      <c r="AF139" s="273">
        <f t="shared" si="93"/>
        <v>0</v>
      </c>
      <c r="AG139" s="273">
        <f t="shared" si="93"/>
        <v>0</v>
      </c>
      <c r="AH139" s="273">
        <f t="shared" si="93"/>
        <v>0</v>
      </c>
      <c r="AI139" s="281">
        <f>IF(ISERROR(AH139/J139),0,AH139/J139)</f>
        <v>0</v>
      </c>
      <c r="AJ139" s="281">
        <f>IF(ISERROR(AH139/$AH$193),0,AH139/$AH$193)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94">SUM(U141,Y141,AC141,AG141)</f>
        <v>0</v>
      </c>
      <c r="AI141" s="112">
        <f>IF(ISERROR(AH141/J141),0,AH141/J141)</f>
        <v>0</v>
      </c>
      <c r="AJ141" s="112">
        <f t="shared" ref="AJ141:AJ150" si="95">IF(ISERROR(AH141/$AH$193),"-",AH141/$AH$193)</f>
        <v>0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6">SUM(R142:T142)</f>
        <v>0</v>
      </c>
      <c r="V142" s="28"/>
      <c r="W142" s="28"/>
      <c r="X142" s="28"/>
      <c r="Y142" s="29">
        <f t="shared" ref="Y142:Y150" si="97">SUM(V142:X142)</f>
        <v>0</v>
      </c>
      <c r="Z142" s="28"/>
      <c r="AA142" s="28"/>
      <c r="AB142" s="28"/>
      <c r="AC142" s="29">
        <f t="shared" ref="AC142:AC150" si="98">SUM(Z142:AB142)</f>
        <v>0</v>
      </c>
      <c r="AD142" s="28"/>
      <c r="AE142" s="28"/>
      <c r="AF142" s="28"/>
      <c r="AG142" s="29">
        <f t="shared" ref="AG142:AG150" si="99">SUM(AD142:AF142)</f>
        <v>0</v>
      </c>
      <c r="AH142" s="29">
        <f t="shared" si="94"/>
        <v>0</v>
      </c>
      <c r="AI142" s="112">
        <f t="shared" ref="AI142:AI150" si="100">IF(ISERROR(AH142/J142),0,AH142/J142)</f>
        <v>0</v>
      </c>
      <c r="AJ142" s="112">
        <f t="shared" si="95"/>
        <v>0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6"/>
        <v>0</v>
      </c>
      <c r="V143" s="28"/>
      <c r="W143" s="28"/>
      <c r="X143" s="28"/>
      <c r="Y143" s="29">
        <f t="shared" si="97"/>
        <v>0</v>
      </c>
      <c r="Z143" s="28"/>
      <c r="AA143" s="28"/>
      <c r="AB143" s="28"/>
      <c r="AC143" s="29">
        <f t="shared" si="98"/>
        <v>0</v>
      </c>
      <c r="AD143" s="28"/>
      <c r="AE143" s="28"/>
      <c r="AF143" s="28"/>
      <c r="AG143" s="29">
        <f t="shared" si="99"/>
        <v>0</v>
      </c>
      <c r="AH143" s="29">
        <f t="shared" si="94"/>
        <v>0</v>
      </c>
      <c r="AI143" s="112">
        <f t="shared" si="100"/>
        <v>0</v>
      </c>
      <c r="AJ143" s="112">
        <f t="shared" si="95"/>
        <v>0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6"/>
        <v>0</v>
      </c>
      <c r="V144" s="28"/>
      <c r="W144" s="28"/>
      <c r="X144" s="28"/>
      <c r="Y144" s="29">
        <f t="shared" si="97"/>
        <v>0</v>
      </c>
      <c r="Z144" s="28"/>
      <c r="AA144" s="28"/>
      <c r="AB144" s="28"/>
      <c r="AC144" s="29">
        <f t="shared" si="98"/>
        <v>0</v>
      </c>
      <c r="AD144" s="28"/>
      <c r="AE144" s="28"/>
      <c r="AF144" s="28"/>
      <c r="AG144" s="29">
        <f t="shared" si="99"/>
        <v>0</v>
      </c>
      <c r="AH144" s="29">
        <f t="shared" si="94"/>
        <v>0</v>
      </c>
      <c r="AI144" s="112">
        <f t="shared" si="100"/>
        <v>0</v>
      </c>
      <c r="AJ144" s="112">
        <f t="shared" si="95"/>
        <v>0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6"/>
        <v>0</v>
      </c>
      <c r="V145" s="28"/>
      <c r="W145" s="28"/>
      <c r="X145" s="28"/>
      <c r="Y145" s="29">
        <f t="shared" si="97"/>
        <v>0</v>
      </c>
      <c r="Z145" s="28"/>
      <c r="AA145" s="28"/>
      <c r="AB145" s="28"/>
      <c r="AC145" s="29">
        <f t="shared" si="98"/>
        <v>0</v>
      </c>
      <c r="AD145" s="28"/>
      <c r="AE145" s="28"/>
      <c r="AF145" s="28"/>
      <c r="AG145" s="29">
        <f t="shared" si="99"/>
        <v>0</v>
      </c>
      <c r="AH145" s="29">
        <f t="shared" si="94"/>
        <v>0</v>
      </c>
      <c r="AI145" s="112">
        <f t="shared" si="100"/>
        <v>0</v>
      </c>
      <c r="AJ145" s="112">
        <f t="shared" si="95"/>
        <v>0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6"/>
        <v>0</v>
      </c>
      <c r="V146" s="28"/>
      <c r="W146" s="28"/>
      <c r="X146" s="28"/>
      <c r="Y146" s="29">
        <f t="shared" si="97"/>
        <v>0</v>
      </c>
      <c r="Z146" s="28"/>
      <c r="AA146" s="28"/>
      <c r="AB146" s="28"/>
      <c r="AC146" s="29">
        <f t="shared" si="98"/>
        <v>0</v>
      </c>
      <c r="AD146" s="28"/>
      <c r="AE146" s="28"/>
      <c r="AF146" s="28"/>
      <c r="AG146" s="29">
        <f t="shared" si="99"/>
        <v>0</v>
      </c>
      <c r="AH146" s="29">
        <f t="shared" si="94"/>
        <v>0</v>
      </c>
      <c r="AI146" s="112">
        <f t="shared" si="100"/>
        <v>0</v>
      </c>
      <c r="AJ146" s="112">
        <f t="shared" si="95"/>
        <v>0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6"/>
        <v>0</v>
      </c>
      <c r="V147" s="28"/>
      <c r="W147" s="28"/>
      <c r="X147" s="28"/>
      <c r="Y147" s="29">
        <f t="shared" si="97"/>
        <v>0</v>
      </c>
      <c r="Z147" s="28"/>
      <c r="AA147" s="28"/>
      <c r="AB147" s="28"/>
      <c r="AC147" s="29">
        <f t="shared" si="98"/>
        <v>0</v>
      </c>
      <c r="AD147" s="28"/>
      <c r="AE147" s="28"/>
      <c r="AF147" s="28"/>
      <c r="AG147" s="29">
        <f t="shared" si="99"/>
        <v>0</v>
      </c>
      <c r="AH147" s="29">
        <f t="shared" si="94"/>
        <v>0</v>
      </c>
      <c r="AI147" s="112">
        <f t="shared" si="100"/>
        <v>0</v>
      </c>
      <c r="AJ147" s="112">
        <f t="shared" si="95"/>
        <v>0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6"/>
        <v>0</v>
      </c>
      <c r="V148" s="28"/>
      <c r="W148" s="28"/>
      <c r="X148" s="28"/>
      <c r="Y148" s="29">
        <f t="shared" si="97"/>
        <v>0</v>
      </c>
      <c r="Z148" s="28"/>
      <c r="AA148" s="28"/>
      <c r="AB148" s="28"/>
      <c r="AC148" s="29">
        <f t="shared" si="98"/>
        <v>0</v>
      </c>
      <c r="AD148" s="28"/>
      <c r="AE148" s="28"/>
      <c r="AF148" s="28"/>
      <c r="AG148" s="29">
        <f t="shared" si="99"/>
        <v>0</v>
      </c>
      <c r="AH148" s="29">
        <f t="shared" si="94"/>
        <v>0</v>
      </c>
      <c r="AI148" s="112">
        <f t="shared" si="100"/>
        <v>0</v>
      </c>
      <c r="AJ148" s="112">
        <f t="shared" si="95"/>
        <v>0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6"/>
        <v>0</v>
      </c>
      <c r="V149" s="28"/>
      <c r="W149" s="28"/>
      <c r="X149" s="28"/>
      <c r="Y149" s="29">
        <f t="shared" si="97"/>
        <v>0</v>
      </c>
      <c r="Z149" s="28"/>
      <c r="AA149" s="28"/>
      <c r="AB149" s="28"/>
      <c r="AC149" s="29">
        <f t="shared" si="98"/>
        <v>0</v>
      </c>
      <c r="AD149" s="28"/>
      <c r="AE149" s="28"/>
      <c r="AF149" s="28"/>
      <c r="AG149" s="29">
        <f t="shared" si="99"/>
        <v>0</v>
      </c>
      <c r="AH149" s="29">
        <f t="shared" si="94"/>
        <v>0</v>
      </c>
      <c r="AI149" s="112">
        <f t="shared" si="100"/>
        <v>0</v>
      </c>
      <c r="AJ149" s="112">
        <f t="shared" si="95"/>
        <v>0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6"/>
        <v>0</v>
      </c>
      <c r="V150" s="28"/>
      <c r="W150" s="28"/>
      <c r="X150" s="28"/>
      <c r="Y150" s="29">
        <f t="shared" si="97"/>
        <v>0</v>
      </c>
      <c r="Z150" s="28"/>
      <c r="AA150" s="28"/>
      <c r="AB150" s="28"/>
      <c r="AC150" s="29">
        <f t="shared" si="98"/>
        <v>0</v>
      </c>
      <c r="AD150" s="28"/>
      <c r="AE150" s="28"/>
      <c r="AF150" s="28"/>
      <c r="AG150" s="29">
        <f t="shared" si="99"/>
        <v>0</v>
      </c>
      <c r="AH150" s="29">
        <f t="shared" si="94"/>
        <v>0</v>
      </c>
      <c r="AI150" s="112">
        <f t="shared" si="100"/>
        <v>0</v>
      </c>
      <c r="AJ150" s="112">
        <f t="shared" si="95"/>
        <v>0</v>
      </c>
    </row>
    <row r="151" spans="1:36" s="11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101">SUM(R141:R150)</f>
        <v>0</v>
      </c>
      <c r="S151" s="273">
        <f t="shared" si="101"/>
        <v>0</v>
      </c>
      <c r="T151" s="273">
        <f t="shared" si="101"/>
        <v>0</v>
      </c>
      <c r="U151" s="273">
        <f t="shared" si="101"/>
        <v>0</v>
      </c>
      <c r="V151" s="273">
        <f t="shared" si="101"/>
        <v>0</v>
      </c>
      <c r="W151" s="273">
        <f t="shared" si="101"/>
        <v>0</v>
      </c>
      <c r="X151" s="273">
        <f t="shared" si="101"/>
        <v>0</v>
      </c>
      <c r="Y151" s="273">
        <f t="shared" si="101"/>
        <v>0</v>
      </c>
      <c r="Z151" s="273">
        <f t="shared" si="101"/>
        <v>0</v>
      </c>
      <c r="AA151" s="273">
        <f t="shared" si="101"/>
        <v>0</v>
      </c>
      <c r="AB151" s="273">
        <f t="shared" si="101"/>
        <v>0</v>
      </c>
      <c r="AC151" s="273">
        <f t="shared" si="101"/>
        <v>0</v>
      </c>
      <c r="AD151" s="273">
        <f t="shared" si="101"/>
        <v>0</v>
      </c>
      <c r="AE151" s="273">
        <f t="shared" si="101"/>
        <v>0</v>
      </c>
      <c r="AF151" s="273">
        <f t="shared" si="101"/>
        <v>0</v>
      </c>
      <c r="AG151" s="273">
        <f t="shared" si="101"/>
        <v>0</v>
      </c>
      <c r="AH151" s="273">
        <f t="shared" si="101"/>
        <v>0</v>
      </c>
      <c r="AI151" s="281">
        <f>IF(ISERROR(AH151/J151),0,AH151/J151)</f>
        <v>0</v>
      </c>
      <c r="AJ151" s="281">
        <f>IF(ISERROR(AH151/$AH$193),0,AH151/$AH$193)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102">SUM(U153,Y153,AC153,AG153)</f>
        <v>0</v>
      </c>
      <c r="AI153" s="112">
        <f>IF(ISERROR(AH153/J153),0,AH153/J153)</f>
        <v>0</v>
      </c>
      <c r="AJ153" s="112">
        <f t="shared" ref="AJ153:AJ162" si="103">IF(ISERROR(AH153/$AH$193),"-",AH153/$AH$193)</f>
        <v>0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104">SUM(R154:T154)</f>
        <v>0</v>
      </c>
      <c r="V154" s="28"/>
      <c r="W154" s="28"/>
      <c r="X154" s="28"/>
      <c r="Y154" s="29">
        <f t="shared" ref="Y154:Y162" si="105">SUM(V154:X154)</f>
        <v>0</v>
      </c>
      <c r="Z154" s="28"/>
      <c r="AA154" s="28"/>
      <c r="AB154" s="28"/>
      <c r="AC154" s="29">
        <f t="shared" ref="AC154:AC162" si="106">SUM(Z154:AB154)</f>
        <v>0</v>
      </c>
      <c r="AD154" s="28"/>
      <c r="AE154" s="28"/>
      <c r="AF154" s="28"/>
      <c r="AG154" s="29">
        <f t="shared" ref="AG154:AG162" si="107">SUM(AD154:AF154)</f>
        <v>0</v>
      </c>
      <c r="AH154" s="29">
        <f t="shared" si="102"/>
        <v>0</v>
      </c>
      <c r="AI154" s="112">
        <f t="shared" ref="AI154:AI162" si="108">IF(ISERROR(AH154/J154),0,AH154/J154)</f>
        <v>0</v>
      </c>
      <c r="AJ154" s="112">
        <f t="shared" si="103"/>
        <v>0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104"/>
        <v>0</v>
      </c>
      <c r="V155" s="28"/>
      <c r="W155" s="28"/>
      <c r="X155" s="28"/>
      <c r="Y155" s="29">
        <f t="shared" si="105"/>
        <v>0</v>
      </c>
      <c r="Z155" s="28"/>
      <c r="AA155" s="28"/>
      <c r="AB155" s="28"/>
      <c r="AC155" s="29">
        <f t="shared" si="106"/>
        <v>0</v>
      </c>
      <c r="AD155" s="28"/>
      <c r="AE155" s="28"/>
      <c r="AF155" s="28"/>
      <c r="AG155" s="29">
        <f t="shared" si="107"/>
        <v>0</v>
      </c>
      <c r="AH155" s="29">
        <f t="shared" si="102"/>
        <v>0</v>
      </c>
      <c r="AI155" s="112">
        <f t="shared" si="108"/>
        <v>0</v>
      </c>
      <c r="AJ155" s="112">
        <f t="shared" si="103"/>
        <v>0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104"/>
        <v>0</v>
      </c>
      <c r="V156" s="28"/>
      <c r="W156" s="28"/>
      <c r="X156" s="28"/>
      <c r="Y156" s="29">
        <f t="shared" si="105"/>
        <v>0</v>
      </c>
      <c r="Z156" s="28"/>
      <c r="AA156" s="28"/>
      <c r="AB156" s="28"/>
      <c r="AC156" s="29">
        <f t="shared" si="106"/>
        <v>0</v>
      </c>
      <c r="AD156" s="28"/>
      <c r="AE156" s="28"/>
      <c r="AF156" s="28"/>
      <c r="AG156" s="29">
        <f t="shared" si="107"/>
        <v>0</v>
      </c>
      <c r="AH156" s="29">
        <f t="shared" si="102"/>
        <v>0</v>
      </c>
      <c r="AI156" s="112">
        <f t="shared" si="108"/>
        <v>0</v>
      </c>
      <c r="AJ156" s="112">
        <f t="shared" si="103"/>
        <v>0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104"/>
        <v>0</v>
      </c>
      <c r="V157" s="28"/>
      <c r="W157" s="28"/>
      <c r="X157" s="28"/>
      <c r="Y157" s="29">
        <f t="shared" si="105"/>
        <v>0</v>
      </c>
      <c r="Z157" s="28"/>
      <c r="AA157" s="28"/>
      <c r="AB157" s="28"/>
      <c r="AC157" s="29">
        <f t="shared" si="106"/>
        <v>0</v>
      </c>
      <c r="AD157" s="28"/>
      <c r="AE157" s="28"/>
      <c r="AF157" s="28"/>
      <c r="AG157" s="29">
        <f t="shared" si="107"/>
        <v>0</v>
      </c>
      <c r="AH157" s="29">
        <f t="shared" si="102"/>
        <v>0</v>
      </c>
      <c r="AI157" s="112">
        <f t="shared" si="108"/>
        <v>0</v>
      </c>
      <c r="AJ157" s="112">
        <f t="shared" si="103"/>
        <v>0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104"/>
        <v>0</v>
      </c>
      <c r="V158" s="28"/>
      <c r="W158" s="28"/>
      <c r="X158" s="28"/>
      <c r="Y158" s="29">
        <f t="shared" si="105"/>
        <v>0</v>
      </c>
      <c r="Z158" s="28"/>
      <c r="AA158" s="28"/>
      <c r="AB158" s="28"/>
      <c r="AC158" s="29">
        <f t="shared" si="106"/>
        <v>0</v>
      </c>
      <c r="AD158" s="28"/>
      <c r="AE158" s="28"/>
      <c r="AF158" s="28"/>
      <c r="AG158" s="29">
        <f t="shared" si="107"/>
        <v>0</v>
      </c>
      <c r="AH158" s="29">
        <f t="shared" si="102"/>
        <v>0</v>
      </c>
      <c r="AI158" s="112">
        <f t="shared" si="108"/>
        <v>0</v>
      </c>
      <c r="AJ158" s="112">
        <f t="shared" si="103"/>
        <v>0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104"/>
        <v>0</v>
      </c>
      <c r="V159" s="28"/>
      <c r="W159" s="28"/>
      <c r="X159" s="28"/>
      <c r="Y159" s="29">
        <f t="shared" si="105"/>
        <v>0</v>
      </c>
      <c r="Z159" s="28"/>
      <c r="AA159" s="28"/>
      <c r="AB159" s="28"/>
      <c r="AC159" s="29">
        <f t="shared" si="106"/>
        <v>0</v>
      </c>
      <c r="AD159" s="28"/>
      <c r="AE159" s="28"/>
      <c r="AF159" s="28"/>
      <c r="AG159" s="29">
        <f t="shared" si="107"/>
        <v>0</v>
      </c>
      <c r="AH159" s="29">
        <f t="shared" si="102"/>
        <v>0</v>
      </c>
      <c r="AI159" s="112">
        <f t="shared" si="108"/>
        <v>0</v>
      </c>
      <c r="AJ159" s="112">
        <f t="shared" si="103"/>
        <v>0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104"/>
        <v>0</v>
      </c>
      <c r="V160" s="28"/>
      <c r="W160" s="28"/>
      <c r="X160" s="28"/>
      <c r="Y160" s="29">
        <f t="shared" si="105"/>
        <v>0</v>
      </c>
      <c r="Z160" s="28"/>
      <c r="AA160" s="28"/>
      <c r="AB160" s="28"/>
      <c r="AC160" s="29">
        <f t="shared" si="106"/>
        <v>0</v>
      </c>
      <c r="AD160" s="28"/>
      <c r="AE160" s="28"/>
      <c r="AF160" s="28"/>
      <c r="AG160" s="29">
        <f t="shared" si="107"/>
        <v>0</v>
      </c>
      <c r="AH160" s="29">
        <f t="shared" si="102"/>
        <v>0</v>
      </c>
      <c r="AI160" s="112">
        <f t="shared" si="108"/>
        <v>0</v>
      </c>
      <c r="AJ160" s="112">
        <f t="shared" si="103"/>
        <v>0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104"/>
        <v>0</v>
      </c>
      <c r="V161" s="28"/>
      <c r="W161" s="28"/>
      <c r="X161" s="28"/>
      <c r="Y161" s="29">
        <f t="shared" si="105"/>
        <v>0</v>
      </c>
      <c r="Z161" s="28"/>
      <c r="AA161" s="28"/>
      <c r="AB161" s="28"/>
      <c r="AC161" s="29">
        <f t="shared" si="106"/>
        <v>0</v>
      </c>
      <c r="AD161" s="28"/>
      <c r="AE161" s="28"/>
      <c r="AF161" s="28"/>
      <c r="AG161" s="29">
        <f t="shared" si="107"/>
        <v>0</v>
      </c>
      <c r="AH161" s="29">
        <f t="shared" si="102"/>
        <v>0</v>
      </c>
      <c r="AI161" s="112">
        <f t="shared" si="108"/>
        <v>0</v>
      </c>
      <c r="AJ161" s="112">
        <f t="shared" si="103"/>
        <v>0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104"/>
        <v>0</v>
      </c>
      <c r="V162" s="28"/>
      <c r="W162" s="28"/>
      <c r="X162" s="28"/>
      <c r="Y162" s="29">
        <f t="shared" si="105"/>
        <v>0</v>
      </c>
      <c r="Z162" s="28"/>
      <c r="AA162" s="28"/>
      <c r="AB162" s="28"/>
      <c r="AC162" s="29">
        <f t="shared" si="106"/>
        <v>0</v>
      </c>
      <c r="AD162" s="28"/>
      <c r="AE162" s="28"/>
      <c r="AF162" s="28"/>
      <c r="AG162" s="29">
        <f t="shared" si="107"/>
        <v>0</v>
      </c>
      <c r="AH162" s="29">
        <f t="shared" si="102"/>
        <v>0</v>
      </c>
      <c r="AI162" s="112">
        <f t="shared" si="108"/>
        <v>0</v>
      </c>
      <c r="AJ162" s="112">
        <f t="shared" si="103"/>
        <v>0</v>
      </c>
    </row>
    <row r="163" spans="1:36" s="11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9">SUM(R153:R162)</f>
        <v>0</v>
      </c>
      <c r="S163" s="273">
        <f t="shared" si="109"/>
        <v>0</v>
      </c>
      <c r="T163" s="273">
        <f t="shared" si="109"/>
        <v>0</v>
      </c>
      <c r="U163" s="273">
        <f t="shared" si="109"/>
        <v>0</v>
      </c>
      <c r="V163" s="273">
        <f t="shared" si="109"/>
        <v>0</v>
      </c>
      <c r="W163" s="273">
        <f t="shared" si="109"/>
        <v>0</v>
      </c>
      <c r="X163" s="273">
        <f t="shared" si="109"/>
        <v>0</v>
      </c>
      <c r="Y163" s="273">
        <f t="shared" si="109"/>
        <v>0</v>
      </c>
      <c r="Z163" s="273">
        <f t="shared" si="109"/>
        <v>0</v>
      </c>
      <c r="AA163" s="273">
        <f t="shared" si="109"/>
        <v>0</v>
      </c>
      <c r="AB163" s="273">
        <f t="shared" si="109"/>
        <v>0</v>
      </c>
      <c r="AC163" s="273">
        <f t="shared" si="109"/>
        <v>0</v>
      </c>
      <c r="AD163" s="273">
        <f t="shared" si="109"/>
        <v>0</v>
      </c>
      <c r="AE163" s="273">
        <f t="shared" si="109"/>
        <v>0</v>
      </c>
      <c r="AF163" s="273">
        <f t="shared" si="109"/>
        <v>0</v>
      </c>
      <c r="AG163" s="273">
        <f t="shared" si="109"/>
        <v>0</v>
      </c>
      <c r="AH163" s="273">
        <f t="shared" si="109"/>
        <v>0</v>
      </c>
      <c r="AI163" s="281">
        <f>IF(ISERROR(AH163/J163),0,AH163/J163)</f>
        <v>0</v>
      </c>
      <c r="AJ163" s="281">
        <f>IF(ISERROR(AH163/$AH$193),0,AH163/$AH$193)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10">SUM(U165,Y165,AC165,AG165)</f>
        <v>0</v>
      </c>
      <c r="AI165" s="112">
        <f>IF(ISERROR(AH165/J165),0,AH165/J165)</f>
        <v>0</v>
      </c>
      <c r="AJ165" s="112">
        <f t="shared" ref="AJ165:AJ174" si="111">IF(ISERROR(AH165/$AH$193),"-",AH165/$AH$193)</f>
        <v>0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12">SUM(R166:T166)</f>
        <v>0</v>
      </c>
      <c r="V166" s="28"/>
      <c r="W166" s="28"/>
      <c r="X166" s="28"/>
      <c r="Y166" s="29">
        <f t="shared" ref="Y166:Y174" si="113">SUM(V166:X166)</f>
        <v>0</v>
      </c>
      <c r="Z166" s="28"/>
      <c r="AA166" s="28"/>
      <c r="AB166" s="28"/>
      <c r="AC166" s="29">
        <f t="shared" ref="AC166:AC174" si="114">SUM(Z166:AB166)</f>
        <v>0</v>
      </c>
      <c r="AD166" s="28"/>
      <c r="AE166" s="28"/>
      <c r="AF166" s="28"/>
      <c r="AG166" s="29">
        <f t="shared" ref="AG166:AG174" si="115">SUM(AD166:AF166)</f>
        <v>0</v>
      </c>
      <c r="AH166" s="29">
        <f t="shared" si="110"/>
        <v>0</v>
      </c>
      <c r="AI166" s="112">
        <f t="shared" ref="AI166:AI174" si="116">IF(ISERROR(AH166/J166),0,AH166/J166)</f>
        <v>0</v>
      </c>
      <c r="AJ166" s="112">
        <f t="shared" si="111"/>
        <v>0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12"/>
        <v>0</v>
      </c>
      <c r="V167" s="28"/>
      <c r="W167" s="28"/>
      <c r="X167" s="28"/>
      <c r="Y167" s="29">
        <f t="shared" si="113"/>
        <v>0</v>
      </c>
      <c r="Z167" s="28"/>
      <c r="AA167" s="28"/>
      <c r="AB167" s="28"/>
      <c r="AC167" s="29">
        <f t="shared" si="114"/>
        <v>0</v>
      </c>
      <c r="AD167" s="28"/>
      <c r="AE167" s="28"/>
      <c r="AF167" s="28"/>
      <c r="AG167" s="29">
        <f t="shared" si="115"/>
        <v>0</v>
      </c>
      <c r="AH167" s="29">
        <f t="shared" si="110"/>
        <v>0</v>
      </c>
      <c r="AI167" s="112">
        <f t="shared" si="116"/>
        <v>0</v>
      </c>
      <c r="AJ167" s="112">
        <f t="shared" si="111"/>
        <v>0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12"/>
        <v>0</v>
      </c>
      <c r="V168" s="28"/>
      <c r="W168" s="28"/>
      <c r="X168" s="28"/>
      <c r="Y168" s="29">
        <f t="shared" si="113"/>
        <v>0</v>
      </c>
      <c r="Z168" s="28"/>
      <c r="AA168" s="28"/>
      <c r="AB168" s="28"/>
      <c r="AC168" s="29">
        <f t="shared" si="114"/>
        <v>0</v>
      </c>
      <c r="AD168" s="28"/>
      <c r="AE168" s="28"/>
      <c r="AF168" s="28"/>
      <c r="AG168" s="29">
        <f t="shared" si="115"/>
        <v>0</v>
      </c>
      <c r="AH168" s="29">
        <f t="shared" si="110"/>
        <v>0</v>
      </c>
      <c r="AI168" s="112">
        <f t="shared" si="116"/>
        <v>0</v>
      </c>
      <c r="AJ168" s="112">
        <f t="shared" si="111"/>
        <v>0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12"/>
        <v>0</v>
      </c>
      <c r="V169" s="28"/>
      <c r="W169" s="28"/>
      <c r="X169" s="28"/>
      <c r="Y169" s="29">
        <f t="shared" si="113"/>
        <v>0</v>
      </c>
      <c r="Z169" s="28"/>
      <c r="AA169" s="28"/>
      <c r="AB169" s="28"/>
      <c r="AC169" s="29">
        <f t="shared" si="114"/>
        <v>0</v>
      </c>
      <c r="AD169" s="28"/>
      <c r="AE169" s="28"/>
      <c r="AF169" s="28"/>
      <c r="AG169" s="29">
        <f t="shared" si="115"/>
        <v>0</v>
      </c>
      <c r="AH169" s="29">
        <f t="shared" si="110"/>
        <v>0</v>
      </c>
      <c r="AI169" s="112">
        <f t="shared" si="116"/>
        <v>0</v>
      </c>
      <c r="AJ169" s="112">
        <f t="shared" si="111"/>
        <v>0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12"/>
        <v>0</v>
      </c>
      <c r="V170" s="28"/>
      <c r="W170" s="28"/>
      <c r="X170" s="28"/>
      <c r="Y170" s="29">
        <f t="shared" si="113"/>
        <v>0</v>
      </c>
      <c r="Z170" s="28"/>
      <c r="AA170" s="28"/>
      <c r="AB170" s="28"/>
      <c r="AC170" s="29">
        <f t="shared" si="114"/>
        <v>0</v>
      </c>
      <c r="AD170" s="28"/>
      <c r="AE170" s="28"/>
      <c r="AF170" s="28"/>
      <c r="AG170" s="29">
        <f t="shared" si="115"/>
        <v>0</v>
      </c>
      <c r="AH170" s="29">
        <f t="shared" si="110"/>
        <v>0</v>
      </c>
      <c r="AI170" s="112">
        <f t="shared" si="116"/>
        <v>0</v>
      </c>
      <c r="AJ170" s="112">
        <f t="shared" si="111"/>
        <v>0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12"/>
        <v>0</v>
      </c>
      <c r="V171" s="28"/>
      <c r="W171" s="28"/>
      <c r="X171" s="28"/>
      <c r="Y171" s="29">
        <f t="shared" si="113"/>
        <v>0</v>
      </c>
      <c r="Z171" s="28"/>
      <c r="AA171" s="28"/>
      <c r="AB171" s="28"/>
      <c r="AC171" s="29">
        <f t="shared" si="114"/>
        <v>0</v>
      </c>
      <c r="AD171" s="28"/>
      <c r="AE171" s="28"/>
      <c r="AF171" s="28"/>
      <c r="AG171" s="29">
        <f t="shared" si="115"/>
        <v>0</v>
      </c>
      <c r="AH171" s="29">
        <f t="shared" si="110"/>
        <v>0</v>
      </c>
      <c r="AI171" s="112">
        <f t="shared" si="116"/>
        <v>0</v>
      </c>
      <c r="AJ171" s="112">
        <f t="shared" si="111"/>
        <v>0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12"/>
        <v>0</v>
      </c>
      <c r="V172" s="28"/>
      <c r="W172" s="28"/>
      <c r="X172" s="28"/>
      <c r="Y172" s="29">
        <f t="shared" si="113"/>
        <v>0</v>
      </c>
      <c r="Z172" s="28"/>
      <c r="AA172" s="28"/>
      <c r="AB172" s="28"/>
      <c r="AC172" s="29">
        <f t="shared" si="114"/>
        <v>0</v>
      </c>
      <c r="AD172" s="28"/>
      <c r="AE172" s="28"/>
      <c r="AF172" s="28"/>
      <c r="AG172" s="29">
        <f t="shared" si="115"/>
        <v>0</v>
      </c>
      <c r="AH172" s="29">
        <f t="shared" si="110"/>
        <v>0</v>
      </c>
      <c r="AI172" s="112">
        <f t="shared" si="116"/>
        <v>0</v>
      </c>
      <c r="AJ172" s="112">
        <f t="shared" si="111"/>
        <v>0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12"/>
        <v>0</v>
      </c>
      <c r="V173" s="28"/>
      <c r="W173" s="28"/>
      <c r="X173" s="28"/>
      <c r="Y173" s="29">
        <f t="shared" si="113"/>
        <v>0</v>
      </c>
      <c r="Z173" s="28"/>
      <c r="AA173" s="28"/>
      <c r="AB173" s="28"/>
      <c r="AC173" s="29">
        <f t="shared" si="114"/>
        <v>0</v>
      </c>
      <c r="AD173" s="28"/>
      <c r="AE173" s="28"/>
      <c r="AF173" s="28"/>
      <c r="AG173" s="29">
        <f t="shared" si="115"/>
        <v>0</v>
      </c>
      <c r="AH173" s="29">
        <f t="shared" si="110"/>
        <v>0</v>
      </c>
      <c r="AI173" s="112">
        <f t="shared" si="116"/>
        <v>0</v>
      </c>
      <c r="AJ173" s="112">
        <f t="shared" si="111"/>
        <v>0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12"/>
        <v>0</v>
      </c>
      <c r="V174" s="28"/>
      <c r="W174" s="28"/>
      <c r="X174" s="28"/>
      <c r="Y174" s="29">
        <f t="shared" si="113"/>
        <v>0</v>
      </c>
      <c r="Z174" s="28"/>
      <c r="AA174" s="28"/>
      <c r="AB174" s="28"/>
      <c r="AC174" s="29">
        <f t="shared" si="114"/>
        <v>0</v>
      </c>
      <c r="AD174" s="28"/>
      <c r="AE174" s="28"/>
      <c r="AF174" s="28"/>
      <c r="AG174" s="29">
        <f t="shared" si="115"/>
        <v>0</v>
      </c>
      <c r="AH174" s="29">
        <f t="shared" si="110"/>
        <v>0</v>
      </c>
      <c r="AI174" s="112">
        <f t="shared" si="116"/>
        <v>0</v>
      </c>
      <c r="AJ174" s="112">
        <f t="shared" si="111"/>
        <v>0</v>
      </c>
    </row>
    <row r="175" spans="1:36" s="11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7">SUM(R165:R174)</f>
        <v>0</v>
      </c>
      <c r="S175" s="273">
        <f t="shared" si="117"/>
        <v>0</v>
      </c>
      <c r="T175" s="273">
        <f t="shared" si="117"/>
        <v>0</v>
      </c>
      <c r="U175" s="273">
        <f t="shared" si="117"/>
        <v>0</v>
      </c>
      <c r="V175" s="273">
        <f t="shared" si="117"/>
        <v>0</v>
      </c>
      <c r="W175" s="273">
        <f t="shared" si="117"/>
        <v>0</v>
      </c>
      <c r="X175" s="273">
        <f t="shared" si="117"/>
        <v>0</v>
      </c>
      <c r="Y175" s="273">
        <f t="shared" si="117"/>
        <v>0</v>
      </c>
      <c r="Z175" s="273">
        <f t="shared" si="117"/>
        <v>0</v>
      </c>
      <c r="AA175" s="273">
        <f t="shared" si="117"/>
        <v>0</v>
      </c>
      <c r="AB175" s="273">
        <f t="shared" si="117"/>
        <v>0</v>
      </c>
      <c r="AC175" s="273">
        <f t="shared" si="117"/>
        <v>0</v>
      </c>
      <c r="AD175" s="273">
        <f t="shared" si="117"/>
        <v>0</v>
      </c>
      <c r="AE175" s="273">
        <f t="shared" si="117"/>
        <v>0</v>
      </c>
      <c r="AF175" s="273">
        <f t="shared" si="117"/>
        <v>0</v>
      </c>
      <c r="AG175" s="273">
        <f t="shared" si="117"/>
        <v>0</v>
      </c>
      <c r="AH175" s="273">
        <f t="shared" si="117"/>
        <v>0</v>
      </c>
      <c r="AI175" s="281">
        <f>IF(ISERROR(AH175/J175),0,AH175/J175)</f>
        <v>0</v>
      </c>
      <c r="AJ175" s="281">
        <f>IF(ISERROR(AH175/$AH$193),0,AH175/$AH$193)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8">SUM(U177,Y177,AC177,AG177)</f>
        <v>0</v>
      </c>
      <c r="AI177" s="112">
        <f>IF(ISERROR(AH177/J177),0,AH177/J177)</f>
        <v>0</v>
      </c>
      <c r="AJ177" s="112">
        <f t="shared" ref="AJ177:AJ186" si="119">IF(ISERROR(AH177/$AH$193),"-",AH177/$AH$193)</f>
        <v>0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20">SUM(R178:T178)</f>
        <v>0</v>
      </c>
      <c r="V178" s="28"/>
      <c r="W178" s="28"/>
      <c r="X178" s="28"/>
      <c r="Y178" s="29">
        <f t="shared" ref="Y178:Y186" si="121">SUM(V178:X178)</f>
        <v>0</v>
      </c>
      <c r="Z178" s="28"/>
      <c r="AA178" s="28"/>
      <c r="AB178" s="28"/>
      <c r="AC178" s="29">
        <f t="shared" ref="AC178:AC186" si="122">SUM(Z178:AB178)</f>
        <v>0</v>
      </c>
      <c r="AD178" s="28"/>
      <c r="AE178" s="28"/>
      <c r="AF178" s="28"/>
      <c r="AG178" s="29">
        <f t="shared" ref="AG178:AG186" si="123">SUM(AD178:AF178)</f>
        <v>0</v>
      </c>
      <c r="AH178" s="29">
        <f t="shared" si="118"/>
        <v>0</v>
      </c>
      <c r="AI178" s="112">
        <f t="shared" ref="AI178:AI186" si="124">IF(ISERROR(AH178/J178),0,AH178/J178)</f>
        <v>0</v>
      </c>
      <c r="AJ178" s="112">
        <f t="shared" si="119"/>
        <v>0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20"/>
        <v>0</v>
      </c>
      <c r="V179" s="28"/>
      <c r="W179" s="28"/>
      <c r="X179" s="28"/>
      <c r="Y179" s="29">
        <f t="shared" si="121"/>
        <v>0</v>
      </c>
      <c r="Z179" s="28"/>
      <c r="AA179" s="28"/>
      <c r="AB179" s="28"/>
      <c r="AC179" s="29">
        <f t="shared" si="122"/>
        <v>0</v>
      </c>
      <c r="AD179" s="28"/>
      <c r="AE179" s="28"/>
      <c r="AF179" s="28"/>
      <c r="AG179" s="29">
        <f t="shared" si="123"/>
        <v>0</v>
      </c>
      <c r="AH179" s="29">
        <f t="shared" si="118"/>
        <v>0</v>
      </c>
      <c r="AI179" s="112">
        <f t="shared" si="124"/>
        <v>0</v>
      </c>
      <c r="AJ179" s="112">
        <f t="shared" si="119"/>
        <v>0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20"/>
        <v>0</v>
      </c>
      <c r="V180" s="28"/>
      <c r="W180" s="28"/>
      <c r="X180" s="28"/>
      <c r="Y180" s="29">
        <f t="shared" si="121"/>
        <v>0</v>
      </c>
      <c r="Z180" s="28"/>
      <c r="AA180" s="28"/>
      <c r="AB180" s="28"/>
      <c r="AC180" s="29">
        <f t="shared" si="122"/>
        <v>0</v>
      </c>
      <c r="AD180" s="28"/>
      <c r="AE180" s="28"/>
      <c r="AF180" s="28"/>
      <c r="AG180" s="29">
        <f t="shared" si="123"/>
        <v>0</v>
      </c>
      <c r="AH180" s="29">
        <f t="shared" si="118"/>
        <v>0</v>
      </c>
      <c r="AI180" s="112">
        <f t="shared" si="124"/>
        <v>0</v>
      </c>
      <c r="AJ180" s="112">
        <f t="shared" si="119"/>
        <v>0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20"/>
        <v>0</v>
      </c>
      <c r="V181" s="28"/>
      <c r="W181" s="28"/>
      <c r="X181" s="28"/>
      <c r="Y181" s="29">
        <f t="shared" si="121"/>
        <v>0</v>
      </c>
      <c r="Z181" s="28"/>
      <c r="AA181" s="28"/>
      <c r="AB181" s="28"/>
      <c r="AC181" s="29">
        <f t="shared" si="122"/>
        <v>0</v>
      </c>
      <c r="AD181" s="28"/>
      <c r="AE181" s="28"/>
      <c r="AF181" s="28"/>
      <c r="AG181" s="29">
        <f t="shared" si="123"/>
        <v>0</v>
      </c>
      <c r="AH181" s="29">
        <f t="shared" si="118"/>
        <v>0</v>
      </c>
      <c r="AI181" s="112">
        <f t="shared" si="124"/>
        <v>0</v>
      </c>
      <c r="AJ181" s="112">
        <f t="shared" si="119"/>
        <v>0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20"/>
        <v>0</v>
      </c>
      <c r="V182" s="28"/>
      <c r="W182" s="28"/>
      <c r="X182" s="28"/>
      <c r="Y182" s="29">
        <f t="shared" si="121"/>
        <v>0</v>
      </c>
      <c r="Z182" s="28"/>
      <c r="AA182" s="28"/>
      <c r="AB182" s="28"/>
      <c r="AC182" s="29">
        <f t="shared" si="122"/>
        <v>0</v>
      </c>
      <c r="AD182" s="28"/>
      <c r="AE182" s="28"/>
      <c r="AF182" s="28"/>
      <c r="AG182" s="29">
        <f t="shared" si="123"/>
        <v>0</v>
      </c>
      <c r="AH182" s="29">
        <f t="shared" si="118"/>
        <v>0</v>
      </c>
      <c r="AI182" s="112">
        <f t="shared" si="124"/>
        <v>0</v>
      </c>
      <c r="AJ182" s="112">
        <f t="shared" si="119"/>
        <v>0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20"/>
        <v>0</v>
      </c>
      <c r="V183" s="28"/>
      <c r="W183" s="28"/>
      <c r="X183" s="28"/>
      <c r="Y183" s="29">
        <f t="shared" si="121"/>
        <v>0</v>
      </c>
      <c r="Z183" s="28"/>
      <c r="AA183" s="28"/>
      <c r="AB183" s="28"/>
      <c r="AC183" s="29">
        <f t="shared" si="122"/>
        <v>0</v>
      </c>
      <c r="AD183" s="28"/>
      <c r="AE183" s="28"/>
      <c r="AF183" s="28"/>
      <c r="AG183" s="29">
        <f t="shared" si="123"/>
        <v>0</v>
      </c>
      <c r="AH183" s="29">
        <f t="shared" si="118"/>
        <v>0</v>
      </c>
      <c r="AI183" s="112">
        <f t="shared" si="124"/>
        <v>0</v>
      </c>
      <c r="AJ183" s="112">
        <f t="shared" si="119"/>
        <v>0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20"/>
        <v>0</v>
      </c>
      <c r="V184" s="28"/>
      <c r="W184" s="28"/>
      <c r="X184" s="28"/>
      <c r="Y184" s="29">
        <f t="shared" si="121"/>
        <v>0</v>
      </c>
      <c r="Z184" s="28"/>
      <c r="AA184" s="28"/>
      <c r="AB184" s="28"/>
      <c r="AC184" s="29">
        <f t="shared" si="122"/>
        <v>0</v>
      </c>
      <c r="AD184" s="28"/>
      <c r="AE184" s="28"/>
      <c r="AF184" s="28"/>
      <c r="AG184" s="29">
        <f t="shared" si="123"/>
        <v>0</v>
      </c>
      <c r="AH184" s="29">
        <f t="shared" si="118"/>
        <v>0</v>
      </c>
      <c r="AI184" s="112">
        <f t="shared" si="124"/>
        <v>0</v>
      </c>
      <c r="AJ184" s="112">
        <f t="shared" si="119"/>
        <v>0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20"/>
        <v>0</v>
      </c>
      <c r="V185" s="28"/>
      <c r="W185" s="28"/>
      <c r="X185" s="28"/>
      <c r="Y185" s="29">
        <f t="shared" si="121"/>
        <v>0</v>
      </c>
      <c r="Z185" s="28"/>
      <c r="AA185" s="28"/>
      <c r="AB185" s="28"/>
      <c r="AC185" s="29">
        <f t="shared" si="122"/>
        <v>0</v>
      </c>
      <c r="AD185" s="28"/>
      <c r="AE185" s="28"/>
      <c r="AF185" s="28"/>
      <c r="AG185" s="29">
        <f t="shared" si="123"/>
        <v>0</v>
      </c>
      <c r="AH185" s="29">
        <f t="shared" si="118"/>
        <v>0</v>
      </c>
      <c r="AI185" s="112">
        <f t="shared" si="124"/>
        <v>0</v>
      </c>
      <c r="AJ185" s="112">
        <f t="shared" si="119"/>
        <v>0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20"/>
        <v>0</v>
      </c>
      <c r="V186" s="28"/>
      <c r="W186" s="28"/>
      <c r="X186" s="28"/>
      <c r="Y186" s="29">
        <f t="shared" si="121"/>
        <v>0</v>
      </c>
      <c r="Z186" s="28"/>
      <c r="AA186" s="28"/>
      <c r="AB186" s="28"/>
      <c r="AC186" s="29">
        <f t="shared" si="122"/>
        <v>0</v>
      </c>
      <c r="AD186" s="28"/>
      <c r="AE186" s="28"/>
      <c r="AF186" s="28"/>
      <c r="AG186" s="29">
        <f t="shared" si="123"/>
        <v>0</v>
      </c>
      <c r="AH186" s="29">
        <f t="shared" si="118"/>
        <v>0</v>
      </c>
      <c r="AI186" s="112">
        <f t="shared" si="124"/>
        <v>0</v>
      </c>
      <c r="AJ186" s="112">
        <f t="shared" si="119"/>
        <v>0</v>
      </c>
    </row>
    <row r="187" spans="1:36" s="11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25">SUM(R177:R186)</f>
        <v>0</v>
      </c>
      <c r="S187" s="273">
        <f t="shared" si="125"/>
        <v>0</v>
      </c>
      <c r="T187" s="273">
        <f t="shared" si="125"/>
        <v>0</v>
      </c>
      <c r="U187" s="273">
        <f t="shared" si="125"/>
        <v>0</v>
      </c>
      <c r="V187" s="273">
        <f t="shared" si="125"/>
        <v>0</v>
      </c>
      <c r="W187" s="273">
        <f t="shared" si="125"/>
        <v>0</v>
      </c>
      <c r="X187" s="273">
        <f t="shared" si="125"/>
        <v>0</v>
      </c>
      <c r="Y187" s="273">
        <f t="shared" si="125"/>
        <v>0</v>
      </c>
      <c r="Z187" s="273">
        <f t="shared" si="125"/>
        <v>0</v>
      </c>
      <c r="AA187" s="273">
        <f t="shared" si="125"/>
        <v>0</v>
      </c>
      <c r="AB187" s="273">
        <f t="shared" si="125"/>
        <v>0</v>
      </c>
      <c r="AC187" s="273">
        <f t="shared" si="125"/>
        <v>0</v>
      </c>
      <c r="AD187" s="273">
        <f t="shared" si="125"/>
        <v>0</v>
      </c>
      <c r="AE187" s="273">
        <f t="shared" si="125"/>
        <v>0</v>
      </c>
      <c r="AF187" s="273">
        <f t="shared" si="125"/>
        <v>0</v>
      </c>
      <c r="AG187" s="273">
        <f t="shared" si="125"/>
        <v>0</v>
      </c>
      <c r="AH187" s="273">
        <f t="shared" si="125"/>
        <v>0</v>
      </c>
      <c r="AI187" s="281">
        <f>IF(ISERROR(AH187/J187),0,AH187/J187)</f>
        <v>0</v>
      </c>
      <c r="AJ187" s="281">
        <f>IF(ISERROR(AH187/$AH$193),0,AH187/$AH$193)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81">
        <v>84874728000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8" customFormat="1" ht="35.1" customHeight="1" outlineLevel="1" x14ac:dyDescent="0.3">
      <c r="A189" s="120">
        <v>1</v>
      </c>
      <c r="B189" s="113"/>
      <c r="C189" s="138"/>
      <c r="D189" s="121"/>
      <c r="E189" s="139"/>
      <c r="F189" s="139"/>
      <c r="G189" s="123"/>
      <c r="H189" s="140"/>
      <c r="I189" s="121"/>
      <c r="J189" s="482"/>
      <c r="K189" s="64">
        <v>220421103</v>
      </c>
      <c r="L189" s="120" t="s">
        <v>125</v>
      </c>
      <c r="M189" s="300"/>
      <c r="N189" s="129"/>
      <c r="O189" s="300"/>
      <c r="P189" s="123"/>
      <c r="Q189" s="123"/>
      <c r="R189" s="64">
        <v>24756759</v>
      </c>
      <c r="S189" s="64">
        <v>16846489</v>
      </c>
      <c r="T189" s="64">
        <v>16846489</v>
      </c>
      <c r="U189" s="136">
        <f>SUM(R189:T189)</f>
        <v>58449737</v>
      </c>
      <c r="V189" s="64">
        <v>16846489</v>
      </c>
      <c r="W189" s="64">
        <v>16846489</v>
      </c>
      <c r="X189" s="115">
        <v>16846489</v>
      </c>
      <c r="Y189" s="116">
        <f>SUM(V189:X189)</f>
        <v>50539467</v>
      </c>
      <c r="Z189" s="115">
        <v>22409480</v>
      </c>
      <c r="AA189" s="115">
        <v>17787934</v>
      </c>
      <c r="AB189" s="115">
        <v>18310879</v>
      </c>
      <c r="AC189" s="116">
        <f>SUM(Z189:AB189)</f>
        <v>58508293</v>
      </c>
      <c r="AD189" s="115"/>
      <c r="AE189" s="115"/>
      <c r="AF189" s="115"/>
      <c r="AG189" s="116">
        <f>SUM(AD189:AF189)</f>
        <v>0</v>
      </c>
      <c r="AH189" s="116">
        <f t="shared" ref="AH189" si="126">SUM(U189,Y189,AC189,AG189)</f>
        <v>167497497</v>
      </c>
      <c r="AI189" s="117">
        <f>IF(ISERROR(AH189/J188),0,AH189/J188)</f>
        <v>1.9734672610673934E-3</v>
      </c>
      <c r="AJ189" s="117">
        <f>IF(ISERROR(AH189/$AH$193),"-",AH189/$AH$193)</f>
        <v>3.4211425895429499E-3</v>
      </c>
    </row>
    <row r="190" spans="1:36" s="118" customFormat="1" ht="35.1" customHeight="1" outlineLevel="1" x14ac:dyDescent="0.3">
      <c r="A190" s="120">
        <v>2</v>
      </c>
      <c r="B190" s="113"/>
      <c r="C190" s="138"/>
      <c r="D190" s="121"/>
      <c r="E190" s="139"/>
      <c r="F190" s="139"/>
      <c r="G190" s="123"/>
      <c r="H190" s="140"/>
      <c r="I190" s="121"/>
      <c r="J190" s="482"/>
      <c r="K190" s="64">
        <f>610545852+20500000</f>
        <v>631045852</v>
      </c>
      <c r="L190" s="120" t="s">
        <v>126</v>
      </c>
      <c r="M190" s="300"/>
      <c r="N190" s="129"/>
      <c r="O190" s="300"/>
      <c r="P190" s="123"/>
      <c r="Q190" s="123"/>
      <c r="R190" s="64">
        <v>23658667</v>
      </c>
      <c r="S190" s="64">
        <v>11877408</v>
      </c>
      <c r="T190" s="64">
        <v>28738722</v>
      </c>
      <c r="U190" s="136">
        <f t="shared" ref="U190:U191" si="127">SUM(R190:T190)</f>
        <v>64274797</v>
      </c>
      <c r="V190" s="64">
        <v>19174658</v>
      </c>
      <c r="W190" s="64">
        <v>56042699</v>
      </c>
      <c r="X190" s="115">
        <v>34679438</v>
      </c>
      <c r="Y190" s="116">
        <f t="shared" ref="Y190:Y191" si="128">SUM(V190:X190)</f>
        <v>109896795</v>
      </c>
      <c r="Z190" s="115">
        <v>100853099</v>
      </c>
      <c r="AA190" s="115">
        <v>57794460</v>
      </c>
      <c r="AB190" s="115">
        <v>26454057</v>
      </c>
      <c r="AC190" s="116">
        <f t="shared" ref="AC190:AC191" si="129">SUM(Z190:AB190)</f>
        <v>185101616</v>
      </c>
      <c r="AD190" s="115"/>
      <c r="AE190" s="115"/>
      <c r="AF190" s="115"/>
      <c r="AG190" s="116">
        <f t="shared" ref="AG190:AG191" si="130">SUM(AD190:AF190)</f>
        <v>0</v>
      </c>
      <c r="AH190" s="116">
        <f t="shared" ref="AH190:AH191" si="131">SUM(U190,Y190,AC190,AG190)</f>
        <v>359273208</v>
      </c>
      <c r="AI190" s="117">
        <f>IF(ISERROR(AH190/J188),0,AH190/J188)</f>
        <v>4.2329821428116979E-3</v>
      </c>
      <c r="AJ190" s="117">
        <f t="shared" ref="AJ190:AJ191" si="132">IF(ISERROR(AH190/$AH$193),"-",AH190/$AH$193)</f>
        <v>7.338168600636001E-3</v>
      </c>
    </row>
    <row r="191" spans="1:36" s="118" customFormat="1" ht="35.1" customHeight="1" outlineLevel="1" x14ac:dyDescent="0.3">
      <c r="A191" s="120">
        <v>3</v>
      </c>
      <c r="B191" s="113"/>
      <c r="C191" s="80" t="s">
        <v>127</v>
      </c>
      <c r="D191" s="121">
        <v>44691</v>
      </c>
      <c r="E191" s="139" t="s">
        <v>128</v>
      </c>
      <c r="F191" s="139"/>
      <c r="G191" s="123"/>
      <c r="H191" s="140"/>
      <c r="I191" s="121"/>
      <c r="J191" s="517"/>
      <c r="K191" s="64">
        <v>83915568000</v>
      </c>
      <c r="L191" s="127" t="s">
        <v>80</v>
      </c>
      <c r="M191" s="300"/>
      <c r="N191" s="129"/>
      <c r="O191" s="300"/>
      <c r="P191" s="123"/>
      <c r="Q191" s="123"/>
      <c r="R191" s="135"/>
      <c r="S191" s="135"/>
      <c r="T191" s="135"/>
      <c r="U191" s="136">
        <f t="shared" si="127"/>
        <v>0</v>
      </c>
      <c r="V191" s="115"/>
      <c r="W191" s="115"/>
      <c r="X191" s="115">
        <v>27675856400</v>
      </c>
      <c r="Y191" s="116">
        <f t="shared" si="128"/>
        <v>27675856400</v>
      </c>
      <c r="Z191" s="115">
        <v>20756892300</v>
      </c>
      <c r="AA191" s="115"/>
      <c r="AB191" s="115"/>
      <c r="AC191" s="116">
        <f t="shared" si="129"/>
        <v>20756892300</v>
      </c>
      <c r="AD191" s="115"/>
      <c r="AE191" s="115"/>
      <c r="AF191" s="115"/>
      <c r="AG191" s="116">
        <f t="shared" si="130"/>
        <v>0</v>
      </c>
      <c r="AH191" s="116">
        <f t="shared" si="131"/>
        <v>48432748700</v>
      </c>
      <c r="AI191" s="117">
        <f>IF(ISERROR(AH191/J188),0,AH191/J188)</f>
        <v>0.57063804316403821</v>
      </c>
      <c r="AJ191" s="117">
        <f t="shared" si="132"/>
        <v>0.98924068880982108</v>
      </c>
    </row>
    <row r="192" spans="1:36" s="11" customFormat="1" x14ac:dyDescent="0.3">
      <c r="A192" s="427" t="s">
        <v>81</v>
      </c>
      <c r="B192" s="428"/>
      <c r="C192" s="428"/>
      <c r="D192" s="428"/>
      <c r="E192" s="428"/>
      <c r="F192" s="428"/>
      <c r="G192" s="428"/>
      <c r="H192" s="428"/>
      <c r="I192" s="429"/>
      <c r="J192" s="273">
        <f>J188</f>
        <v>84874728000</v>
      </c>
      <c r="K192" s="273">
        <f>SUM(K189:K191)</f>
        <v>84767034955</v>
      </c>
      <c r="L192" s="394"/>
      <c r="M192" s="273">
        <f>SUM(M189:M189)</f>
        <v>0</v>
      </c>
      <c r="N192" s="273">
        <f>SUM(N189:N189)</f>
        <v>0</v>
      </c>
      <c r="O192" s="273">
        <f>SUM(O189:O189)</f>
        <v>0</v>
      </c>
      <c r="P192" s="274"/>
      <c r="Q192" s="404"/>
      <c r="R192" s="273">
        <f>SUM(R189:R191)</f>
        <v>48415426</v>
      </c>
      <c r="S192" s="273">
        <f>SUM(S189:S191)</f>
        <v>28723897</v>
      </c>
      <c r="T192" s="273">
        <f>SUM(T189:T191)</f>
        <v>45585211</v>
      </c>
      <c r="U192" s="273">
        <f>SUM(U189:X191)</f>
        <v>27959017196</v>
      </c>
      <c r="V192" s="273">
        <f>SUM(V189:V191)</f>
        <v>36021147</v>
      </c>
      <c r="W192" s="273">
        <f t="shared" ref="W192:Y192" si="133">SUM(W189:W191)</f>
        <v>72889188</v>
      </c>
      <c r="X192" s="273">
        <f t="shared" si="133"/>
        <v>27727382327</v>
      </c>
      <c r="Y192" s="273">
        <f t="shared" si="133"/>
        <v>27836292662</v>
      </c>
      <c r="Z192" s="273">
        <f>SUM(Z189:Z191)</f>
        <v>20880154879</v>
      </c>
      <c r="AA192" s="273">
        <f t="shared" ref="AA192:AB192" si="134">SUM(AA189:AA191)</f>
        <v>75582394</v>
      </c>
      <c r="AB192" s="273">
        <f t="shared" si="134"/>
        <v>44764936</v>
      </c>
      <c r="AC192" s="273">
        <f>SUM(AC189:AC191)</f>
        <v>21000502209</v>
      </c>
      <c r="AD192" s="273">
        <f t="shared" ref="AD192:AG192" si="135">SUM(AD189:AD189)</f>
        <v>0</v>
      </c>
      <c r="AE192" s="273">
        <f t="shared" si="135"/>
        <v>0</v>
      </c>
      <c r="AF192" s="273">
        <f t="shared" si="135"/>
        <v>0</v>
      </c>
      <c r="AG192" s="273">
        <f t="shared" si="135"/>
        <v>0</v>
      </c>
      <c r="AH192" s="273">
        <f>SUM(AH189:AH191)</f>
        <v>48959519405</v>
      </c>
      <c r="AI192" s="281">
        <f>IF(ISERROR(AH192/J192),0,AH192/J192)</f>
        <v>0.57684449256791726</v>
      </c>
      <c r="AJ192" s="281">
        <f>IF(ISERROR(AH192/$AH$193),0,AH192/$AH$193)</f>
        <v>1</v>
      </c>
    </row>
    <row r="193" spans="1:36" ht="15" customHeight="1" x14ac:dyDescent="0.3">
      <c r="A193" s="421" t="s">
        <v>129</v>
      </c>
      <c r="B193" s="422"/>
      <c r="C193" s="422"/>
      <c r="D193" s="422"/>
      <c r="E193" s="422"/>
      <c r="F193" s="422"/>
      <c r="G193" s="422"/>
      <c r="H193" s="422"/>
      <c r="I193" s="423"/>
      <c r="J193" s="276">
        <f>SUM(J19,J31,J43,J55,J67,J79,J91,J103,J115,J127,J139,J151,J163,J175,J187,J192)</f>
        <v>84874728000</v>
      </c>
      <c r="K193" s="276">
        <f>+K19+K31+K43+K55+K67+K79+K91+K103+K115+K127+K139+K151+K187+K163+K175+K192</f>
        <v>84767034955</v>
      </c>
      <c r="L193" s="277"/>
      <c r="M193" s="276">
        <f>+M19+M31+M43+M55+M67+M79+M91+M103+M115+M127+M139+M151+M187+M163+M175+M192</f>
        <v>0</v>
      </c>
      <c r="N193" s="276">
        <f>+N19+N31+N43+N55+N67+N79+N91+N103+N115+N127+N139+N151+N187+N163+N175+N192</f>
        <v>0</v>
      </c>
      <c r="O193" s="276">
        <f>+O19+O31+O43+O55+O67+O79+O91+O103+O115+O127+O139+O151+O187+O163+O175+O192</f>
        <v>0</v>
      </c>
      <c r="P193" s="278"/>
      <c r="Q193" s="393"/>
      <c r="R193" s="276">
        <f t="shared" ref="R193:AH193" si="136">+R19+R31+R43+R55+R67+R79+R91+R103+R115+R127+R139+R151+R187+R163+R175+R192</f>
        <v>48415426</v>
      </c>
      <c r="S193" s="276">
        <f t="shared" si="136"/>
        <v>28723897</v>
      </c>
      <c r="T193" s="276">
        <f t="shared" si="136"/>
        <v>45585211</v>
      </c>
      <c r="U193" s="276">
        <f t="shared" si="136"/>
        <v>27959017196</v>
      </c>
      <c r="V193" s="276">
        <f>+V19+V31+V43+V55+V67+V79+V91+V103+V115+V127+V139+V151+V187+V163+V175+V192</f>
        <v>36021147</v>
      </c>
      <c r="W193" s="276">
        <f t="shared" si="136"/>
        <v>72889188</v>
      </c>
      <c r="X193" s="276">
        <f t="shared" si="136"/>
        <v>27727382327</v>
      </c>
      <c r="Y193" s="276">
        <f t="shared" si="136"/>
        <v>27836292662</v>
      </c>
      <c r="Z193" s="276">
        <f t="shared" si="136"/>
        <v>20880154879</v>
      </c>
      <c r="AA193" s="276">
        <f t="shared" si="136"/>
        <v>75582394</v>
      </c>
      <c r="AB193" s="276">
        <f t="shared" si="136"/>
        <v>44764936</v>
      </c>
      <c r="AC193" s="276">
        <f t="shared" si="136"/>
        <v>21000502209</v>
      </c>
      <c r="AD193" s="276">
        <f t="shared" si="136"/>
        <v>0</v>
      </c>
      <c r="AE193" s="276">
        <f t="shared" si="136"/>
        <v>0</v>
      </c>
      <c r="AF193" s="276">
        <f t="shared" si="136"/>
        <v>0</v>
      </c>
      <c r="AG193" s="276">
        <f t="shared" si="136"/>
        <v>0</v>
      </c>
      <c r="AH193" s="276">
        <f t="shared" si="136"/>
        <v>48959519405</v>
      </c>
      <c r="AI193" s="280">
        <f>IF(ISERROR(AH193/J193),0,AH193/J193)</f>
        <v>0.57684449256791726</v>
      </c>
      <c r="AJ193" s="280">
        <f>IF(ISERROR(AH193/$AH$193),0,AH193/$AH$193)</f>
        <v>1</v>
      </c>
    </row>
    <row r="194" spans="1:36" s="11" customFormat="1" x14ac:dyDescent="0.3">
      <c r="A194" s="15"/>
      <c r="B194" s="15"/>
      <c r="C194" s="15"/>
      <c r="D194" s="15"/>
      <c r="E194" s="14"/>
      <c r="F194" s="14"/>
      <c r="G194" s="15"/>
      <c r="H194" s="15"/>
      <c r="I194" s="15"/>
      <c r="J194" s="41"/>
      <c r="K194" s="41"/>
      <c r="L194" s="14"/>
      <c r="M194" s="15"/>
      <c r="N194" s="15"/>
      <c r="O194" s="15"/>
      <c r="P194" s="15"/>
      <c r="Q194" s="42"/>
      <c r="R194" s="41"/>
      <c r="S194" s="41"/>
      <c r="T194" s="12"/>
      <c r="U194" s="12"/>
      <c r="V194" s="41"/>
      <c r="W194" s="41"/>
      <c r="X194" s="41"/>
      <c r="Y194" s="12"/>
      <c r="Z194" s="41"/>
      <c r="AA194" s="41"/>
      <c r="AB194" s="41"/>
      <c r="AC194" s="12"/>
      <c r="AD194" s="41"/>
      <c r="AE194" s="41"/>
      <c r="AF194" s="41"/>
      <c r="AG194" s="12"/>
      <c r="AH194" s="12"/>
      <c r="AI194" s="13"/>
      <c r="AJ194" s="13"/>
    </row>
    <row r="195" spans="1:36" s="11" customFormat="1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s="11" customFormat="1" x14ac:dyDescent="0.3">
      <c r="A197" s="15"/>
      <c r="B197" s="15"/>
      <c r="C197" s="15"/>
      <c r="D197" s="15"/>
      <c r="E197" s="14"/>
      <c r="F197" s="14"/>
      <c r="G197" s="15"/>
      <c r="H197" s="15"/>
      <c r="I197" s="15"/>
      <c r="J197" s="41"/>
      <c r="K197" s="41"/>
      <c r="L197" s="14"/>
      <c r="M197" s="15"/>
      <c r="N197" s="15"/>
      <c r="O197" s="15"/>
      <c r="P197" s="15"/>
      <c r="Q197" s="42"/>
      <c r="R197" s="41"/>
      <c r="S197" s="41"/>
      <c r="T197" s="41"/>
      <c r="U197" s="12"/>
      <c r="V197" s="41"/>
      <c r="W197" s="41"/>
      <c r="X197" s="41"/>
      <c r="Y197" s="12"/>
      <c r="Z197" s="41"/>
      <c r="AA197" s="41"/>
      <c r="AB197" s="41"/>
      <c r="AC197" s="12"/>
      <c r="AD197" s="41"/>
      <c r="AE197" s="41"/>
      <c r="AF197" s="41"/>
      <c r="AG197" s="12"/>
      <c r="AH197" s="12"/>
      <c r="AI197" s="13"/>
      <c r="AJ197" s="13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ht="13.2" x14ac:dyDescent="0.3">
      <c r="J199" s="299"/>
      <c r="K199" s="299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  <row r="209" spans="1:32" x14ac:dyDescent="0.3">
      <c r="A209" s="14"/>
      <c r="J209" s="41"/>
      <c r="R209" s="41"/>
      <c r="S209" s="41"/>
      <c r="T209" s="41"/>
      <c r="V209" s="41"/>
      <c r="W209" s="41"/>
      <c r="X209" s="41"/>
      <c r="Z209" s="41"/>
      <c r="AA209" s="41"/>
      <c r="AB209" s="41"/>
      <c r="AD209" s="41"/>
      <c r="AE209" s="41"/>
      <c r="AF209" s="41"/>
    </row>
    <row r="210" spans="1:32" x14ac:dyDescent="0.3">
      <c r="A210" s="14"/>
      <c r="J210" s="41"/>
      <c r="R210" s="41"/>
      <c r="S210" s="41"/>
      <c r="T210" s="41"/>
      <c r="V210" s="41"/>
      <c r="W210" s="41"/>
      <c r="X210" s="41"/>
      <c r="Z210" s="41"/>
      <c r="AA210" s="41"/>
      <c r="AB210" s="41"/>
      <c r="AD210" s="41"/>
      <c r="AE210" s="41"/>
      <c r="AF210" s="41"/>
    </row>
  </sheetData>
  <mergeCells count="62">
    <mergeCell ref="J188:J191"/>
    <mergeCell ref="A188:E188"/>
    <mergeCell ref="A192:I192"/>
    <mergeCell ref="A193:I193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400-000000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91 P129 O128:O138 O140:O150 O152:O162 O164:O174 O176:O186 O56:O66 O116:O126" xr:uid="{00000000-0002-0000-1400-000001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29:D138 D141:D150 D153:D162 D165:D174 D177:D186 D59:D66" xr:uid="{00000000-0002-0000-14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L45:L54 E45:G54 P33:Q42 L33:L42 E33:G42 P21:Q30 L21:L30 E21:G30 P9:Q18 L9:L18 N57:N58 C59:C66 E105:G114 P69:Q78 L69:L78 E69:G78 P81:Q90 L81:L90 E81:G90 P93:Q102 L93:L102 E93:G102 P105:Q114 N189:N191 P189:Q191 Q129 C9:C18 L129:L138 E129:G138 P141:Q150 L141:L150 E141:G150 P153:Q162 L153:L162 E153:G162 P165:Q174 L165:L174 E165:G174 P177:Q186 L177:L186 E177:G186 E57:G66 P57:Q66 C153:C162 C165:C174 C177:C186 C141:C150 C129:C138 N105 C93:C102 C81:C90 C69:C78 C106:C114 C45:C54 C33:C42 C21:C30 P130:Q138 E189:G191 P45:Q54 L106:L114 L59:L66 P117:Q126 N117:N126 E117:G126" xr:uid="{00000000-0002-0000-14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71:I71 H167:I167 H83:I83 H143:I143 H95:I95" xr:uid="{00000000-0002-0000-14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2:I18 H106:I106 H168:H169 H60:I66 H171:H174 H72:I78 H69:I70 H153:I154 H165:I166 H84:I90 H81:I82 H144:I150 H141:I142 H96:I102 H93:I94 H156:I162 I168:I174 H10:I10" xr:uid="{00000000-0002-0000-1400-000005000000}">
      <formula1>42005</formula1>
    </dataValidation>
    <dataValidation type="textLength" operator="lessThanOrEqual" allowBlank="1" showInputMessage="1" showErrorMessage="1" sqref="K105:K114 K69:K78 K21:K30 K9:K18 K117:K126 K45:K54 K57:K66 K81:K90 K153:K162 K165:K174 K33:K42 K93:K102 K129:K138 K177:K186 K141:K150 T191" xr:uid="{00000000-0002-0000-1400-000006000000}">
      <formula1>255</formula1>
    </dataValidation>
    <dataValidation type="decimal" allowBlank="1" showInputMessage="1" showErrorMessage="1" errorTitle="Sólo números" error="Sólo ingresar números sin letras_x000a_" sqref="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AD105:AF114 R129:T138 AD129:AF138 Z129:AB138 V129:X138 R141:T150 AD141:AF150 Z141:AB150 V141:X150 R153:T162 AD153:AF162 Z153:AB162 V153:X162 R165:T174 AD165:AF174 Z165:AB174 V165:X174 R177:T186 AD177:AF186 Z177:AB186 V177:X186 V191:W191 M189:M191 M106:N114 M59:N66 M117:M126 AD189:AF191 V117:X126 AD117:AF126 Z117:AB126 R117:T126 X189:X191 Z189:Z191 AB189:AB191 AA190:AA191" xr:uid="{00000000-0002-0000-14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1" xr:uid="{00000000-0002-0000-14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DB5"/>
    <pageSetUpPr fitToPage="1"/>
  </sheetPr>
  <dimension ref="A1:Y41"/>
  <sheetViews>
    <sheetView topLeftCell="A7" zoomScale="110" zoomScaleNormal="110" workbookViewId="0">
      <selection activeCell="A3" sqref="A3:Y3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+'24-03-010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+'24-03-010 Ind. Proy'!A5:U5</f>
        <v>24-03-010 "Programa Bonificación Ley Nº 20.595"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+'24-03-010 Ind. Proy'!J19</f>
        <v>0</v>
      </c>
      <c r="C8" s="9">
        <f>+'24-03-010 Ind. Proy'!K19</f>
        <v>0</v>
      </c>
      <c r="D8" s="9">
        <f>+'24-03-010 Ind. Proy'!M19</f>
        <v>0</v>
      </c>
      <c r="E8" s="9">
        <f>+'24-03-010 Ind. Proy'!N19</f>
        <v>0</v>
      </c>
      <c r="F8" s="9">
        <f>+'24-03-010 Ind. Proy'!O19</f>
        <v>0</v>
      </c>
      <c r="G8" s="9">
        <f>+'24-03-010 Ind. Proy'!R19</f>
        <v>0</v>
      </c>
      <c r="H8" s="9">
        <f>+'24-03-010 Ind. Proy'!S19</f>
        <v>0</v>
      </c>
      <c r="I8" s="9">
        <f>+'24-03-010 Ind. Proy'!T19</f>
        <v>0</v>
      </c>
      <c r="J8" s="9">
        <f>+'24-03-010 Ind. Proy'!U19</f>
        <v>0</v>
      </c>
      <c r="K8" s="9">
        <f>+'24-03-010 Ind. Proy'!V19</f>
        <v>0</v>
      </c>
      <c r="L8" s="9">
        <f>+'24-03-010 Ind. Proy'!W19</f>
        <v>0</v>
      </c>
      <c r="M8" s="9">
        <f>+'24-03-010 Ind. Proy'!X19</f>
        <v>0</v>
      </c>
      <c r="N8" s="9">
        <f>+'24-03-010 Ind. Proy'!Y19</f>
        <v>0</v>
      </c>
      <c r="O8" s="9">
        <f>+'24-03-010 Ind. Proy'!Z19</f>
        <v>0</v>
      </c>
      <c r="P8" s="9">
        <f>+'24-03-010 Ind. Proy'!AA19</f>
        <v>0</v>
      </c>
      <c r="Q8" s="9">
        <f>+'24-03-010 Ind. Proy'!AB19</f>
        <v>0</v>
      </c>
      <c r="R8" s="9">
        <f>+'24-03-010 Ind. Proy'!AC19</f>
        <v>0</v>
      </c>
      <c r="S8" s="9">
        <f>+'24-03-010 Ind. Proy'!AD19</f>
        <v>0</v>
      </c>
      <c r="T8" s="9">
        <f>+'24-03-010 Ind. Proy'!AE19</f>
        <v>0</v>
      </c>
      <c r="U8" s="9">
        <f>+'24-03-010 Ind. Proy'!AF19</f>
        <v>0</v>
      </c>
      <c r="V8" s="9">
        <f>+'24-03-010 Ind. Proy'!AG19</f>
        <v>0</v>
      </c>
      <c r="W8" s="9">
        <f>+'24-03-010 Ind. Proy'!AH19</f>
        <v>0</v>
      </c>
      <c r="X8" s="112">
        <f>+'24-03-010 Ind. Proy'!AI19</f>
        <v>0</v>
      </c>
      <c r="Y8" s="112">
        <f>+'24-03-010 Ind. Proy'!AJ19</f>
        <v>0</v>
      </c>
    </row>
    <row r="9" spans="1:25" ht="24.75" customHeight="1" x14ac:dyDescent="0.3">
      <c r="A9" s="43" t="s">
        <v>48</v>
      </c>
      <c r="B9" s="9">
        <f>+'24-03-010 Ind. Proy'!J31</f>
        <v>0</v>
      </c>
      <c r="C9" s="9">
        <f>+'24-03-010 Ind. Proy'!K31</f>
        <v>0</v>
      </c>
      <c r="D9" s="9">
        <f>+'24-03-010 Ind. Proy'!M31</f>
        <v>0</v>
      </c>
      <c r="E9" s="9">
        <f>+'24-03-010 Ind. Proy'!N31</f>
        <v>0</v>
      </c>
      <c r="F9" s="9">
        <f>+'24-03-010 Ind. Proy'!O31</f>
        <v>0</v>
      </c>
      <c r="G9" s="9">
        <f>+'24-03-010 Ind. Proy'!R31</f>
        <v>0</v>
      </c>
      <c r="H9" s="9">
        <f>+'24-03-010 Ind. Proy'!S31</f>
        <v>0</v>
      </c>
      <c r="I9" s="9">
        <f>+'24-03-010 Ind. Proy'!T31</f>
        <v>0</v>
      </c>
      <c r="J9" s="9">
        <f>+'24-03-010 Ind. Proy'!U31</f>
        <v>0</v>
      </c>
      <c r="K9" s="9">
        <f>+'24-03-010 Ind. Proy'!V31</f>
        <v>0</v>
      </c>
      <c r="L9" s="9">
        <f>+'24-03-010 Ind. Proy'!W31</f>
        <v>0</v>
      </c>
      <c r="M9" s="9">
        <f>+'24-03-010 Ind. Proy'!X31</f>
        <v>0</v>
      </c>
      <c r="N9" s="9">
        <f>+'24-03-010 Ind. Proy'!Y31</f>
        <v>0</v>
      </c>
      <c r="O9" s="9">
        <f>+'24-03-010 Ind. Proy'!Z31</f>
        <v>0</v>
      </c>
      <c r="P9" s="9">
        <f>+'24-03-010 Ind. Proy'!AA31</f>
        <v>0</v>
      </c>
      <c r="Q9" s="9">
        <f>+'24-03-010 Ind. Proy'!AB31</f>
        <v>0</v>
      </c>
      <c r="R9" s="9">
        <f>+'24-03-010 Ind. Proy'!AC31</f>
        <v>0</v>
      </c>
      <c r="S9" s="9">
        <f>+'24-03-010 Ind. Proy'!AD31</f>
        <v>0</v>
      </c>
      <c r="T9" s="9">
        <f>+'24-03-010 Ind. Proy'!AE31</f>
        <v>0</v>
      </c>
      <c r="U9" s="9">
        <f>+'24-03-010 Ind. Proy'!AF31</f>
        <v>0</v>
      </c>
      <c r="V9" s="9">
        <f>+'24-03-010 Ind. Proy'!AG31</f>
        <v>0</v>
      </c>
      <c r="W9" s="9">
        <f>+'24-03-010 Ind. Proy'!AH31</f>
        <v>0</v>
      </c>
      <c r="X9" s="112">
        <f>+'24-03-010 Ind. Proy'!AI31</f>
        <v>0</v>
      </c>
      <c r="Y9" s="112">
        <f>+'24-03-010 Ind. Proy'!AJ31</f>
        <v>0</v>
      </c>
    </row>
    <row r="10" spans="1:25" ht="24.75" customHeight="1" x14ac:dyDescent="0.3">
      <c r="A10" s="43" t="s">
        <v>50</v>
      </c>
      <c r="B10" s="9">
        <f>+'24-03-010 Ind. Proy'!J43</f>
        <v>0</v>
      </c>
      <c r="C10" s="9">
        <f>+'24-03-010 Ind. Proy'!K43</f>
        <v>0</v>
      </c>
      <c r="D10" s="9">
        <f>+'24-03-010 Ind. Proy'!M43</f>
        <v>0</v>
      </c>
      <c r="E10" s="9">
        <f>+'24-03-010 Ind. Proy'!N43</f>
        <v>0</v>
      </c>
      <c r="F10" s="9">
        <f>+'24-03-010 Ind. Proy'!O43</f>
        <v>0</v>
      </c>
      <c r="G10" s="9">
        <f>+'24-03-010 Ind. Proy'!R43</f>
        <v>0</v>
      </c>
      <c r="H10" s="9">
        <f>+'24-03-010 Ind. Proy'!S43</f>
        <v>0</v>
      </c>
      <c r="I10" s="9">
        <f>+'24-03-010 Ind. Proy'!T43</f>
        <v>0</v>
      </c>
      <c r="J10" s="9">
        <f>+'24-03-010 Ind. Proy'!U43</f>
        <v>0</v>
      </c>
      <c r="K10" s="9">
        <f>+'24-03-010 Ind. Proy'!V43</f>
        <v>0</v>
      </c>
      <c r="L10" s="9">
        <f>+'24-03-010 Ind. Proy'!W43</f>
        <v>0</v>
      </c>
      <c r="M10" s="9">
        <f>+'24-03-010 Ind. Proy'!X43</f>
        <v>0</v>
      </c>
      <c r="N10" s="9">
        <f>+'24-03-010 Ind. Proy'!Y43</f>
        <v>0</v>
      </c>
      <c r="O10" s="9">
        <f>+'24-03-010 Ind. Proy'!Z43</f>
        <v>0</v>
      </c>
      <c r="P10" s="9">
        <f>+'24-03-010 Ind. Proy'!AA43</f>
        <v>0</v>
      </c>
      <c r="Q10" s="9">
        <f>+'24-03-010 Ind. Proy'!AB43</f>
        <v>0</v>
      </c>
      <c r="R10" s="9">
        <f>+'24-03-010 Ind. Proy'!AC43</f>
        <v>0</v>
      </c>
      <c r="S10" s="9">
        <f>+'24-03-010 Ind. Proy'!AD43</f>
        <v>0</v>
      </c>
      <c r="T10" s="9">
        <f>+'24-03-010 Ind. Proy'!AE43</f>
        <v>0</v>
      </c>
      <c r="U10" s="9">
        <f>+'24-03-010 Ind. Proy'!AF43</f>
        <v>0</v>
      </c>
      <c r="V10" s="9">
        <f>+'24-03-010 Ind. Proy'!AG43</f>
        <v>0</v>
      </c>
      <c r="W10" s="9">
        <f>+'24-03-010 Ind. Proy'!AH43</f>
        <v>0</v>
      </c>
      <c r="X10" s="112">
        <f>+'24-03-010 Ind. Proy'!AI43</f>
        <v>0</v>
      </c>
      <c r="Y10" s="112">
        <f>+'24-03-010 Ind. Proy'!AJ43</f>
        <v>0</v>
      </c>
    </row>
    <row r="11" spans="1:25" ht="24.75" customHeight="1" x14ac:dyDescent="0.3">
      <c r="A11" s="43" t="s">
        <v>52</v>
      </c>
      <c r="B11" s="9">
        <f>+'24-03-010 Ind. Proy'!J55</f>
        <v>0</v>
      </c>
      <c r="C11" s="9">
        <f>+'24-03-010 Ind. Proy'!K55</f>
        <v>0</v>
      </c>
      <c r="D11" s="9">
        <f>+'24-03-010 Ind. Proy'!M55</f>
        <v>0</v>
      </c>
      <c r="E11" s="9">
        <f>+'24-03-010 Ind. Proy'!N55</f>
        <v>0</v>
      </c>
      <c r="F11" s="9">
        <f>+'24-03-010 Ind. Proy'!O55</f>
        <v>0</v>
      </c>
      <c r="G11" s="9">
        <f>+'24-03-010 Ind. Proy'!R55</f>
        <v>0</v>
      </c>
      <c r="H11" s="9">
        <f>+'24-03-010 Ind. Proy'!S55</f>
        <v>0</v>
      </c>
      <c r="I11" s="9">
        <f>+'24-03-010 Ind. Proy'!T55</f>
        <v>0</v>
      </c>
      <c r="J11" s="9">
        <f>+'24-03-010 Ind. Proy'!U55</f>
        <v>0</v>
      </c>
      <c r="K11" s="9">
        <f>+'24-03-010 Ind. Proy'!V55</f>
        <v>0</v>
      </c>
      <c r="L11" s="9">
        <f>+'24-03-010 Ind. Proy'!W55</f>
        <v>0</v>
      </c>
      <c r="M11" s="9">
        <f>+'24-03-010 Ind. Proy'!X55</f>
        <v>0</v>
      </c>
      <c r="N11" s="9">
        <f>+'24-03-010 Ind. Proy'!Y55</f>
        <v>0</v>
      </c>
      <c r="O11" s="9">
        <f>+'24-03-010 Ind. Proy'!Z55</f>
        <v>0</v>
      </c>
      <c r="P11" s="9">
        <f>+'24-03-010 Ind. Proy'!AA55</f>
        <v>0</v>
      </c>
      <c r="Q11" s="9">
        <f>+'24-03-010 Ind. Proy'!AB55</f>
        <v>0</v>
      </c>
      <c r="R11" s="9">
        <f>+'24-03-010 Ind. Proy'!AC55</f>
        <v>0</v>
      </c>
      <c r="S11" s="9">
        <f>+'24-03-010 Ind. Proy'!AD55</f>
        <v>0</v>
      </c>
      <c r="T11" s="9">
        <f>+'24-03-010 Ind. Proy'!AE55</f>
        <v>0</v>
      </c>
      <c r="U11" s="9">
        <f>+'24-03-010 Ind. Proy'!AF55</f>
        <v>0</v>
      </c>
      <c r="V11" s="9">
        <f>+'24-03-010 Ind. Proy'!AG55</f>
        <v>0</v>
      </c>
      <c r="W11" s="9">
        <f>+'24-03-010 Ind. Proy'!AH55</f>
        <v>0</v>
      </c>
      <c r="X11" s="112">
        <f>+'24-03-010 Ind. Proy'!AI55</f>
        <v>0</v>
      </c>
      <c r="Y11" s="112">
        <f>+'24-03-010 Ind. Proy'!AJ55</f>
        <v>0</v>
      </c>
    </row>
    <row r="12" spans="1:25" ht="24.75" customHeight="1" x14ac:dyDescent="0.3">
      <c r="A12" s="43" t="s">
        <v>54</v>
      </c>
      <c r="B12" s="9">
        <f>+'24-03-010 Ind. Proy'!J67</f>
        <v>0</v>
      </c>
      <c r="C12" s="9">
        <f>+'24-03-010 Ind. Proy'!K67</f>
        <v>0</v>
      </c>
      <c r="D12" s="9">
        <f>+'24-03-010 Ind. Proy'!M67</f>
        <v>0</v>
      </c>
      <c r="E12" s="9">
        <f>+'24-03-010 Ind. Proy'!N67</f>
        <v>0</v>
      </c>
      <c r="F12" s="9">
        <f>+'24-03-010 Ind. Proy'!O67</f>
        <v>0</v>
      </c>
      <c r="G12" s="9">
        <f>+'24-03-010 Ind. Proy'!R67</f>
        <v>0</v>
      </c>
      <c r="H12" s="9">
        <f>+'24-03-010 Ind. Proy'!S67</f>
        <v>0</v>
      </c>
      <c r="I12" s="9">
        <f>+'24-03-010 Ind. Proy'!T67</f>
        <v>0</v>
      </c>
      <c r="J12" s="9">
        <f>+'24-03-010 Ind. Proy'!U67</f>
        <v>0</v>
      </c>
      <c r="K12" s="9">
        <f>+'24-03-010 Ind. Proy'!V67</f>
        <v>0</v>
      </c>
      <c r="L12" s="9">
        <f>+'24-03-010 Ind. Proy'!W67</f>
        <v>0</v>
      </c>
      <c r="M12" s="9">
        <f>+'24-03-010 Ind. Proy'!X67</f>
        <v>0</v>
      </c>
      <c r="N12" s="9">
        <f>+'24-03-010 Ind. Proy'!Y67</f>
        <v>0</v>
      </c>
      <c r="O12" s="9">
        <f>+'24-03-010 Ind. Proy'!Z67</f>
        <v>0</v>
      </c>
      <c r="P12" s="9">
        <f>+'24-03-010 Ind. Proy'!AA67</f>
        <v>0</v>
      </c>
      <c r="Q12" s="9">
        <f>+'24-03-010 Ind. Proy'!AB67</f>
        <v>0</v>
      </c>
      <c r="R12" s="9">
        <f>+'24-03-010 Ind. Proy'!AC67</f>
        <v>0</v>
      </c>
      <c r="S12" s="9">
        <f>+'24-03-010 Ind. Proy'!AD67</f>
        <v>0</v>
      </c>
      <c r="T12" s="9">
        <f>+'24-03-010 Ind. Proy'!AE67</f>
        <v>0</v>
      </c>
      <c r="U12" s="9">
        <f>+'24-03-010 Ind. Proy'!AF67</f>
        <v>0</v>
      </c>
      <c r="V12" s="9">
        <f>+'24-03-010 Ind. Proy'!AG67</f>
        <v>0</v>
      </c>
      <c r="W12" s="9">
        <f>+'24-03-010 Ind. Proy'!AH67</f>
        <v>0</v>
      </c>
      <c r="X12" s="112">
        <f>+'24-03-010 Ind. Proy'!AI67</f>
        <v>0</v>
      </c>
      <c r="Y12" s="112">
        <f>+'24-03-010 Ind. Proy'!AJ67</f>
        <v>0</v>
      </c>
    </row>
    <row r="13" spans="1:25" ht="24.75" customHeight="1" x14ac:dyDescent="0.3">
      <c r="A13" s="43" t="s">
        <v>56</v>
      </c>
      <c r="B13" s="9">
        <f>+'24-03-010 Ind. Proy'!J79</f>
        <v>0</v>
      </c>
      <c r="C13" s="9">
        <f>+'24-03-010 Ind. Proy'!K79</f>
        <v>0</v>
      </c>
      <c r="D13" s="9">
        <f>+'24-03-010 Ind. Proy'!M79</f>
        <v>0</v>
      </c>
      <c r="E13" s="9">
        <f>+'24-03-010 Ind. Proy'!N79</f>
        <v>0</v>
      </c>
      <c r="F13" s="9">
        <f>+'24-03-010 Ind. Proy'!O79</f>
        <v>0</v>
      </c>
      <c r="G13" s="9">
        <f>+'24-03-010 Ind. Proy'!R79</f>
        <v>0</v>
      </c>
      <c r="H13" s="9">
        <f>+'24-03-010 Ind. Proy'!S79</f>
        <v>0</v>
      </c>
      <c r="I13" s="9">
        <f>+'24-03-010 Ind. Proy'!T79</f>
        <v>0</v>
      </c>
      <c r="J13" s="9">
        <f>+'24-03-010 Ind. Proy'!U79</f>
        <v>0</v>
      </c>
      <c r="K13" s="9">
        <f>+'24-03-010 Ind. Proy'!V79</f>
        <v>0</v>
      </c>
      <c r="L13" s="9">
        <f>+'24-03-010 Ind. Proy'!W79</f>
        <v>0</v>
      </c>
      <c r="M13" s="9">
        <f>+'24-03-010 Ind. Proy'!X79</f>
        <v>0</v>
      </c>
      <c r="N13" s="9">
        <f>+'24-03-010 Ind. Proy'!Y79</f>
        <v>0</v>
      </c>
      <c r="O13" s="9">
        <f>+'24-03-010 Ind. Proy'!Z79</f>
        <v>0</v>
      </c>
      <c r="P13" s="9">
        <f>+'24-03-010 Ind. Proy'!AA79</f>
        <v>0</v>
      </c>
      <c r="Q13" s="9">
        <f>+'24-03-010 Ind. Proy'!AB79</f>
        <v>0</v>
      </c>
      <c r="R13" s="9">
        <f>+'24-03-010 Ind. Proy'!AC79</f>
        <v>0</v>
      </c>
      <c r="S13" s="9">
        <f>+'24-03-010 Ind. Proy'!AD79</f>
        <v>0</v>
      </c>
      <c r="T13" s="9">
        <f>+'24-03-010 Ind. Proy'!AE79</f>
        <v>0</v>
      </c>
      <c r="U13" s="9">
        <f>+'24-03-010 Ind. Proy'!AF79</f>
        <v>0</v>
      </c>
      <c r="V13" s="9">
        <f>+'24-03-010 Ind. Proy'!AG79</f>
        <v>0</v>
      </c>
      <c r="W13" s="9">
        <f>+'24-03-010 Ind. Proy'!AH79</f>
        <v>0</v>
      </c>
      <c r="X13" s="112">
        <f>+'24-03-010 Ind. Proy'!AI79</f>
        <v>0</v>
      </c>
      <c r="Y13" s="112">
        <f>+'24-03-010 Ind. Proy'!AJ79</f>
        <v>0</v>
      </c>
    </row>
    <row r="14" spans="1:25" ht="24.75" customHeight="1" x14ac:dyDescent="0.3">
      <c r="A14" s="43" t="s">
        <v>58</v>
      </c>
      <c r="B14" s="9">
        <f>+'24-03-010 Ind. Proy'!J91</f>
        <v>0</v>
      </c>
      <c r="C14" s="9">
        <f>+'24-03-010 Ind. Proy'!K91</f>
        <v>0</v>
      </c>
      <c r="D14" s="9">
        <f>+'24-03-010 Ind. Proy'!M91</f>
        <v>0</v>
      </c>
      <c r="E14" s="9">
        <f>+'24-03-010 Ind. Proy'!N91</f>
        <v>0</v>
      </c>
      <c r="F14" s="9">
        <f>+'24-03-010 Ind. Proy'!O91</f>
        <v>0</v>
      </c>
      <c r="G14" s="9">
        <f>+'24-03-010 Ind. Proy'!R91</f>
        <v>0</v>
      </c>
      <c r="H14" s="9">
        <f>+'24-03-010 Ind. Proy'!S91</f>
        <v>0</v>
      </c>
      <c r="I14" s="9">
        <f>+'24-03-010 Ind. Proy'!T91</f>
        <v>0</v>
      </c>
      <c r="J14" s="9">
        <f>+'24-03-010 Ind. Proy'!U91</f>
        <v>0</v>
      </c>
      <c r="K14" s="9">
        <f>+'24-03-010 Ind. Proy'!V91</f>
        <v>0</v>
      </c>
      <c r="L14" s="9">
        <f>+'24-03-010 Ind. Proy'!W91</f>
        <v>0</v>
      </c>
      <c r="M14" s="9">
        <f>+'24-03-010 Ind. Proy'!X91</f>
        <v>0</v>
      </c>
      <c r="N14" s="9">
        <f>+'24-03-010 Ind. Proy'!Y91</f>
        <v>0</v>
      </c>
      <c r="O14" s="9">
        <f>+'24-03-010 Ind. Proy'!Z91</f>
        <v>0</v>
      </c>
      <c r="P14" s="9">
        <f>+'24-03-010 Ind. Proy'!AA91</f>
        <v>0</v>
      </c>
      <c r="Q14" s="9">
        <f>+'24-03-010 Ind. Proy'!AB91</f>
        <v>0</v>
      </c>
      <c r="R14" s="9">
        <f>+'24-03-010 Ind. Proy'!AC91</f>
        <v>0</v>
      </c>
      <c r="S14" s="9">
        <f>+'24-03-010 Ind. Proy'!AD91</f>
        <v>0</v>
      </c>
      <c r="T14" s="9">
        <f>+'24-03-010 Ind. Proy'!AE91</f>
        <v>0</v>
      </c>
      <c r="U14" s="9">
        <f>+'24-03-010 Ind. Proy'!AF91</f>
        <v>0</v>
      </c>
      <c r="V14" s="9">
        <f>+'24-03-010 Ind. Proy'!AG91</f>
        <v>0</v>
      </c>
      <c r="W14" s="9">
        <f>+'24-03-010 Ind. Proy'!AH91</f>
        <v>0</v>
      </c>
      <c r="X14" s="112">
        <f>+'24-03-010 Ind. Proy'!AI91</f>
        <v>0</v>
      </c>
      <c r="Y14" s="112">
        <f>+'24-03-010 Ind. Proy'!AJ91</f>
        <v>0</v>
      </c>
    </row>
    <row r="15" spans="1:25" ht="24.75" customHeight="1" x14ac:dyDescent="0.3">
      <c r="A15" s="43" t="s">
        <v>60</v>
      </c>
      <c r="B15" s="9">
        <f>+'24-03-010 Ind. Proy'!J103</f>
        <v>0</v>
      </c>
      <c r="C15" s="9">
        <f>+'24-03-010 Ind. Proy'!K103</f>
        <v>0</v>
      </c>
      <c r="D15" s="9">
        <f>+'24-03-010 Ind. Proy'!M103</f>
        <v>0</v>
      </c>
      <c r="E15" s="9">
        <f>+'24-03-010 Ind. Proy'!N103</f>
        <v>0</v>
      </c>
      <c r="F15" s="9">
        <f>+'24-03-010 Ind. Proy'!O103</f>
        <v>0</v>
      </c>
      <c r="G15" s="9">
        <f>+'24-03-010 Ind. Proy'!R103</f>
        <v>0</v>
      </c>
      <c r="H15" s="9">
        <f>+'24-03-010 Ind. Proy'!S103</f>
        <v>0</v>
      </c>
      <c r="I15" s="9">
        <f>+'24-03-010 Ind. Proy'!T103</f>
        <v>0</v>
      </c>
      <c r="J15" s="9">
        <f>+'24-03-010 Ind. Proy'!U103</f>
        <v>0</v>
      </c>
      <c r="K15" s="9">
        <f>+'24-03-010 Ind. Proy'!V103</f>
        <v>0</v>
      </c>
      <c r="L15" s="9">
        <f>+'24-03-010 Ind. Proy'!W103</f>
        <v>0</v>
      </c>
      <c r="M15" s="9">
        <f>+'24-03-010 Ind. Proy'!X103</f>
        <v>0</v>
      </c>
      <c r="N15" s="9">
        <f>+'24-03-010 Ind. Proy'!Y103</f>
        <v>0</v>
      </c>
      <c r="O15" s="9">
        <f>+'24-03-010 Ind. Proy'!Z103</f>
        <v>0</v>
      </c>
      <c r="P15" s="9">
        <f>+'24-03-010 Ind. Proy'!AA103</f>
        <v>0</v>
      </c>
      <c r="Q15" s="9">
        <f>+'24-03-010 Ind. Proy'!AB103</f>
        <v>0</v>
      </c>
      <c r="R15" s="9">
        <f>+'24-03-010 Ind. Proy'!AC103</f>
        <v>0</v>
      </c>
      <c r="S15" s="9">
        <f>+'24-03-010 Ind. Proy'!AD103</f>
        <v>0</v>
      </c>
      <c r="T15" s="9">
        <f>+'24-03-010 Ind. Proy'!AE103</f>
        <v>0</v>
      </c>
      <c r="U15" s="9">
        <f>+'24-03-010 Ind. Proy'!AF103</f>
        <v>0</v>
      </c>
      <c r="V15" s="9">
        <f>+'24-03-010 Ind. Proy'!AG103</f>
        <v>0</v>
      </c>
      <c r="W15" s="9">
        <f>+'24-03-010 Ind. Proy'!AH103</f>
        <v>0</v>
      </c>
      <c r="X15" s="112">
        <f>+'24-03-010 Ind. Proy'!AI103</f>
        <v>0</v>
      </c>
      <c r="Y15" s="112">
        <f>+'24-03-010 Ind. Proy'!AJ103</f>
        <v>0</v>
      </c>
    </row>
    <row r="16" spans="1:25" ht="24.75" customHeight="1" x14ac:dyDescent="0.3">
      <c r="A16" s="43" t="s">
        <v>62</v>
      </c>
      <c r="B16" s="9">
        <f>+'24-03-010 Ind. Proy'!J115</f>
        <v>0</v>
      </c>
      <c r="C16" s="9">
        <f>+'24-03-010 Ind. Proy'!K115</f>
        <v>0</v>
      </c>
      <c r="D16" s="9">
        <f>+'24-03-010 Ind. Proy'!M115</f>
        <v>0</v>
      </c>
      <c r="E16" s="9">
        <f>+'24-03-010 Ind. Proy'!N115</f>
        <v>0</v>
      </c>
      <c r="F16" s="9">
        <f>+'24-03-010 Ind. Proy'!O115</f>
        <v>0</v>
      </c>
      <c r="G16" s="9">
        <f>+'24-03-010 Ind. Proy'!R115</f>
        <v>0</v>
      </c>
      <c r="H16" s="9">
        <f>+'24-03-010 Ind. Proy'!S115</f>
        <v>0</v>
      </c>
      <c r="I16" s="9">
        <f>+'24-03-010 Ind. Proy'!T115</f>
        <v>0</v>
      </c>
      <c r="J16" s="9">
        <f>+'24-03-010 Ind. Proy'!U115</f>
        <v>0</v>
      </c>
      <c r="K16" s="9">
        <f>+'24-03-010 Ind. Proy'!V115</f>
        <v>0</v>
      </c>
      <c r="L16" s="9">
        <f>+'24-03-010 Ind. Proy'!W115</f>
        <v>0</v>
      </c>
      <c r="M16" s="9">
        <f>+'24-03-010 Ind. Proy'!X115</f>
        <v>0</v>
      </c>
      <c r="N16" s="9">
        <f>+'24-03-010 Ind. Proy'!Y115</f>
        <v>0</v>
      </c>
      <c r="O16" s="9">
        <f>+'24-03-010 Ind. Proy'!Z115</f>
        <v>0</v>
      </c>
      <c r="P16" s="9">
        <f>+'24-03-010 Ind. Proy'!AA115</f>
        <v>0</v>
      </c>
      <c r="Q16" s="9">
        <f>+'24-03-010 Ind. Proy'!AB115</f>
        <v>0</v>
      </c>
      <c r="R16" s="9">
        <f>+'24-03-010 Ind. Proy'!AC115</f>
        <v>0</v>
      </c>
      <c r="S16" s="9">
        <f>+'24-03-010 Ind. Proy'!AD115</f>
        <v>0</v>
      </c>
      <c r="T16" s="9">
        <f>+'24-03-010 Ind. Proy'!AE115</f>
        <v>0</v>
      </c>
      <c r="U16" s="9">
        <f>+'24-03-010 Ind. Proy'!AF115</f>
        <v>0</v>
      </c>
      <c r="V16" s="9">
        <f>+'24-03-010 Ind. Proy'!AG115</f>
        <v>0</v>
      </c>
      <c r="W16" s="9">
        <f>+'24-03-010 Ind. Proy'!AH115</f>
        <v>0</v>
      </c>
      <c r="X16" s="112">
        <f>+'24-03-010 Ind. Proy'!AI115</f>
        <v>0</v>
      </c>
      <c r="Y16" s="112">
        <f>+'24-03-010 Ind. Proy'!AJ115</f>
        <v>0</v>
      </c>
    </row>
    <row r="17" spans="1:25" ht="24.75" customHeight="1" x14ac:dyDescent="0.3">
      <c r="A17" s="43" t="s">
        <v>64</v>
      </c>
      <c r="B17" s="9">
        <f>+'24-03-010 Ind. Proy'!J127</f>
        <v>0</v>
      </c>
      <c r="C17" s="9">
        <f>+'24-03-010 Ind. Proy'!K127</f>
        <v>0</v>
      </c>
      <c r="D17" s="9">
        <f>+'24-03-010 Ind. Proy'!M127</f>
        <v>0</v>
      </c>
      <c r="E17" s="9">
        <f>+'24-03-010 Ind. Proy'!N127</f>
        <v>0</v>
      </c>
      <c r="F17" s="9">
        <f>+'24-03-010 Ind. Proy'!O127</f>
        <v>0</v>
      </c>
      <c r="G17" s="9">
        <f>+'24-03-010 Ind. Proy'!R127</f>
        <v>0</v>
      </c>
      <c r="H17" s="9">
        <f>+'24-03-010 Ind. Proy'!S127</f>
        <v>0</v>
      </c>
      <c r="I17" s="9">
        <f>+'24-03-010 Ind. Proy'!T127</f>
        <v>0</v>
      </c>
      <c r="J17" s="9">
        <f>+'24-03-010 Ind. Proy'!U127</f>
        <v>0</v>
      </c>
      <c r="K17" s="9">
        <f>+'24-03-010 Ind. Proy'!V127</f>
        <v>0</v>
      </c>
      <c r="L17" s="9">
        <f>+'24-03-010 Ind. Proy'!W127</f>
        <v>0</v>
      </c>
      <c r="M17" s="9">
        <f>+'24-03-010 Ind. Proy'!X127</f>
        <v>0</v>
      </c>
      <c r="N17" s="9">
        <f>+'24-03-010 Ind. Proy'!Y127</f>
        <v>0</v>
      </c>
      <c r="O17" s="9">
        <f>+'24-03-010 Ind. Proy'!Z127</f>
        <v>0</v>
      </c>
      <c r="P17" s="9">
        <f>+'24-03-010 Ind. Proy'!AA127</f>
        <v>0</v>
      </c>
      <c r="Q17" s="9">
        <f>+'24-03-010 Ind. Proy'!AB127</f>
        <v>0</v>
      </c>
      <c r="R17" s="9">
        <f>+'24-03-010 Ind. Proy'!AC127</f>
        <v>0</v>
      </c>
      <c r="S17" s="9">
        <f>+'24-03-010 Ind. Proy'!AD127</f>
        <v>0</v>
      </c>
      <c r="T17" s="9">
        <f>+'24-03-010 Ind. Proy'!AE127</f>
        <v>0</v>
      </c>
      <c r="U17" s="9">
        <f>+'24-03-010 Ind. Proy'!AF127</f>
        <v>0</v>
      </c>
      <c r="V17" s="9">
        <f>+'24-03-010 Ind. Proy'!AG127</f>
        <v>0</v>
      </c>
      <c r="W17" s="9">
        <f>+'24-03-010 Ind. Proy'!AH127</f>
        <v>0</v>
      </c>
      <c r="X17" s="112">
        <f>+'24-03-010 Ind. Proy'!AI116</f>
        <v>0</v>
      </c>
      <c r="Y17" s="112">
        <f>+'24-03-010 Ind. Proy'!AJ116</f>
        <v>0</v>
      </c>
    </row>
    <row r="18" spans="1:25" ht="24.75" customHeight="1" x14ac:dyDescent="0.3">
      <c r="A18" s="43" t="s">
        <v>66</v>
      </c>
      <c r="B18" s="9">
        <f>+'24-03-010 Ind. Proy'!J139</f>
        <v>0</v>
      </c>
      <c r="C18" s="9">
        <f>+'24-03-010 Ind. Proy'!K139</f>
        <v>0</v>
      </c>
      <c r="D18" s="9">
        <f>+'24-03-010 Ind. Proy'!M139</f>
        <v>0</v>
      </c>
      <c r="E18" s="9">
        <f>+'24-03-010 Ind. Proy'!N139</f>
        <v>0</v>
      </c>
      <c r="F18" s="9">
        <f>+'24-03-010 Ind. Proy'!O139</f>
        <v>0</v>
      </c>
      <c r="G18" s="9">
        <f>+'24-03-010 Ind. Proy'!R139</f>
        <v>0</v>
      </c>
      <c r="H18" s="9">
        <f>+'24-03-010 Ind. Proy'!S139</f>
        <v>0</v>
      </c>
      <c r="I18" s="9">
        <f>+'24-03-010 Ind. Proy'!T139</f>
        <v>0</v>
      </c>
      <c r="J18" s="9">
        <f>+'24-03-010 Ind. Proy'!U139</f>
        <v>0</v>
      </c>
      <c r="K18" s="9">
        <f>+'24-03-010 Ind. Proy'!V139</f>
        <v>0</v>
      </c>
      <c r="L18" s="9">
        <f>+'24-03-010 Ind. Proy'!W139</f>
        <v>0</v>
      </c>
      <c r="M18" s="9">
        <f>+'24-03-010 Ind. Proy'!X139</f>
        <v>0</v>
      </c>
      <c r="N18" s="9">
        <f>+'24-03-010 Ind. Proy'!Y139</f>
        <v>0</v>
      </c>
      <c r="O18" s="9">
        <f>+'24-03-010 Ind. Proy'!Z139</f>
        <v>0</v>
      </c>
      <c r="P18" s="9">
        <f>+'24-03-010 Ind. Proy'!AA139</f>
        <v>0</v>
      </c>
      <c r="Q18" s="9">
        <f>+'24-03-010 Ind. Proy'!AB139</f>
        <v>0</v>
      </c>
      <c r="R18" s="9">
        <f>+'24-03-010 Ind. Proy'!AC139</f>
        <v>0</v>
      </c>
      <c r="S18" s="9">
        <f>+'24-03-010 Ind. Proy'!AD139</f>
        <v>0</v>
      </c>
      <c r="T18" s="9">
        <f>+'24-03-010 Ind. Proy'!AE139</f>
        <v>0</v>
      </c>
      <c r="U18" s="9">
        <f>+'24-03-010 Ind. Proy'!AF139</f>
        <v>0</v>
      </c>
      <c r="V18" s="9">
        <f>+'24-03-010 Ind. Proy'!AG139</f>
        <v>0</v>
      </c>
      <c r="W18" s="9">
        <f>+'24-03-010 Ind. Proy'!AH139</f>
        <v>0</v>
      </c>
      <c r="X18" s="112">
        <f>+'24-03-010 Ind. Proy'!AI139</f>
        <v>0</v>
      </c>
      <c r="Y18" s="112">
        <f>+'24-03-010 Ind. Proy'!AJ139</f>
        <v>0</v>
      </c>
    </row>
    <row r="19" spans="1:25" ht="24.75" customHeight="1" x14ac:dyDescent="0.3">
      <c r="A19" s="43" t="s">
        <v>68</v>
      </c>
      <c r="B19" s="9">
        <f>+'24-03-010 Ind. Proy'!J151</f>
        <v>0</v>
      </c>
      <c r="C19" s="9">
        <f>+'24-03-010 Ind. Proy'!K151</f>
        <v>0</v>
      </c>
      <c r="D19" s="9">
        <f>+'24-03-010 Ind. Proy'!M151</f>
        <v>0</v>
      </c>
      <c r="E19" s="9">
        <f>+'24-03-010 Ind. Proy'!N151</f>
        <v>0</v>
      </c>
      <c r="F19" s="9">
        <f>+'24-03-010 Ind. Proy'!O151</f>
        <v>0</v>
      </c>
      <c r="G19" s="9">
        <f>+'24-03-010 Ind. Proy'!R151</f>
        <v>0</v>
      </c>
      <c r="H19" s="9">
        <f>+'24-03-010 Ind. Proy'!S151</f>
        <v>0</v>
      </c>
      <c r="I19" s="9">
        <f>+'24-03-010 Ind. Proy'!T151</f>
        <v>0</v>
      </c>
      <c r="J19" s="9">
        <f>+'24-03-010 Ind. Proy'!U151</f>
        <v>0</v>
      </c>
      <c r="K19" s="9">
        <f>+'24-03-010 Ind. Proy'!V151</f>
        <v>0</v>
      </c>
      <c r="L19" s="9">
        <f>+'24-03-010 Ind. Proy'!W151</f>
        <v>0</v>
      </c>
      <c r="M19" s="9">
        <f>+'24-03-010 Ind. Proy'!X151</f>
        <v>0</v>
      </c>
      <c r="N19" s="9">
        <f>+'24-03-010 Ind. Proy'!Y151</f>
        <v>0</v>
      </c>
      <c r="O19" s="9">
        <f>+'24-03-010 Ind. Proy'!Z151</f>
        <v>0</v>
      </c>
      <c r="P19" s="9">
        <f>+'24-03-010 Ind. Proy'!AA151</f>
        <v>0</v>
      </c>
      <c r="Q19" s="9">
        <f>+'24-03-010 Ind. Proy'!AB151</f>
        <v>0</v>
      </c>
      <c r="R19" s="9">
        <f>+'24-03-010 Ind. Proy'!AC151</f>
        <v>0</v>
      </c>
      <c r="S19" s="9">
        <f>+'24-03-010 Ind. Proy'!AD151</f>
        <v>0</v>
      </c>
      <c r="T19" s="9">
        <f>+'24-03-010 Ind. Proy'!AE151</f>
        <v>0</v>
      </c>
      <c r="U19" s="9">
        <f>+'24-03-010 Ind. Proy'!AF151</f>
        <v>0</v>
      </c>
      <c r="V19" s="9">
        <f>+'24-03-010 Ind. Proy'!AG151</f>
        <v>0</v>
      </c>
      <c r="W19" s="9">
        <f>+'24-03-010 Ind. Proy'!AH151</f>
        <v>0</v>
      </c>
      <c r="X19" s="112">
        <f>+'24-03-010 Ind. Proy'!AI151</f>
        <v>0</v>
      </c>
      <c r="Y19" s="112">
        <f>+'24-03-010 Ind. Proy'!AJ151</f>
        <v>0</v>
      </c>
    </row>
    <row r="20" spans="1:25" ht="24.75" customHeight="1" x14ac:dyDescent="0.3">
      <c r="A20" s="44" t="s">
        <v>70</v>
      </c>
      <c r="B20" s="9">
        <f>+'24-03-010 Ind. Proy'!J163</f>
        <v>0</v>
      </c>
      <c r="C20" s="9">
        <f>+'24-03-010 Ind. Proy'!K163</f>
        <v>0</v>
      </c>
      <c r="D20" s="9">
        <f>+'24-03-010 Ind. Proy'!M163</f>
        <v>0</v>
      </c>
      <c r="E20" s="9">
        <f>+'24-03-010 Ind. Proy'!N163</f>
        <v>0</v>
      </c>
      <c r="F20" s="9">
        <f>+'24-03-010 Ind. Proy'!O163</f>
        <v>0</v>
      </c>
      <c r="G20" s="9">
        <f>+'24-03-010 Ind. Proy'!R163</f>
        <v>0</v>
      </c>
      <c r="H20" s="9">
        <f>+'24-03-010 Ind. Proy'!S163</f>
        <v>0</v>
      </c>
      <c r="I20" s="9">
        <f>+'24-03-010 Ind. Proy'!T163</f>
        <v>0</v>
      </c>
      <c r="J20" s="9">
        <f>+'24-03-010 Ind. Proy'!U163</f>
        <v>0</v>
      </c>
      <c r="K20" s="9">
        <f>+'24-03-010 Ind. Proy'!V163</f>
        <v>0</v>
      </c>
      <c r="L20" s="9">
        <f>+'24-03-010 Ind. Proy'!W163</f>
        <v>0</v>
      </c>
      <c r="M20" s="9">
        <f>+'24-03-010 Ind. Proy'!X163</f>
        <v>0</v>
      </c>
      <c r="N20" s="9">
        <f>+'24-03-010 Ind. Proy'!Y163</f>
        <v>0</v>
      </c>
      <c r="O20" s="9">
        <f>+'24-03-010 Ind. Proy'!Z163</f>
        <v>0</v>
      </c>
      <c r="P20" s="9">
        <f>+'24-03-010 Ind. Proy'!AA163</f>
        <v>0</v>
      </c>
      <c r="Q20" s="9">
        <f>+'24-03-010 Ind. Proy'!AB163</f>
        <v>0</v>
      </c>
      <c r="R20" s="9">
        <f>+'24-03-010 Ind. Proy'!AC163</f>
        <v>0</v>
      </c>
      <c r="S20" s="9">
        <f>+'24-03-010 Ind. Proy'!AD163</f>
        <v>0</v>
      </c>
      <c r="T20" s="9">
        <f>+'24-03-010 Ind. Proy'!AE163</f>
        <v>0</v>
      </c>
      <c r="U20" s="9">
        <f>+'24-03-010 Ind. Proy'!AF163</f>
        <v>0</v>
      </c>
      <c r="V20" s="9">
        <f>+'24-03-010 Ind. Proy'!AG163</f>
        <v>0</v>
      </c>
      <c r="W20" s="9">
        <f>+'24-03-010 Ind. Proy'!AH163</f>
        <v>0</v>
      </c>
      <c r="X20" s="112">
        <f>+'24-03-010 Ind. Proy'!AI163</f>
        <v>0</v>
      </c>
      <c r="Y20" s="112">
        <f>+'24-03-010 Ind. Proy'!AJ163</f>
        <v>0</v>
      </c>
    </row>
    <row r="21" spans="1:25" ht="24.75" customHeight="1" x14ac:dyDescent="0.3">
      <c r="A21" s="44" t="s">
        <v>72</v>
      </c>
      <c r="B21" s="9">
        <f>+'24-03-010 Ind. Proy'!J175</f>
        <v>0</v>
      </c>
      <c r="C21" s="9">
        <f>+'24-03-010 Ind. Proy'!K175</f>
        <v>0</v>
      </c>
      <c r="D21" s="9">
        <f>+'24-03-010 Ind. Proy'!M175</f>
        <v>0</v>
      </c>
      <c r="E21" s="9">
        <f>+'24-03-010 Ind. Proy'!N175</f>
        <v>0</v>
      </c>
      <c r="F21" s="9">
        <f>+'24-03-010 Ind. Proy'!O175</f>
        <v>0</v>
      </c>
      <c r="G21" s="9">
        <f>+'24-03-010 Ind. Proy'!R175</f>
        <v>0</v>
      </c>
      <c r="H21" s="9">
        <f>+'24-03-010 Ind. Proy'!S175</f>
        <v>0</v>
      </c>
      <c r="I21" s="9">
        <f>+'24-03-010 Ind. Proy'!T175</f>
        <v>0</v>
      </c>
      <c r="J21" s="9">
        <f>+'24-03-010 Ind. Proy'!U175</f>
        <v>0</v>
      </c>
      <c r="K21" s="9">
        <f>+'24-03-010 Ind. Proy'!V175</f>
        <v>0</v>
      </c>
      <c r="L21" s="9">
        <f>+'24-03-010 Ind. Proy'!W175</f>
        <v>0</v>
      </c>
      <c r="M21" s="9">
        <f>+'24-03-010 Ind. Proy'!X175</f>
        <v>0</v>
      </c>
      <c r="N21" s="9">
        <f>+'24-03-010 Ind. Proy'!Y175</f>
        <v>0</v>
      </c>
      <c r="O21" s="9">
        <f>+'24-03-010 Ind. Proy'!Z175</f>
        <v>0</v>
      </c>
      <c r="P21" s="9">
        <f>+'24-03-010 Ind. Proy'!AA175</f>
        <v>0</v>
      </c>
      <c r="Q21" s="9">
        <f>+'24-03-010 Ind. Proy'!AB175</f>
        <v>0</v>
      </c>
      <c r="R21" s="9">
        <f>+'24-03-010 Ind. Proy'!AC175</f>
        <v>0</v>
      </c>
      <c r="S21" s="9">
        <f>+'24-03-010 Ind. Proy'!AD175</f>
        <v>0</v>
      </c>
      <c r="T21" s="9">
        <f>+'24-03-010 Ind. Proy'!AE175</f>
        <v>0</v>
      </c>
      <c r="U21" s="9">
        <f>+'24-03-010 Ind. Proy'!AF175</f>
        <v>0</v>
      </c>
      <c r="V21" s="9">
        <f>+'24-03-010 Ind. Proy'!AG175</f>
        <v>0</v>
      </c>
      <c r="W21" s="9">
        <f>+'24-03-010 Ind. Proy'!AH175</f>
        <v>0</v>
      </c>
      <c r="X21" s="112">
        <f>+'24-03-010 Ind. Proy'!AI175</f>
        <v>0</v>
      </c>
      <c r="Y21" s="112">
        <f>+'24-03-010 Ind. Proy'!AJ175</f>
        <v>0</v>
      </c>
    </row>
    <row r="22" spans="1:25" ht="24.75" customHeight="1" x14ac:dyDescent="0.3">
      <c r="A22" s="44" t="s">
        <v>74</v>
      </c>
      <c r="B22" s="9">
        <f>+'24-03-010 Ind. Proy'!J187</f>
        <v>0</v>
      </c>
      <c r="C22" s="9">
        <f>+'24-03-010 Ind. Proy'!K187</f>
        <v>0</v>
      </c>
      <c r="D22" s="9">
        <f>+'24-03-010 Ind. Proy'!M187</f>
        <v>0</v>
      </c>
      <c r="E22" s="9">
        <f>+'24-03-010 Ind. Proy'!N187</f>
        <v>0</v>
      </c>
      <c r="F22" s="9">
        <f>+'24-03-010 Ind. Proy'!O187</f>
        <v>0</v>
      </c>
      <c r="G22" s="9">
        <f>+'24-03-010 Ind. Proy'!R187</f>
        <v>0</v>
      </c>
      <c r="H22" s="9">
        <f>+'24-03-010 Ind. Proy'!S187</f>
        <v>0</v>
      </c>
      <c r="I22" s="9">
        <f>+'24-03-010 Ind. Proy'!T187</f>
        <v>0</v>
      </c>
      <c r="J22" s="9">
        <f>+'24-03-010 Ind. Proy'!U187</f>
        <v>0</v>
      </c>
      <c r="K22" s="9">
        <f>+'24-03-010 Ind. Proy'!V187</f>
        <v>0</v>
      </c>
      <c r="L22" s="9">
        <f>+'24-03-010 Ind. Proy'!W187</f>
        <v>0</v>
      </c>
      <c r="M22" s="9">
        <f>+'24-03-010 Ind. Proy'!X187</f>
        <v>0</v>
      </c>
      <c r="N22" s="9">
        <f>+'24-03-010 Ind. Proy'!Y187</f>
        <v>0</v>
      </c>
      <c r="O22" s="9">
        <f>+'24-03-010 Ind. Proy'!Z187</f>
        <v>0</v>
      </c>
      <c r="P22" s="9">
        <f>+'24-03-010 Ind. Proy'!AA187</f>
        <v>0</v>
      </c>
      <c r="Q22" s="9">
        <f>+'24-03-010 Ind. Proy'!AB187</f>
        <v>0</v>
      </c>
      <c r="R22" s="9">
        <f>+'24-03-010 Ind. Proy'!AC187</f>
        <v>0</v>
      </c>
      <c r="S22" s="9">
        <f>+'24-03-010 Ind. Proy'!AD187</f>
        <v>0</v>
      </c>
      <c r="T22" s="9">
        <f>+'24-03-010 Ind. Proy'!AE187</f>
        <v>0</v>
      </c>
      <c r="U22" s="9">
        <f>+'24-03-010 Ind. Proy'!AF187</f>
        <v>0</v>
      </c>
      <c r="V22" s="9">
        <f>+'24-03-010 Ind. Proy'!AG187</f>
        <v>0</v>
      </c>
      <c r="W22" s="9">
        <f>+'24-03-010 Ind. Proy'!AH187</f>
        <v>0</v>
      </c>
      <c r="X22" s="112">
        <f>+'24-03-010 Ind. Proy'!AI187</f>
        <v>0</v>
      </c>
      <c r="Y22" s="112">
        <f>+'24-03-010 Ind. Proy'!AJ187</f>
        <v>0</v>
      </c>
    </row>
    <row r="23" spans="1:25" ht="24.75" customHeight="1" x14ac:dyDescent="0.3">
      <c r="A23" s="45" t="s">
        <v>76</v>
      </c>
      <c r="B23" s="9">
        <f>+'24-03-010 Ind. Proy'!J192</f>
        <v>84874728000</v>
      </c>
      <c r="C23" s="9">
        <f>+'24-03-010 Ind. Proy'!K192</f>
        <v>84767034955</v>
      </c>
      <c r="D23" s="9">
        <f>+'24-03-010 Ind. Proy'!M192</f>
        <v>0</v>
      </c>
      <c r="E23" s="9">
        <f>+'24-03-010 Ind. Proy'!N192</f>
        <v>0</v>
      </c>
      <c r="F23" s="9">
        <f>+'24-03-010 Ind. Proy'!O192</f>
        <v>0</v>
      </c>
      <c r="G23" s="9">
        <f>+'24-03-010 Ind. Proy'!R192</f>
        <v>48415426</v>
      </c>
      <c r="H23" s="9">
        <f>+'24-03-010 Ind. Proy'!S192</f>
        <v>28723897</v>
      </c>
      <c r="I23" s="9">
        <f>+'24-03-010 Ind. Proy'!T192</f>
        <v>45585211</v>
      </c>
      <c r="J23" s="9">
        <f>+'24-03-010 Ind. Proy'!U192</f>
        <v>27959017196</v>
      </c>
      <c r="K23" s="9">
        <f>+'24-03-010 Ind. Proy'!V192</f>
        <v>36021147</v>
      </c>
      <c r="L23" s="9">
        <f>+'24-03-010 Ind. Proy'!W192</f>
        <v>72889188</v>
      </c>
      <c r="M23" s="9">
        <f>+'24-03-010 Ind. Proy'!X192</f>
        <v>27727382327</v>
      </c>
      <c r="N23" s="9">
        <f>+'24-03-010 Ind. Proy'!Y192</f>
        <v>27836292662</v>
      </c>
      <c r="O23" s="9">
        <f>+'24-03-010 Ind. Proy'!Z192</f>
        <v>20880154879</v>
      </c>
      <c r="P23" s="9">
        <f>+'24-03-010 Ind. Proy'!AA192</f>
        <v>75582394</v>
      </c>
      <c r="Q23" s="9">
        <f>+'24-03-010 Ind. Proy'!AB192</f>
        <v>44764936</v>
      </c>
      <c r="R23" s="9">
        <f>+'24-03-010 Ind. Proy'!AC192</f>
        <v>21000502209</v>
      </c>
      <c r="S23" s="9">
        <f>+'24-03-010 Ind. Proy'!AD192</f>
        <v>0</v>
      </c>
      <c r="T23" s="9">
        <f>+'24-03-010 Ind. Proy'!AE192</f>
        <v>0</v>
      </c>
      <c r="U23" s="9">
        <f>+'24-03-010 Ind. Proy'!AF192</f>
        <v>0</v>
      </c>
      <c r="V23" s="9">
        <f>+'24-03-010 Ind. Proy'!AG192</f>
        <v>0</v>
      </c>
      <c r="W23" s="9">
        <f>+'24-03-010 Ind. Proy'!AH192</f>
        <v>48959519405</v>
      </c>
      <c r="X23" s="112">
        <f>+'24-03-010 Ind. Proy'!AI192</f>
        <v>0.57684449256791726</v>
      </c>
      <c r="Y23" s="112">
        <f>+'24-03-010 Ind. Proy'!AJ192</f>
        <v>1</v>
      </c>
    </row>
    <row r="24" spans="1:25" ht="25.5" customHeight="1" x14ac:dyDescent="0.3">
      <c r="A24" s="403" t="s">
        <v>129</v>
      </c>
      <c r="B24" s="273">
        <f t="shared" ref="B24:W24" si="0">SUM(B8:B23)</f>
        <v>84874728000</v>
      </c>
      <c r="C24" s="273">
        <f t="shared" si="0"/>
        <v>84767034955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48415426</v>
      </c>
      <c r="H24" s="273">
        <f t="shared" si="0"/>
        <v>28723897</v>
      </c>
      <c r="I24" s="273">
        <f t="shared" si="0"/>
        <v>45585211</v>
      </c>
      <c r="J24" s="273">
        <f t="shared" si="0"/>
        <v>27959017196</v>
      </c>
      <c r="K24" s="273">
        <f t="shared" si="0"/>
        <v>36021147</v>
      </c>
      <c r="L24" s="273">
        <f t="shared" si="0"/>
        <v>72889188</v>
      </c>
      <c r="M24" s="273">
        <f t="shared" si="0"/>
        <v>27727382327</v>
      </c>
      <c r="N24" s="273">
        <f t="shared" si="0"/>
        <v>27836292662</v>
      </c>
      <c r="O24" s="273">
        <f t="shared" si="0"/>
        <v>20880154879</v>
      </c>
      <c r="P24" s="273">
        <f t="shared" si="0"/>
        <v>75582394</v>
      </c>
      <c r="Q24" s="273">
        <f t="shared" si="0"/>
        <v>44764936</v>
      </c>
      <c r="R24" s="273">
        <f t="shared" si="0"/>
        <v>21000502209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48959519405</v>
      </c>
      <c r="X24" s="281">
        <f>+'24-03-010 Ind. Proy'!AI193</f>
        <v>0.57684449256791726</v>
      </c>
      <c r="Y24" s="281">
        <f>'24-03-010 Ind. Proy'!AJ193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33CCFF"/>
    <pageSetUpPr fitToPage="1"/>
  </sheetPr>
  <dimension ref="A1:AJ376"/>
  <sheetViews>
    <sheetView topLeftCell="J223" zoomScaleNormal="100" workbookViewId="0">
      <selection activeCell="AC357" sqref="AC357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130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521"/>
      <c r="K8" s="145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74"/>
      <c r="D9" s="25"/>
      <c r="E9" s="78"/>
      <c r="F9" s="78"/>
      <c r="G9" s="78"/>
      <c r="H9" s="25"/>
      <c r="I9" s="25"/>
      <c r="J9" s="521"/>
      <c r="K9" s="147"/>
      <c r="L9" s="78"/>
      <c r="M9" s="28"/>
      <c r="N9" s="28"/>
      <c r="O9" s="28"/>
      <c r="P9" s="78"/>
      <c r="Q9" s="78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5" si="0">SUM(U9,Y9,AC9,AG9)</f>
        <v>0</v>
      </c>
      <c r="AI9" s="112">
        <f>IF(ISERROR(AH9/#REF!),0,AH9/#REF!)</f>
        <v>0</v>
      </c>
      <c r="AJ9" s="112">
        <f t="shared" ref="AJ9:AJ15" si="1">IF(ISERROR(AH9/$AH$359),"-",AH9/$AH$359)</f>
        <v>0</v>
      </c>
    </row>
    <row r="10" spans="1:36" s="11" customFormat="1" ht="12.75" hidden="1" customHeight="1" outlineLevel="1" x14ac:dyDescent="0.2">
      <c r="A10" s="22">
        <v>2</v>
      </c>
      <c r="B10" s="23"/>
      <c r="C10" s="74"/>
      <c r="D10" s="33"/>
      <c r="E10" s="162"/>
      <c r="F10" s="78"/>
      <c r="G10" s="78"/>
      <c r="H10" s="25"/>
      <c r="I10" s="25"/>
      <c r="J10" s="521"/>
      <c r="K10" s="148"/>
      <c r="L10" s="78"/>
      <c r="M10" s="28"/>
      <c r="N10" s="28"/>
      <c r="O10" s="28"/>
      <c r="P10" s="162"/>
      <c r="Q10" s="162"/>
      <c r="R10" s="28"/>
      <c r="S10" s="28"/>
      <c r="T10" s="28"/>
      <c r="U10" s="29">
        <f t="shared" ref="U10:U15" si="2">SUM(R10:T10)</f>
        <v>0</v>
      </c>
      <c r="V10" s="28"/>
      <c r="W10" s="28"/>
      <c r="X10" s="28"/>
      <c r="Y10" s="29">
        <f t="shared" ref="Y10:Y15" si="3">SUM(V10:X10)</f>
        <v>0</v>
      </c>
      <c r="Z10" s="28"/>
      <c r="AA10" s="28"/>
      <c r="AB10" s="28"/>
      <c r="AC10" s="29">
        <f t="shared" ref="AC10:AC15" si="4">SUM(Z10:AB10)</f>
        <v>0</v>
      </c>
      <c r="AD10" s="28"/>
      <c r="AE10" s="28"/>
      <c r="AF10" s="28"/>
      <c r="AG10" s="29">
        <f t="shared" ref="AG10:AG15" si="5">SUM(AD10:AF10)</f>
        <v>0</v>
      </c>
      <c r="AH10" s="29">
        <f t="shared" si="0"/>
        <v>0</v>
      </c>
      <c r="AI10" s="112">
        <f t="shared" ref="AI10:AI15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74"/>
      <c r="D11" s="33"/>
      <c r="E11" s="162"/>
      <c r="F11" s="78"/>
      <c r="G11" s="162"/>
      <c r="H11" s="33"/>
      <c r="I11" s="33"/>
      <c r="J11" s="521"/>
      <c r="K11" s="148"/>
      <c r="L11" s="78"/>
      <c r="M11" s="28"/>
      <c r="N11" s="28"/>
      <c r="O11" s="28"/>
      <c r="P11" s="162"/>
      <c r="Q11" s="162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3"/>
      <c r="C12" s="74"/>
      <c r="D12" s="33"/>
      <c r="E12" s="162"/>
      <c r="F12" s="78"/>
      <c r="G12" s="162"/>
      <c r="H12" s="33"/>
      <c r="I12" s="33"/>
      <c r="J12" s="521"/>
      <c r="K12" s="148"/>
      <c r="L12" s="78"/>
      <c r="M12" s="28"/>
      <c r="N12" s="28"/>
      <c r="O12" s="28"/>
      <c r="P12" s="162"/>
      <c r="Q12" s="162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3"/>
      <c r="C13" s="74"/>
      <c r="D13" s="33"/>
      <c r="E13" s="162"/>
      <c r="F13" s="78"/>
      <c r="G13" s="162"/>
      <c r="H13" s="33"/>
      <c r="I13" s="33"/>
      <c r="J13" s="521"/>
      <c r="K13" s="148"/>
      <c r="L13" s="78"/>
      <c r="M13" s="28"/>
      <c r="N13" s="28"/>
      <c r="O13" s="28"/>
      <c r="P13" s="162"/>
      <c r="Q13" s="162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74"/>
      <c r="D14" s="33"/>
      <c r="E14" s="162"/>
      <c r="F14" s="78"/>
      <c r="G14" s="162"/>
      <c r="H14" s="33"/>
      <c r="I14" s="33"/>
      <c r="J14" s="521"/>
      <c r="K14" s="148"/>
      <c r="L14" s="78"/>
      <c r="M14" s="28"/>
      <c r="N14" s="28"/>
      <c r="O14" s="28"/>
      <c r="P14" s="162"/>
      <c r="Q14" s="162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3"/>
      <c r="C15" s="74"/>
      <c r="D15" s="33"/>
      <c r="E15" s="162"/>
      <c r="F15" s="78"/>
      <c r="G15" s="162"/>
      <c r="H15" s="33"/>
      <c r="I15" s="33"/>
      <c r="J15" s="521"/>
      <c r="K15" s="148"/>
      <c r="L15" s="78"/>
      <c r="M15" s="28"/>
      <c r="N15" s="28"/>
      <c r="O15" s="28"/>
      <c r="P15" s="162"/>
      <c r="Q15" s="162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customHeight="1" collapsed="1" x14ac:dyDescent="0.3">
      <c r="A16" s="427" t="s">
        <v>47</v>
      </c>
      <c r="B16" s="432"/>
      <c r="C16" s="428"/>
      <c r="D16" s="428"/>
      <c r="E16" s="428"/>
      <c r="F16" s="428"/>
      <c r="G16" s="428"/>
      <c r="H16" s="428"/>
      <c r="I16" s="429"/>
      <c r="J16" s="273">
        <f>+J8</f>
        <v>0</v>
      </c>
      <c r="K16" s="273">
        <f>SUM(K9:K15)</f>
        <v>0</v>
      </c>
      <c r="L16" s="394"/>
      <c r="M16" s="273">
        <f>SUM(M9:M15)</f>
        <v>0</v>
      </c>
      <c r="N16" s="273">
        <f>SUM(N9:N15)</f>
        <v>0</v>
      </c>
      <c r="O16" s="273">
        <f>SUM(O9:O15)</f>
        <v>0</v>
      </c>
      <c r="P16" s="274"/>
      <c r="Q16" s="404"/>
      <c r="R16" s="273">
        <f t="shared" ref="R16:AH16" si="7">SUM(R9:R15)</f>
        <v>0</v>
      </c>
      <c r="S16" s="273">
        <f t="shared" si="7"/>
        <v>0</v>
      </c>
      <c r="T16" s="273">
        <f t="shared" si="7"/>
        <v>0</v>
      </c>
      <c r="U16" s="273">
        <f t="shared" si="7"/>
        <v>0</v>
      </c>
      <c r="V16" s="273">
        <f t="shared" si="7"/>
        <v>0</v>
      </c>
      <c r="W16" s="273">
        <f t="shared" si="7"/>
        <v>0</v>
      </c>
      <c r="X16" s="273">
        <f t="shared" si="7"/>
        <v>0</v>
      </c>
      <c r="Y16" s="273">
        <f t="shared" si="7"/>
        <v>0</v>
      </c>
      <c r="Z16" s="273">
        <f t="shared" si="7"/>
        <v>0</v>
      </c>
      <c r="AA16" s="273">
        <f t="shared" si="7"/>
        <v>0</v>
      </c>
      <c r="AB16" s="273">
        <f t="shared" si="7"/>
        <v>0</v>
      </c>
      <c r="AC16" s="273">
        <f t="shared" si="7"/>
        <v>0</v>
      </c>
      <c r="AD16" s="273">
        <f t="shared" si="7"/>
        <v>0</v>
      </c>
      <c r="AE16" s="273">
        <f t="shared" si="7"/>
        <v>0</v>
      </c>
      <c r="AF16" s="273">
        <f t="shared" si="7"/>
        <v>0</v>
      </c>
      <c r="AG16" s="273">
        <f t="shared" si="7"/>
        <v>0</v>
      </c>
      <c r="AH16" s="273">
        <f t="shared" si="7"/>
        <v>0</v>
      </c>
      <c r="AI16" s="281">
        <f>IF(ISERROR(AH16/J16),0,AH16/J16)</f>
        <v>0</v>
      </c>
      <c r="AJ16" s="281">
        <f>IF(ISERROR(AH16/$AH$359),0,AH16/$AH$359)</f>
        <v>0</v>
      </c>
    </row>
    <row r="17" spans="1:36" ht="12.75" customHeight="1" x14ac:dyDescent="0.3">
      <c r="A17" s="473" t="s">
        <v>48</v>
      </c>
      <c r="B17" s="474"/>
      <c r="C17" s="474"/>
      <c r="D17" s="474"/>
      <c r="E17" s="475"/>
      <c r="F17" s="16"/>
      <c r="G17" s="5"/>
      <c r="H17" s="17"/>
      <c r="I17" s="17"/>
      <c r="J17" s="64"/>
      <c r="K17" s="7"/>
      <c r="L17" s="18"/>
      <c r="M17" s="19"/>
      <c r="N17" s="19"/>
      <c r="O17" s="19"/>
      <c r="P17" s="5"/>
      <c r="Q17" s="20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111"/>
      <c r="AJ17" s="111"/>
    </row>
    <row r="18" spans="1:36" s="11" customFormat="1" ht="12.75" hidden="1" customHeight="1" outlineLevel="1" x14ac:dyDescent="0.2">
      <c r="A18" s="22">
        <v>1</v>
      </c>
      <c r="B18" s="23"/>
      <c r="C18" s="74"/>
      <c r="D18" s="25"/>
      <c r="E18" s="78"/>
      <c r="F18" s="78"/>
      <c r="G18" s="78"/>
      <c r="H18" s="25"/>
      <c r="I18" s="25"/>
      <c r="J18" s="518"/>
      <c r="K18" s="147"/>
      <c r="L18" s="78"/>
      <c r="M18" s="28"/>
      <c r="N18" s="28"/>
      <c r="O18" s="28"/>
      <c r="P18" s="78"/>
      <c r="Q18" s="78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147"/>
      <c r="AF18" s="28"/>
      <c r="AG18" s="29">
        <f>SUM(AD18:AF18)</f>
        <v>0</v>
      </c>
      <c r="AH18" s="29">
        <f t="shared" ref="AH18:AH23" si="8">SUM(U18,Y18,AC18,AG18)</f>
        <v>0</v>
      </c>
      <c r="AI18" s="112">
        <f>IF(ISERROR(AH18/J18),0,AH18/J18)</f>
        <v>0</v>
      </c>
      <c r="AJ18" s="112">
        <f t="shared" ref="AJ18:AJ23" si="9">IF(ISERROR(AH18/$AH$359),"-",AH18/$AH$359)</f>
        <v>0</v>
      </c>
    </row>
    <row r="19" spans="1:36" s="11" customFormat="1" ht="12.75" hidden="1" customHeight="1" outlineLevel="1" x14ac:dyDescent="0.2">
      <c r="A19" s="22">
        <v>2</v>
      </c>
      <c r="B19" s="23"/>
      <c r="C19" s="74"/>
      <c r="D19" s="25"/>
      <c r="E19" s="162"/>
      <c r="F19" s="78"/>
      <c r="G19" s="162"/>
      <c r="H19" s="33"/>
      <c r="I19" s="33"/>
      <c r="J19" s="519"/>
      <c r="K19" s="148"/>
      <c r="L19" s="78"/>
      <c r="M19" s="28"/>
      <c r="N19" s="28"/>
      <c r="O19" s="28"/>
      <c r="P19" s="162"/>
      <c r="Q19" s="162"/>
      <c r="R19" s="28"/>
      <c r="S19" s="28"/>
      <c r="T19" s="28"/>
      <c r="U19" s="29">
        <f t="shared" ref="U19:U23" si="10">SUM(R19:T19)</f>
        <v>0</v>
      </c>
      <c r="V19" s="28"/>
      <c r="W19" s="28"/>
      <c r="X19" s="28"/>
      <c r="Y19" s="29">
        <f t="shared" ref="Y19:Y23" si="11">SUM(V19:X19)</f>
        <v>0</v>
      </c>
      <c r="Z19" s="28"/>
      <c r="AA19" s="28"/>
      <c r="AB19" s="28"/>
      <c r="AC19" s="29">
        <f t="shared" ref="AC19:AC23" si="12">SUM(Z19:AB19)</f>
        <v>0</v>
      </c>
      <c r="AD19" s="28"/>
      <c r="AE19" s="148"/>
      <c r="AF19" s="28"/>
      <c r="AG19" s="29">
        <f t="shared" ref="AG19:AG23" si="13">SUM(AD19:AF19)</f>
        <v>0</v>
      </c>
      <c r="AH19" s="29">
        <f t="shared" si="8"/>
        <v>0</v>
      </c>
      <c r="AI19" s="112">
        <f t="shared" ref="AI19:AI23" si="14">IF(ISERROR(AH19/J19),0,AH19/J19)</f>
        <v>0</v>
      </c>
      <c r="AJ19" s="112">
        <f t="shared" si="9"/>
        <v>0</v>
      </c>
    </row>
    <row r="20" spans="1:36" ht="12.75" hidden="1" customHeight="1" outlineLevel="1" x14ac:dyDescent="0.2">
      <c r="A20" s="22">
        <v>3</v>
      </c>
      <c r="B20" s="23"/>
      <c r="C20" s="74"/>
      <c r="D20" s="25"/>
      <c r="E20" s="162"/>
      <c r="F20" s="78"/>
      <c r="G20" s="162"/>
      <c r="H20" s="33"/>
      <c r="I20" s="33"/>
      <c r="J20" s="519"/>
      <c r="K20" s="148"/>
      <c r="L20" s="78"/>
      <c r="M20" s="28"/>
      <c r="N20" s="28"/>
      <c r="O20" s="28"/>
      <c r="P20" s="162"/>
      <c r="Q20" s="162"/>
      <c r="R20" s="28"/>
      <c r="S20" s="28"/>
      <c r="T20" s="28"/>
      <c r="U20" s="29">
        <f t="shared" si="10"/>
        <v>0</v>
      </c>
      <c r="V20" s="28"/>
      <c r="W20" s="28"/>
      <c r="X20" s="28"/>
      <c r="Y20" s="29">
        <f t="shared" si="11"/>
        <v>0</v>
      </c>
      <c r="Z20" s="28"/>
      <c r="AA20" s="28"/>
      <c r="AB20" s="28"/>
      <c r="AC20" s="29">
        <f t="shared" si="12"/>
        <v>0</v>
      </c>
      <c r="AD20" s="28"/>
      <c r="AE20" s="148"/>
      <c r="AF20" s="28"/>
      <c r="AG20" s="29">
        <f t="shared" si="13"/>
        <v>0</v>
      </c>
      <c r="AH20" s="29">
        <f t="shared" si="8"/>
        <v>0</v>
      </c>
      <c r="AI20" s="112">
        <f t="shared" si="14"/>
        <v>0</v>
      </c>
      <c r="AJ20" s="112">
        <f t="shared" si="9"/>
        <v>0</v>
      </c>
    </row>
    <row r="21" spans="1:36" s="11" customFormat="1" ht="12.75" hidden="1" customHeight="1" outlineLevel="1" x14ac:dyDescent="0.2">
      <c r="A21" s="22">
        <v>4</v>
      </c>
      <c r="B21" s="23"/>
      <c r="C21" s="74"/>
      <c r="D21" s="25"/>
      <c r="E21" s="162"/>
      <c r="F21" s="78"/>
      <c r="G21" s="162"/>
      <c r="H21" s="33"/>
      <c r="I21" s="33"/>
      <c r="J21" s="519"/>
      <c r="K21" s="148"/>
      <c r="L21" s="78"/>
      <c r="M21" s="28"/>
      <c r="N21" s="28"/>
      <c r="O21" s="28"/>
      <c r="P21" s="162"/>
      <c r="Q21" s="162"/>
      <c r="R21" s="28"/>
      <c r="S21" s="28"/>
      <c r="T21" s="28"/>
      <c r="U21" s="29">
        <f t="shared" si="10"/>
        <v>0</v>
      </c>
      <c r="V21" s="28"/>
      <c r="W21" s="28"/>
      <c r="X21" s="28"/>
      <c r="Y21" s="29">
        <f t="shared" si="11"/>
        <v>0</v>
      </c>
      <c r="Z21" s="28"/>
      <c r="AA21" s="28"/>
      <c r="AB21" s="28"/>
      <c r="AC21" s="29">
        <f t="shared" si="12"/>
        <v>0</v>
      </c>
      <c r="AD21" s="28"/>
      <c r="AE21" s="148"/>
      <c r="AF21" s="28"/>
      <c r="AG21" s="29">
        <f t="shared" si="13"/>
        <v>0</v>
      </c>
      <c r="AH21" s="29">
        <f t="shared" si="8"/>
        <v>0</v>
      </c>
      <c r="AI21" s="112">
        <f t="shared" si="14"/>
        <v>0</v>
      </c>
      <c r="AJ21" s="112">
        <f t="shared" si="9"/>
        <v>0</v>
      </c>
    </row>
    <row r="22" spans="1:36" s="11" customFormat="1" ht="12.75" hidden="1" customHeight="1" outlineLevel="1" x14ac:dyDescent="0.2">
      <c r="A22" s="22">
        <v>5</v>
      </c>
      <c r="B22" s="23"/>
      <c r="C22" s="74"/>
      <c r="D22" s="25"/>
      <c r="E22" s="162"/>
      <c r="F22" s="78"/>
      <c r="G22" s="162"/>
      <c r="H22" s="33"/>
      <c r="I22" s="33"/>
      <c r="J22" s="519"/>
      <c r="K22" s="148"/>
      <c r="L22" s="78"/>
      <c r="M22" s="28"/>
      <c r="N22" s="28"/>
      <c r="O22" s="28"/>
      <c r="P22" s="162"/>
      <c r="Q22" s="162"/>
      <c r="R22" s="28"/>
      <c r="S22" s="28"/>
      <c r="T22" s="28"/>
      <c r="U22" s="29">
        <f t="shared" si="10"/>
        <v>0</v>
      </c>
      <c r="V22" s="28"/>
      <c r="W22" s="28"/>
      <c r="X22" s="28"/>
      <c r="Y22" s="29">
        <f t="shared" si="11"/>
        <v>0</v>
      </c>
      <c r="Z22" s="28"/>
      <c r="AA22" s="28"/>
      <c r="AB22" s="28"/>
      <c r="AC22" s="29">
        <f t="shared" si="12"/>
        <v>0</v>
      </c>
      <c r="AD22" s="28"/>
      <c r="AE22" s="148"/>
      <c r="AF22" s="28"/>
      <c r="AG22" s="29">
        <f t="shared" si="13"/>
        <v>0</v>
      </c>
      <c r="AH22" s="29">
        <f t="shared" si="8"/>
        <v>0</v>
      </c>
      <c r="AI22" s="112">
        <f t="shared" si="14"/>
        <v>0</v>
      </c>
      <c r="AJ22" s="112">
        <f t="shared" si="9"/>
        <v>0</v>
      </c>
    </row>
    <row r="23" spans="1:36" ht="12.75" hidden="1" customHeight="1" outlineLevel="1" x14ac:dyDescent="0.2">
      <c r="A23" s="22">
        <v>6</v>
      </c>
      <c r="B23" s="23"/>
      <c r="C23" s="74"/>
      <c r="D23" s="25"/>
      <c r="E23" s="162"/>
      <c r="F23" s="78"/>
      <c r="G23" s="162"/>
      <c r="H23" s="33"/>
      <c r="I23" s="33"/>
      <c r="J23" s="520"/>
      <c r="K23" s="148"/>
      <c r="L23" s="78"/>
      <c r="M23" s="28"/>
      <c r="N23" s="28"/>
      <c r="O23" s="28"/>
      <c r="P23" s="162"/>
      <c r="Q23" s="162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14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12.75" customHeight="1" collapsed="1" x14ac:dyDescent="0.3">
      <c r="A24" s="427" t="s">
        <v>49</v>
      </c>
      <c r="B24" s="432"/>
      <c r="C24" s="428"/>
      <c r="D24" s="428"/>
      <c r="E24" s="428"/>
      <c r="F24" s="428"/>
      <c r="G24" s="428"/>
      <c r="H24" s="428"/>
      <c r="I24" s="429"/>
      <c r="J24" s="273">
        <f>SUM(J18:J23)</f>
        <v>0</v>
      </c>
      <c r="K24" s="273">
        <f>SUM(K18:K23)</f>
        <v>0</v>
      </c>
      <c r="L24" s="394"/>
      <c r="M24" s="273">
        <f>SUM(M18:M23)</f>
        <v>0</v>
      </c>
      <c r="N24" s="273">
        <f>SUM(N18:N23)</f>
        <v>0</v>
      </c>
      <c r="O24" s="273">
        <f>SUM(O18:O23)</f>
        <v>0</v>
      </c>
      <c r="P24" s="274"/>
      <c r="Q24" s="404"/>
      <c r="R24" s="273">
        <f t="shared" ref="R24:AH24" si="15">SUM(R18:R23)</f>
        <v>0</v>
      </c>
      <c r="S24" s="273">
        <f t="shared" si="15"/>
        <v>0</v>
      </c>
      <c r="T24" s="273">
        <f t="shared" si="15"/>
        <v>0</v>
      </c>
      <c r="U24" s="273">
        <f t="shared" si="15"/>
        <v>0</v>
      </c>
      <c r="V24" s="273">
        <f t="shared" si="15"/>
        <v>0</v>
      </c>
      <c r="W24" s="273">
        <f t="shared" si="15"/>
        <v>0</v>
      </c>
      <c r="X24" s="273">
        <f t="shared" si="15"/>
        <v>0</v>
      </c>
      <c r="Y24" s="273">
        <f t="shared" si="15"/>
        <v>0</v>
      </c>
      <c r="Z24" s="273">
        <f t="shared" si="15"/>
        <v>0</v>
      </c>
      <c r="AA24" s="273">
        <f t="shared" si="15"/>
        <v>0</v>
      </c>
      <c r="AB24" s="273">
        <f t="shared" si="15"/>
        <v>0</v>
      </c>
      <c r="AC24" s="273">
        <f t="shared" si="15"/>
        <v>0</v>
      </c>
      <c r="AD24" s="273">
        <f t="shared" si="15"/>
        <v>0</v>
      </c>
      <c r="AE24" s="273">
        <f t="shared" si="15"/>
        <v>0</v>
      </c>
      <c r="AF24" s="273">
        <f t="shared" si="15"/>
        <v>0</v>
      </c>
      <c r="AG24" s="273">
        <f t="shared" si="15"/>
        <v>0</v>
      </c>
      <c r="AH24" s="273">
        <f t="shared" si="15"/>
        <v>0</v>
      </c>
      <c r="AI24" s="281">
        <f>IF(ISERROR(AH24/J24),0,AH24/J24)</f>
        <v>0</v>
      </c>
      <c r="AJ24" s="281">
        <f>IF(ISERROR(AH24/$AH$359),0,AH24/$AH$359)</f>
        <v>0</v>
      </c>
    </row>
    <row r="25" spans="1:36" ht="12.75" customHeight="1" x14ac:dyDescent="0.3">
      <c r="A25" s="473" t="s">
        <v>50</v>
      </c>
      <c r="B25" s="474"/>
      <c r="C25" s="474"/>
      <c r="D25" s="474"/>
      <c r="E25" s="475"/>
      <c r="F25" s="16"/>
      <c r="G25" s="5"/>
      <c r="H25" s="17"/>
      <c r="I25" s="17"/>
      <c r="J25" s="321"/>
      <c r="K25" s="7"/>
      <c r="L25" s="18"/>
      <c r="M25" s="19"/>
      <c r="N25" s="19"/>
      <c r="O25" s="19"/>
      <c r="P25" s="5"/>
      <c r="Q25" s="20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111"/>
      <c r="AJ25" s="111"/>
    </row>
    <row r="26" spans="1:36" s="11" customFormat="1" ht="12.75" hidden="1" customHeight="1" outlineLevel="1" x14ac:dyDescent="0.2">
      <c r="A26" s="23">
        <v>1</v>
      </c>
      <c r="B26" s="23"/>
      <c r="C26" s="74"/>
      <c r="D26" s="33"/>
      <c r="E26" s="74"/>
      <c r="F26" s="74"/>
      <c r="G26" s="74"/>
      <c r="H26" s="33"/>
      <c r="I26" s="33"/>
      <c r="J26" s="481"/>
      <c r="K26" s="147"/>
      <c r="L26" s="78"/>
      <c r="M26" s="28"/>
      <c r="N26" s="28"/>
      <c r="O26" s="28"/>
      <c r="P26" s="78"/>
      <c r="Q26" s="78"/>
      <c r="R26" s="28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147"/>
      <c r="AF26" s="147"/>
      <c r="AG26" s="29">
        <f>SUM(AD26:AF26)</f>
        <v>0</v>
      </c>
      <c r="AH26" s="29">
        <f t="shared" ref="AH26:AH33" si="16">SUM(U26,Y26,AC26,AG26)</f>
        <v>0</v>
      </c>
      <c r="AI26" s="112">
        <f>IF(ISERROR(AH26/J26),0,AH26/J26)</f>
        <v>0</v>
      </c>
      <c r="AJ26" s="112">
        <f t="shared" ref="AJ26:AJ33" si="17">IF(ISERROR(AH26/$AH$359),"-",AH26/$AH$359)</f>
        <v>0</v>
      </c>
    </row>
    <row r="27" spans="1:36" s="11" customFormat="1" ht="12.75" hidden="1" customHeight="1" outlineLevel="1" x14ac:dyDescent="0.2">
      <c r="A27" s="23">
        <v>2</v>
      </c>
      <c r="B27" s="23"/>
      <c r="C27" s="74"/>
      <c r="D27" s="33"/>
      <c r="E27" s="74"/>
      <c r="F27" s="74"/>
      <c r="G27" s="74"/>
      <c r="H27" s="33"/>
      <c r="I27" s="33"/>
      <c r="J27" s="482"/>
      <c r="K27" s="148"/>
      <c r="L27" s="78"/>
      <c r="M27" s="28"/>
      <c r="N27" s="28"/>
      <c r="O27" s="28"/>
      <c r="P27" s="162"/>
      <c r="Q27" s="162"/>
      <c r="R27" s="28"/>
      <c r="S27" s="28"/>
      <c r="T27" s="28"/>
      <c r="U27" s="29">
        <f t="shared" ref="U27:U33" si="18">SUM(R27:T27)</f>
        <v>0</v>
      </c>
      <c r="V27" s="28"/>
      <c r="W27" s="28"/>
      <c r="X27" s="28"/>
      <c r="Y27" s="29">
        <f t="shared" ref="Y27:Y33" si="19">SUM(V27:X27)</f>
        <v>0</v>
      </c>
      <c r="Z27" s="28"/>
      <c r="AA27" s="28"/>
      <c r="AB27" s="28"/>
      <c r="AC27" s="29">
        <f t="shared" ref="AC27:AC33" si="20">SUM(Z27:AB27)</f>
        <v>0</v>
      </c>
      <c r="AD27" s="28"/>
      <c r="AE27" s="148"/>
      <c r="AF27" s="148"/>
      <c r="AG27" s="29">
        <f t="shared" ref="AG27:AG33" si="21">SUM(AD27:AF27)</f>
        <v>0</v>
      </c>
      <c r="AH27" s="29">
        <f t="shared" si="16"/>
        <v>0</v>
      </c>
      <c r="AI27" s="112">
        <f t="shared" ref="AI27:AI33" si="22">IF(ISERROR(AH27/J27),0,AH27/J27)</f>
        <v>0</v>
      </c>
      <c r="AJ27" s="112">
        <f t="shared" si="17"/>
        <v>0</v>
      </c>
    </row>
    <row r="28" spans="1:36" ht="12.75" hidden="1" customHeight="1" outlineLevel="1" x14ac:dyDescent="0.2">
      <c r="A28" s="23">
        <v>3</v>
      </c>
      <c r="B28" s="23"/>
      <c r="C28" s="74"/>
      <c r="D28" s="33"/>
      <c r="E28" s="74"/>
      <c r="F28" s="74"/>
      <c r="G28" s="74"/>
      <c r="H28" s="33"/>
      <c r="I28" s="33"/>
      <c r="J28" s="482"/>
      <c r="K28" s="148"/>
      <c r="L28" s="78"/>
      <c r="M28" s="28"/>
      <c r="N28" s="28"/>
      <c r="O28" s="28"/>
      <c r="P28" s="162"/>
      <c r="Q28" s="162"/>
      <c r="R28" s="28"/>
      <c r="S28" s="28"/>
      <c r="T28" s="28"/>
      <c r="U28" s="29">
        <f t="shared" si="18"/>
        <v>0</v>
      </c>
      <c r="V28" s="28"/>
      <c r="W28" s="28"/>
      <c r="X28" s="28"/>
      <c r="Y28" s="29">
        <f t="shared" si="19"/>
        <v>0</v>
      </c>
      <c r="Z28" s="28"/>
      <c r="AA28" s="28"/>
      <c r="AB28" s="28"/>
      <c r="AC28" s="29">
        <f t="shared" si="20"/>
        <v>0</v>
      </c>
      <c r="AD28" s="28"/>
      <c r="AE28" s="148"/>
      <c r="AF28" s="148"/>
      <c r="AG28" s="29">
        <f t="shared" si="21"/>
        <v>0</v>
      </c>
      <c r="AH28" s="29">
        <f t="shared" si="16"/>
        <v>0</v>
      </c>
      <c r="AI28" s="112">
        <f t="shared" si="22"/>
        <v>0</v>
      </c>
      <c r="AJ28" s="112">
        <f t="shared" si="17"/>
        <v>0</v>
      </c>
    </row>
    <row r="29" spans="1:36" s="11" customFormat="1" ht="12.75" hidden="1" customHeight="1" outlineLevel="1" x14ac:dyDescent="0.2">
      <c r="A29" s="23">
        <v>4</v>
      </c>
      <c r="B29" s="23"/>
      <c r="C29" s="74"/>
      <c r="D29" s="33"/>
      <c r="E29" s="74"/>
      <c r="F29" s="74"/>
      <c r="G29" s="74"/>
      <c r="H29" s="33"/>
      <c r="I29" s="33"/>
      <c r="J29" s="482"/>
      <c r="K29" s="148"/>
      <c r="L29" s="78"/>
      <c r="M29" s="28"/>
      <c r="N29" s="28"/>
      <c r="O29" s="28"/>
      <c r="P29" s="162"/>
      <c r="Q29" s="162"/>
      <c r="R29" s="28"/>
      <c r="S29" s="28"/>
      <c r="T29" s="28"/>
      <c r="U29" s="29">
        <f t="shared" si="18"/>
        <v>0</v>
      </c>
      <c r="V29" s="28"/>
      <c r="W29" s="28"/>
      <c r="X29" s="28"/>
      <c r="Y29" s="29">
        <f t="shared" si="19"/>
        <v>0</v>
      </c>
      <c r="Z29" s="28"/>
      <c r="AA29" s="28"/>
      <c r="AB29" s="28"/>
      <c r="AC29" s="29">
        <f t="shared" si="20"/>
        <v>0</v>
      </c>
      <c r="AD29" s="28"/>
      <c r="AE29" s="148"/>
      <c r="AF29" s="148"/>
      <c r="AG29" s="29">
        <f t="shared" si="21"/>
        <v>0</v>
      </c>
      <c r="AH29" s="29">
        <f t="shared" si="16"/>
        <v>0</v>
      </c>
      <c r="AI29" s="112">
        <f t="shared" si="22"/>
        <v>0</v>
      </c>
      <c r="AJ29" s="112">
        <f t="shared" si="17"/>
        <v>0</v>
      </c>
    </row>
    <row r="30" spans="1:36" s="11" customFormat="1" ht="12.75" hidden="1" customHeight="1" outlineLevel="1" x14ac:dyDescent="0.2">
      <c r="A30" s="23">
        <v>5</v>
      </c>
      <c r="B30" s="23"/>
      <c r="C30" s="74"/>
      <c r="D30" s="33"/>
      <c r="E30" s="74"/>
      <c r="F30" s="74"/>
      <c r="G30" s="74"/>
      <c r="H30" s="33"/>
      <c r="I30" s="33"/>
      <c r="J30" s="482"/>
      <c r="K30" s="148"/>
      <c r="L30" s="78"/>
      <c r="M30" s="28"/>
      <c r="N30" s="28"/>
      <c r="O30" s="28"/>
      <c r="P30" s="162"/>
      <c r="Q30" s="162"/>
      <c r="R30" s="28"/>
      <c r="S30" s="28"/>
      <c r="T30" s="28"/>
      <c r="U30" s="29">
        <f t="shared" si="18"/>
        <v>0</v>
      </c>
      <c r="V30" s="28"/>
      <c r="W30" s="28"/>
      <c r="X30" s="28"/>
      <c r="Y30" s="29">
        <f t="shared" si="19"/>
        <v>0</v>
      </c>
      <c r="Z30" s="28"/>
      <c r="AA30" s="28"/>
      <c r="AB30" s="28"/>
      <c r="AC30" s="29">
        <f t="shared" si="20"/>
        <v>0</v>
      </c>
      <c r="AD30" s="28"/>
      <c r="AE30" s="148"/>
      <c r="AF30" s="148"/>
      <c r="AG30" s="29">
        <f t="shared" si="21"/>
        <v>0</v>
      </c>
      <c r="AH30" s="29">
        <f t="shared" si="16"/>
        <v>0</v>
      </c>
      <c r="AI30" s="112">
        <f t="shared" si="22"/>
        <v>0</v>
      </c>
      <c r="AJ30" s="112">
        <f t="shared" si="17"/>
        <v>0</v>
      </c>
    </row>
    <row r="31" spans="1:36" ht="12.75" hidden="1" customHeight="1" outlineLevel="1" x14ac:dyDescent="0.2">
      <c r="A31" s="23">
        <v>6</v>
      </c>
      <c r="B31" s="23"/>
      <c r="C31" s="74"/>
      <c r="D31" s="33"/>
      <c r="E31" s="74"/>
      <c r="F31" s="74"/>
      <c r="G31" s="74"/>
      <c r="H31" s="33"/>
      <c r="I31" s="33"/>
      <c r="J31" s="482"/>
      <c r="K31" s="148"/>
      <c r="L31" s="78"/>
      <c r="M31" s="28"/>
      <c r="N31" s="28"/>
      <c r="O31" s="28"/>
      <c r="P31" s="162"/>
      <c r="Q31" s="162"/>
      <c r="R31" s="28"/>
      <c r="S31" s="28"/>
      <c r="T31" s="28"/>
      <c r="U31" s="29">
        <f t="shared" si="18"/>
        <v>0</v>
      </c>
      <c r="V31" s="28"/>
      <c r="W31" s="28"/>
      <c r="X31" s="28"/>
      <c r="Y31" s="29">
        <f t="shared" si="19"/>
        <v>0</v>
      </c>
      <c r="Z31" s="28"/>
      <c r="AA31" s="28"/>
      <c r="AB31" s="28"/>
      <c r="AC31" s="29">
        <f t="shared" si="20"/>
        <v>0</v>
      </c>
      <c r="AD31" s="28"/>
      <c r="AE31" s="148"/>
      <c r="AF31" s="148"/>
      <c r="AG31" s="29">
        <f t="shared" si="21"/>
        <v>0</v>
      </c>
      <c r="AH31" s="29">
        <f t="shared" si="16"/>
        <v>0</v>
      </c>
      <c r="AI31" s="112">
        <f t="shared" si="22"/>
        <v>0</v>
      </c>
      <c r="AJ31" s="112">
        <f t="shared" si="17"/>
        <v>0</v>
      </c>
    </row>
    <row r="32" spans="1:36" s="11" customFormat="1" ht="12.75" hidden="1" customHeight="1" outlineLevel="1" x14ac:dyDescent="0.2">
      <c r="A32" s="23">
        <v>7</v>
      </c>
      <c r="B32" s="23"/>
      <c r="C32" s="74"/>
      <c r="D32" s="33"/>
      <c r="E32" s="74"/>
      <c r="F32" s="74"/>
      <c r="G32" s="74"/>
      <c r="H32" s="33"/>
      <c r="I32" s="33"/>
      <c r="J32" s="482"/>
      <c r="K32" s="148"/>
      <c r="L32" s="78"/>
      <c r="M32" s="28"/>
      <c r="N32" s="28"/>
      <c r="O32" s="28"/>
      <c r="P32" s="162"/>
      <c r="Q32" s="162"/>
      <c r="R32" s="28"/>
      <c r="S32" s="28"/>
      <c r="T32" s="28"/>
      <c r="U32" s="29">
        <f t="shared" si="18"/>
        <v>0</v>
      </c>
      <c r="V32" s="28"/>
      <c r="W32" s="28"/>
      <c r="X32" s="28"/>
      <c r="Y32" s="29">
        <f t="shared" si="19"/>
        <v>0</v>
      </c>
      <c r="Z32" s="28"/>
      <c r="AA32" s="28"/>
      <c r="AB32" s="28"/>
      <c r="AC32" s="29">
        <f t="shared" si="20"/>
        <v>0</v>
      </c>
      <c r="AD32" s="28"/>
      <c r="AE32" s="148"/>
      <c r="AF32" s="148"/>
      <c r="AG32" s="29">
        <f t="shared" si="21"/>
        <v>0</v>
      </c>
      <c r="AH32" s="29">
        <f t="shared" si="16"/>
        <v>0</v>
      </c>
      <c r="AI32" s="112">
        <f t="shared" si="22"/>
        <v>0</v>
      </c>
      <c r="AJ32" s="112">
        <f t="shared" si="17"/>
        <v>0</v>
      </c>
    </row>
    <row r="33" spans="1:36" s="11" customFormat="1" ht="12.75" hidden="1" customHeight="1" outlineLevel="1" x14ac:dyDescent="0.2">
      <c r="A33" s="23">
        <v>8</v>
      </c>
      <c r="B33" s="23"/>
      <c r="C33" s="74"/>
      <c r="D33" s="33"/>
      <c r="E33" s="74"/>
      <c r="F33" s="74"/>
      <c r="G33" s="74"/>
      <c r="H33" s="33"/>
      <c r="I33" s="33"/>
      <c r="J33" s="517"/>
      <c r="K33" s="148"/>
      <c r="L33" s="78"/>
      <c r="M33" s="28"/>
      <c r="N33" s="28"/>
      <c r="O33" s="28"/>
      <c r="P33" s="162"/>
      <c r="Q33" s="162"/>
      <c r="R33" s="28"/>
      <c r="S33" s="28"/>
      <c r="T33" s="28"/>
      <c r="U33" s="29">
        <f t="shared" si="18"/>
        <v>0</v>
      </c>
      <c r="V33" s="28"/>
      <c r="W33" s="28"/>
      <c r="X33" s="28"/>
      <c r="Y33" s="29">
        <f t="shared" si="19"/>
        <v>0</v>
      </c>
      <c r="Z33" s="28"/>
      <c r="AA33" s="28"/>
      <c r="AB33" s="28"/>
      <c r="AC33" s="29">
        <f t="shared" si="20"/>
        <v>0</v>
      </c>
      <c r="AD33" s="28"/>
      <c r="AE33" s="148"/>
      <c r="AF33" s="148"/>
      <c r="AG33" s="29">
        <f t="shared" si="21"/>
        <v>0</v>
      </c>
      <c r="AH33" s="29">
        <f t="shared" si="16"/>
        <v>0</v>
      </c>
      <c r="AI33" s="112">
        <f t="shared" si="22"/>
        <v>0</v>
      </c>
      <c r="AJ33" s="112">
        <f t="shared" si="17"/>
        <v>0</v>
      </c>
    </row>
    <row r="34" spans="1:36" s="11" customFormat="1" ht="12.75" customHeight="1" collapsed="1" x14ac:dyDescent="0.3">
      <c r="A34" s="430" t="s">
        <v>51</v>
      </c>
      <c r="B34" s="430"/>
      <c r="C34" s="430"/>
      <c r="D34" s="430"/>
      <c r="E34" s="430"/>
      <c r="F34" s="430"/>
      <c r="G34" s="430"/>
      <c r="H34" s="430"/>
      <c r="I34" s="430"/>
      <c r="J34" s="273">
        <f>SUM(J26:J33)</f>
        <v>0</v>
      </c>
      <c r="K34" s="273">
        <f>SUM(K26:K33)</f>
        <v>0</v>
      </c>
      <c r="L34" s="394"/>
      <c r="M34" s="273">
        <f>SUM(M26:M33)</f>
        <v>0</v>
      </c>
      <c r="N34" s="273">
        <f>SUM(N26:N33)</f>
        <v>0</v>
      </c>
      <c r="O34" s="273">
        <f>SUM(O26:O33)</f>
        <v>0</v>
      </c>
      <c r="P34" s="274"/>
      <c r="Q34" s="404"/>
      <c r="R34" s="273">
        <f t="shared" ref="R34:AH34" si="23">SUM(R26:R33)</f>
        <v>0</v>
      </c>
      <c r="S34" s="273">
        <f t="shared" si="23"/>
        <v>0</v>
      </c>
      <c r="T34" s="273">
        <f t="shared" si="23"/>
        <v>0</v>
      </c>
      <c r="U34" s="273">
        <f t="shared" si="23"/>
        <v>0</v>
      </c>
      <c r="V34" s="273">
        <f t="shared" si="23"/>
        <v>0</v>
      </c>
      <c r="W34" s="273">
        <f t="shared" si="23"/>
        <v>0</v>
      </c>
      <c r="X34" s="273">
        <f t="shared" si="23"/>
        <v>0</v>
      </c>
      <c r="Y34" s="273">
        <f t="shared" si="23"/>
        <v>0</v>
      </c>
      <c r="Z34" s="273">
        <f t="shared" si="23"/>
        <v>0</v>
      </c>
      <c r="AA34" s="273">
        <f t="shared" si="23"/>
        <v>0</v>
      </c>
      <c r="AB34" s="273">
        <f t="shared" si="23"/>
        <v>0</v>
      </c>
      <c r="AC34" s="273">
        <f t="shared" si="23"/>
        <v>0</v>
      </c>
      <c r="AD34" s="273">
        <f t="shared" si="23"/>
        <v>0</v>
      </c>
      <c r="AE34" s="273">
        <f t="shared" si="23"/>
        <v>0</v>
      </c>
      <c r="AF34" s="273">
        <f t="shared" si="23"/>
        <v>0</v>
      </c>
      <c r="AG34" s="273">
        <f t="shared" si="23"/>
        <v>0</v>
      </c>
      <c r="AH34" s="273">
        <f t="shared" si="23"/>
        <v>0</v>
      </c>
      <c r="AI34" s="281">
        <f>IF(ISERROR(AH34/J34),0,AH34/J34)</f>
        <v>0</v>
      </c>
      <c r="AJ34" s="281">
        <f>IF(ISERROR(AH34/$AH$359),0,AH34/$AH$359)</f>
        <v>0</v>
      </c>
    </row>
    <row r="35" spans="1:36" ht="12.75" customHeight="1" x14ac:dyDescent="0.3">
      <c r="A35" s="524" t="s">
        <v>52</v>
      </c>
      <c r="B35" s="524"/>
      <c r="C35" s="524"/>
      <c r="D35" s="524"/>
      <c r="E35" s="524"/>
      <c r="F35" s="16"/>
      <c r="G35" s="5"/>
      <c r="H35" s="17"/>
      <c r="I35" s="17"/>
      <c r="J35" s="321"/>
      <c r="K35" s="7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111"/>
      <c r="AJ35" s="111"/>
    </row>
    <row r="36" spans="1:36" s="11" customFormat="1" ht="12.75" hidden="1" customHeight="1" outlineLevel="1" x14ac:dyDescent="0.2">
      <c r="A36" s="23">
        <v>1</v>
      </c>
      <c r="B36" s="23"/>
      <c r="C36" s="74"/>
      <c r="D36" s="33"/>
      <c r="E36" s="74"/>
      <c r="F36" s="74"/>
      <c r="G36" s="74"/>
      <c r="H36" s="33"/>
      <c r="I36" s="33"/>
      <c r="J36" s="481"/>
      <c r="K36" s="147"/>
      <c r="L36" s="78"/>
      <c r="M36" s="28"/>
      <c r="N36" s="28"/>
      <c r="O36" s="28"/>
      <c r="P36" s="78"/>
      <c r="Q36" s="78"/>
      <c r="R36" s="28"/>
      <c r="S36" s="28"/>
      <c r="T36" s="28"/>
      <c r="U36" s="29">
        <f>SUM(R36:T36)</f>
        <v>0</v>
      </c>
      <c r="V36" s="28"/>
      <c r="W36" s="28"/>
      <c r="X36" s="28"/>
      <c r="Y36" s="29">
        <f>SUM(V36:X36)</f>
        <v>0</v>
      </c>
      <c r="Z36" s="28"/>
      <c r="AA36" s="28"/>
      <c r="AB36" s="28"/>
      <c r="AC36" s="29">
        <f>SUM(Z36:AB36)</f>
        <v>0</v>
      </c>
      <c r="AD36" s="28"/>
      <c r="AE36" s="147"/>
      <c r="AF36" s="28"/>
      <c r="AG36" s="29">
        <f>SUM(AD36:AF36)</f>
        <v>0</v>
      </c>
      <c r="AH36" s="29">
        <f t="shared" ref="AH36:AH50" si="24">SUM(U36,Y36,AC36,AG36)</f>
        <v>0</v>
      </c>
      <c r="AI36" s="112">
        <f>IF(ISERROR(AH36/J36),0,AH36/J36)</f>
        <v>0</v>
      </c>
      <c r="AJ36" s="112">
        <f t="shared" ref="AJ36:AJ50" si="25">IF(ISERROR(AH36/$AH$359),"-",AH36/$AH$359)</f>
        <v>0</v>
      </c>
    </row>
    <row r="37" spans="1:36" s="11" customFormat="1" ht="12.75" hidden="1" customHeight="1" outlineLevel="1" x14ac:dyDescent="0.2">
      <c r="A37" s="23">
        <v>2</v>
      </c>
      <c r="B37" s="23"/>
      <c r="C37" s="74"/>
      <c r="D37" s="33"/>
      <c r="E37" s="74"/>
      <c r="F37" s="74"/>
      <c r="G37" s="74"/>
      <c r="H37" s="33"/>
      <c r="I37" s="33"/>
      <c r="J37" s="482"/>
      <c r="K37" s="148"/>
      <c r="L37" s="78"/>
      <c r="M37" s="28"/>
      <c r="N37" s="28"/>
      <c r="O37" s="28"/>
      <c r="P37" s="162"/>
      <c r="Q37" s="162"/>
      <c r="R37" s="28"/>
      <c r="S37" s="28"/>
      <c r="T37" s="28"/>
      <c r="U37" s="29">
        <f t="shared" ref="U37:U50" si="26">SUM(R37:T37)</f>
        <v>0</v>
      </c>
      <c r="V37" s="28"/>
      <c r="W37" s="28"/>
      <c r="X37" s="28"/>
      <c r="Y37" s="29">
        <f t="shared" ref="Y37:Y50" si="27">SUM(V37:X37)</f>
        <v>0</v>
      </c>
      <c r="Z37" s="28"/>
      <c r="AA37" s="28"/>
      <c r="AB37" s="28"/>
      <c r="AC37" s="29">
        <f t="shared" ref="AC37:AC50" si="28">SUM(Z37:AB37)</f>
        <v>0</v>
      </c>
      <c r="AD37" s="28"/>
      <c r="AE37" s="148"/>
      <c r="AF37" s="28"/>
      <c r="AG37" s="29">
        <f t="shared" ref="AG37:AG50" si="29">SUM(AD37:AF37)</f>
        <v>0</v>
      </c>
      <c r="AH37" s="29">
        <f t="shared" si="24"/>
        <v>0</v>
      </c>
      <c r="AI37" s="112">
        <f t="shared" ref="AI37:AI50" si="30">IF(ISERROR(AH37/J37),0,AH37/J37)</f>
        <v>0</v>
      </c>
      <c r="AJ37" s="112">
        <f t="shared" si="25"/>
        <v>0</v>
      </c>
    </row>
    <row r="38" spans="1:36" s="11" customFormat="1" ht="12.75" hidden="1" customHeight="1" outlineLevel="1" x14ac:dyDescent="0.2">
      <c r="A38" s="23">
        <v>3</v>
      </c>
      <c r="B38" s="23"/>
      <c r="C38" s="74"/>
      <c r="D38" s="33"/>
      <c r="E38" s="74"/>
      <c r="F38" s="74"/>
      <c r="G38" s="74"/>
      <c r="H38" s="33"/>
      <c r="I38" s="33"/>
      <c r="J38" s="482"/>
      <c r="K38" s="148"/>
      <c r="L38" s="78"/>
      <c r="M38" s="28"/>
      <c r="N38" s="28"/>
      <c r="O38" s="28"/>
      <c r="P38" s="162"/>
      <c r="Q38" s="162"/>
      <c r="R38" s="28"/>
      <c r="S38" s="28"/>
      <c r="T38" s="28"/>
      <c r="U38" s="29">
        <f t="shared" ref="U38:U44" si="31">SUM(R38:T38)</f>
        <v>0</v>
      </c>
      <c r="V38" s="28"/>
      <c r="W38" s="28"/>
      <c r="X38" s="28"/>
      <c r="Y38" s="29">
        <f t="shared" ref="Y38:Y44" si="32">SUM(V38:X38)</f>
        <v>0</v>
      </c>
      <c r="Z38" s="28"/>
      <c r="AA38" s="28"/>
      <c r="AB38" s="28"/>
      <c r="AC38" s="29">
        <f t="shared" ref="AC38:AC44" si="33">SUM(Z38:AB38)</f>
        <v>0</v>
      </c>
      <c r="AD38" s="28"/>
      <c r="AE38" s="148"/>
      <c r="AF38" s="28"/>
      <c r="AG38" s="29">
        <f t="shared" ref="AG38:AG44" si="34">SUM(AD38:AF38)</f>
        <v>0</v>
      </c>
      <c r="AH38" s="29">
        <f t="shared" ref="AH38:AH44" si="35">SUM(U38,Y38,AC38,AG38)</f>
        <v>0</v>
      </c>
      <c r="AI38" s="112">
        <f t="shared" ref="AI38:AI44" si="36">IF(ISERROR(AH38/J38),0,AH38/J38)</f>
        <v>0</v>
      </c>
      <c r="AJ38" s="112">
        <f t="shared" si="25"/>
        <v>0</v>
      </c>
    </row>
    <row r="39" spans="1:36" s="11" customFormat="1" ht="12.75" hidden="1" customHeight="1" outlineLevel="1" x14ac:dyDescent="0.2">
      <c r="A39" s="23">
        <v>4</v>
      </c>
      <c r="B39" s="23"/>
      <c r="C39" s="74"/>
      <c r="D39" s="33"/>
      <c r="E39" s="74"/>
      <c r="F39" s="74"/>
      <c r="G39" s="74"/>
      <c r="H39" s="33"/>
      <c r="I39" s="33"/>
      <c r="J39" s="482"/>
      <c r="K39" s="148"/>
      <c r="L39" s="78"/>
      <c r="M39" s="28"/>
      <c r="N39" s="28"/>
      <c r="O39" s="28"/>
      <c r="P39" s="162"/>
      <c r="Q39" s="162"/>
      <c r="R39" s="28"/>
      <c r="S39" s="28"/>
      <c r="T39" s="28"/>
      <c r="U39" s="29">
        <f t="shared" si="31"/>
        <v>0</v>
      </c>
      <c r="V39" s="28"/>
      <c r="W39" s="28"/>
      <c r="X39" s="28"/>
      <c r="Y39" s="29">
        <f t="shared" si="32"/>
        <v>0</v>
      </c>
      <c r="Z39" s="28"/>
      <c r="AA39" s="28"/>
      <c r="AB39" s="28"/>
      <c r="AC39" s="29">
        <f t="shared" si="33"/>
        <v>0</v>
      </c>
      <c r="AD39" s="28"/>
      <c r="AE39" s="148"/>
      <c r="AF39" s="28"/>
      <c r="AG39" s="29">
        <f t="shared" si="34"/>
        <v>0</v>
      </c>
      <c r="AH39" s="29">
        <f t="shared" si="35"/>
        <v>0</v>
      </c>
      <c r="AI39" s="112">
        <f t="shared" si="36"/>
        <v>0</v>
      </c>
      <c r="AJ39" s="112">
        <f t="shared" si="25"/>
        <v>0</v>
      </c>
    </row>
    <row r="40" spans="1:36" s="11" customFormat="1" ht="12.75" hidden="1" customHeight="1" outlineLevel="1" x14ac:dyDescent="0.2">
      <c r="A40" s="23">
        <v>5</v>
      </c>
      <c r="B40" s="23"/>
      <c r="C40" s="74"/>
      <c r="D40" s="33"/>
      <c r="E40" s="74"/>
      <c r="F40" s="74"/>
      <c r="G40" s="74"/>
      <c r="H40" s="33"/>
      <c r="I40" s="33"/>
      <c r="J40" s="482"/>
      <c r="K40" s="148"/>
      <c r="L40" s="78"/>
      <c r="M40" s="28"/>
      <c r="N40" s="28"/>
      <c r="O40" s="28"/>
      <c r="P40" s="162"/>
      <c r="Q40" s="162"/>
      <c r="R40" s="28"/>
      <c r="S40" s="28"/>
      <c r="T40" s="28"/>
      <c r="U40" s="29">
        <f t="shared" si="31"/>
        <v>0</v>
      </c>
      <c r="V40" s="28"/>
      <c r="W40" s="28"/>
      <c r="X40" s="28"/>
      <c r="Y40" s="29">
        <f t="shared" si="32"/>
        <v>0</v>
      </c>
      <c r="Z40" s="28"/>
      <c r="AA40" s="28"/>
      <c r="AB40" s="28"/>
      <c r="AC40" s="29">
        <f t="shared" si="33"/>
        <v>0</v>
      </c>
      <c r="AD40" s="28"/>
      <c r="AE40" s="148"/>
      <c r="AF40" s="28"/>
      <c r="AG40" s="29">
        <f t="shared" si="34"/>
        <v>0</v>
      </c>
      <c r="AH40" s="29">
        <f t="shared" si="35"/>
        <v>0</v>
      </c>
      <c r="AI40" s="112">
        <f t="shared" si="36"/>
        <v>0</v>
      </c>
      <c r="AJ40" s="112">
        <f t="shared" si="25"/>
        <v>0</v>
      </c>
    </row>
    <row r="41" spans="1:36" s="11" customFormat="1" ht="12.75" hidden="1" customHeight="1" outlineLevel="1" x14ac:dyDescent="0.2">
      <c r="A41" s="23">
        <v>6</v>
      </c>
      <c r="B41" s="23"/>
      <c r="C41" s="74"/>
      <c r="D41" s="33"/>
      <c r="E41" s="74"/>
      <c r="F41" s="74"/>
      <c r="G41" s="74"/>
      <c r="H41" s="33"/>
      <c r="I41" s="33"/>
      <c r="J41" s="482"/>
      <c r="K41" s="148"/>
      <c r="L41" s="78"/>
      <c r="M41" s="28"/>
      <c r="N41" s="28"/>
      <c r="O41" s="28"/>
      <c r="P41" s="162"/>
      <c r="Q41" s="162"/>
      <c r="R41" s="28"/>
      <c r="S41" s="28"/>
      <c r="T41" s="28"/>
      <c r="U41" s="29">
        <f t="shared" si="31"/>
        <v>0</v>
      </c>
      <c r="V41" s="28"/>
      <c r="W41" s="28"/>
      <c r="X41" s="28"/>
      <c r="Y41" s="29">
        <f t="shared" si="32"/>
        <v>0</v>
      </c>
      <c r="Z41" s="28"/>
      <c r="AA41" s="28"/>
      <c r="AB41" s="28"/>
      <c r="AC41" s="29">
        <f t="shared" si="33"/>
        <v>0</v>
      </c>
      <c r="AD41" s="28"/>
      <c r="AE41" s="148"/>
      <c r="AF41" s="28"/>
      <c r="AG41" s="29">
        <f t="shared" si="34"/>
        <v>0</v>
      </c>
      <c r="AH41" s="29">
        <f t="shared" si="35"/>
        <v>0</v>
      </c>
      <c r="AI41" s="112">
        <f t="shared" si="36"/>
        <v>0</v>
      </c>
      <c r="AJ41" s="112">
        <f t="shared" si="25"/>
        <v>0</v>
      </c>
    </row>
    <row r="42" spans="1:36" s="11" customFormat="1" ht="12.75" hidden="1" customHeight="1" outlineLevel="1" x14ac:dyDescent="0.2">
      <c r="A42" s="23">
        <v>7</v>
      </c>
      <c r="B42" s="23"/>
      <c r="C42" s="74"/>
      <c r="D42" s="33"/>
      <c r="E42" s="74"/>
      <c r="F42" s="74"/>
      <c r="G42" s="74"/>
      <c r="H42" s="33"/>
      <c r="I42" s="33"/>
      <c r="J42" s="482"/>
      <c r="K42" s="148"/>
      <c r="L42" s="78"/>
      <c r="M42" s="28"/>
      <c r="N42" s="28"/>
      <c r="O42" s="28"/>
      <c r="P42" s="162"/>
      <c r="Q42" s="162"/>
      <c r="R42" s="28"/>
      <c r="S42" s="28"/>
      <c r="T42" s="28"/>
      <c r="U42" s="29">
        <f t="shared" si="31"/>
        <v>0</v>
      </c>
      <c r="V42" s="28"/>
      <c r="W42" s="28"/>
      <c r="X42" s="28"/>
      <c r="Y42" s="29">
        <f t="shared" si="32"/>
        <v>0</v>
      </c>
      <c r="Z42" s="28"/>
      <c r="AA42" s="28"/>
      <c r="AB42" s="28"/>
      <c r="AC42" s="29">
        <f t="shared" si="33"/>
        <v>0</v>
      </c>
      <c r="AD42" s="28"/>
      <c r="AE42" s="148"/>
      <c r="AF42" s="28"/>
      <c r="AG42" s="29">
        <f t="shared" si="34"/>
        <v>0</v>
      </c>
      <c r="AH42" s="29">
        <f t="shared" si="35"/>
        <v>0</v>
      </c>
      <c r="AI42" s="112">
        <f t="shared" si="36"/>
        <v>0</v>
      </c>
      <c r="AJ42" s="112">
        <f t="shared" si="25"/>
        <v>0</v>
      </c>
    </row>
    <row r="43" spans="1:36" s="11" customFormat="1" ht="12.75" hidden="1" customHeight="1" outlineLevel="1" x14ac:dyDescent="0.2">
      <c r="A43" s="23">
        <v>8</v>
      </c>
      <c r="B43" s="23"/>
      <c r="C43" s="74"/>
      <c r="D43" s="33"/>
      <c r="E43" s="74"/>
      <c r="F43" s="74"/>
      <c r="G43" s="74"/>
      <c r="H43" s="33"/>
      <c r="I43" s="33"/>
      <c r="J43" s="482"/>
      <c r="K43" s="148"/>
      <c r="L43" s="78"/>
      <c r="M43" s="28"/>
      <c r="N43" s="28"/>
      <c r="O43" s="28"/>
      <c r="P43" s="162"/>
      <c r="Q43" s="162"/>
      <c r="R43" s="28"/>
      <c r="S43" s="28"/>
      <c r="T43" s="28"/>
      <c r="U43" s="29">
        <f t="shared" si="31"/>
        <v>0</v>
      </c>
      <c r="V43" s="28"/>
      <c r="W43" s="28"/>
      <c r="X43" s="28"/>
      <c r="Y43" s="29">
        <f t="shared" si="32"/>
        <v>0</v>
      </c>
      <c r="Z43" s="28"/>
      <c r="AA43" s="28"/>
      <c r="AB43" s="28"/>
      <c r="AC43" s="29">
        <f t="shared" si="33"/>
        <v>0</v>
      </c>
      <c r="AD43" s="28"/>
      <c r="AE43" s="148"/>
      <c r="AF43" s="28"/>
      <c r="AG43" s="29">
        <f t="shared" si="34"/>
        <v>0</v>
      </c>
      <c r="AH43" s="29">
        <f t="shared" si="35"/>
        <v>0</v>
      </c>
      <c r="AI43" s="112">
        <f t="shared" si="36"/>
        <v>0</v>
      </c>
      <c r="AJ43" s="112">
        <f t="shared" si="25"/>
        <v>0</v>
      </c>
    </row>
    <row r="44" spans="1:36" s="11" customFormat="1" ht="12.75" hidden="1" customHeight="1" outlineLevel="1" x14ac:dyDescent="0.2">
      <c r="A44" s="23">
        <v>9</v>
      </c>
      <c r="B44" s="23"/>
      <c r="C44" s="74"/>
      <c r="D44" s="33"/>
      <c r="E44" s="74"/>
      <c r="F44" s="74"/>
      <c r="G44" s="74"/>
      <c r="H44" s="33"/>
      <c r="I44" s="33"/>
      <c r="J44" s="482"/>
      <c r="K44" s="148"/>
      <c r="L44" s="78"/>
      <c r="M44" s="28"/>
      <c r="N44" s="28"/>
      <c r="O44" s="28"/>
      <c r="P44" s="162"/>
      <c r="Q44" s="162"/>
      <c r="R44" s="28"/>
      <c r="S44" s="28"/>
      <c r="T44" s="28"/>
      <c r="U44" s="29">
        <f t="shared" si="31"/>
        <v>0</v>
      </c>
      <c r="V44" s="28"/>
      <c r="W44" s="28"/>
      <c r="X44" s="28"/>
      <c r="Y44" s="29">
        <f t="shared" si="32"/>
        <v>0</v>
      </c>
      <c r="Z44" s="28"/>
      <c r="AA44" s="28"/>
      <c r="AB44" s="28"/>
      <c r="AC44" s="29">
        <f t="shared" si="33"/>
        <v>0</v>
      </c>
      <c r="AD44" s="28"/>
      <c r="AE44" s="148"/>
      <c r="AF44" s="28"/>
      <c r="AG44" s="29">
        <f t="shared" si="34"/>
        <v>0</v>
      </c>
      <c r="AH44" s="29">
        <f t="shared" si="35"/>
        <v>0</v>
      </c>
      <c r="AI44" s="112">
        <f t="shared" si="36"/>
        <v>0</v>
      </c>
      <c r="AJ44" s="112">
        <f t="shared" si="25"/>
        <v>0</v>
      </c>
    </row>
    <row r="45" spans="1:36" s="11" customFormat="1" ht="12.75" hidden="1" customHeight="1" outlineLevel="1" x14ac:dyDescent="0.2">
      <c r="A45" s="23">
        <v>10</v>
      </c>
      <c r="B45" s="23"/>
      <c r="C45" s="74"/>
      <c r="D45" s="33"/>
      <c r="E45" s="74"/>
      <c r="F45" s="74"/>
      <c r="G45" s="74"/>
      <c r="H45" s="33"/>
      <c r="I45" s="33"/>
      <c r="J45" s="482"/>
      <c r="K45" s="148"/>
      <c r="L45" s="78"/>
      <c r="M45" s="28"/>
      <c r="N45" s="28"/>
      <c r="O45" s="28"/>
      <c r="P45" s="162"/>
      <c r="Q45" s="162"/>
      <c r="R45" s="28"/>
      <c r="S45" s="28"/>
      <c r="T45" s="28"/>
      <c r="U45" s="29">
        <f t="shared" si="26"/>
        <v>0</v>
      </c>
      <c r="V45" s="28"/>
      <c r="W45" s="28"/>
      <c r="X45" s="28"/>
      <c r="Y45" s="29">
        <f t="shared" si="27"/>
        <v>0</v>
      </c>
      <c r="Z45" s="28"/>
      <c r="AA45" s="28"/>
      <c r="AB45" s="28"/>
      <c r="AC45" s="29">
        <f t="shared" si="28"/>
        <v>0</v>
      </c>
      <c r="AD45" s="28"/>
      <c r="AE45" s="148"/>
      <c r="AF45" s="28"/>
      <c r="AG45" s="29">
        <f t="shared" si="29"/>
        <v>0</v>
      </c>
      <c r="AH45" s="29">
        <f t="shared" si="24"/>
        <v>0</v>
      </c>
      <c r="AI45" s="112">
        <f t="shared" si="30"/>
        <v>0</v>
      </c>
      <c r="AJ45" s="112">
        <f t="shared" si="25"/>
        <v>0</v>
      </c>
    </row>
    <row r="46" spans="1:36" ht="12.75" hidden="1" customHeight="1" outlineLevel="1" x14ac:dyDescent="0.2">
      <c r="A46" s="23">
        <v>11</v>
      </c>
      <c r="B46" s="23"/>
      <c r="C46" s="74"/>
      <c r="D46" s="33"/>
      <c r="E46" s="74"/>
      <c r="F46" s="74"/>
      <c r="G46" s="74"/>
      <c r="H46" s="33"/>
      <c r="I46" s="33"/>
      <c r="J46" s="482"/>
      <c r="K46" s="148"/>
      <c r="L46" s="78"/>
      <c r="M46" s="28"/>
      <c r="N46" s="28"/>
      <c r="O46" s="28"/>
      <c r="P46" s="162"/>
      <c r="Q46" s="162"/>
      <c r="R46" s="28"/>
      <c r="S46" s="28"/>
      <c r="T46" s="28"/>
      <c r="U46" s="29">
        <f t="shared" si="26"/>
        <v>0</v>
      </c>
      <c r="V46" s="28"/>
      <c r="W46" s="28"/>
      <c r="X46" s="28"/>
      <c r="Y46" s="29">
        <f t="shared" si="27"/>
        <v>0</v>
      </c>
      <c r="Z46" s="28"/>
      <c r="AA46" s="28"/>
      <c r="AB46" s="28"/>
      <c r="AC46" s="29">
        <f t="shared" si="28"/>
        <v>0</v>
      </c>
      <c r="AD46" s="28"/>
      <c r="AE46" s="148"/>
      <c r="AF46" s="148"/>
      <c r="AG46" s="29">
        <f t="shared" si="29"/>
        <v>0</v>
      </c>
      <c r="AH46" s="29">
        <f t="shared" si="24"/>
        <v>0</v>
      </c>
      <c r="AI46" s="112">
        <f t="shared" si="30"/>
        <v>0</v>
      </c>
      <c r="AJ46" s="112">
        <f t="shared" si="25"/>
        <v>0</v>
      </c>
    </row>
    <row r="47" spans="1:36" s="11" customFormat="1" ht="12.75" hidden="1" customHeight="1" outlineLevel="1" x14ac:dyDescent="0.2">
      <c r="A47" s="23">
        <v>12</v>
      </c>
      <c r="B47" s="23"/>
      <c r="C47" s="74"/>
      <c r="D47" s="33"/>
      <c r="E47" s="74"/>
      <c r="F47" s="74"/>
      <c r="G47" s="74"/>
      <c r="H47" s="33"/>
      <c r="I47" s="33"/>
      <c r="J47" s="482"/>
      <c r="K47" s="148"/>
      <c r="L47" s="78"/>
      <c r="M47" s="28"/>
      <c r="N47" s="28"/>
      <c r="O47" s="28"/>
      <c r="P47" s="162"/>
      <c r="Q47" s="162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14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12.75" hidden="1" customHeight="1" outlineLevel="1" x14ac:dyDescent="0.2">
      <c r="A48" s="23">
        <v>13</v>
      </c>
      <c r="B48" s="23"/>
      <c r="C48" s="74"/>
      <c r="D48" s="33"/>
      <c r="E48" s="74"/>
      <c r="F48" s="74"/>
      <c r="G48" s="74"/>
      <c r="H48" s="33"/>
      <c r="I48" s="33"/>
      <c r="J48" s="482"/>
      <c r="K48" s="148"/>
      <c r="L48" s="78"/>
      <c r="M48" s="28"/>
      <c r="N48" s="28"/>
      <c r="O48" s="28"/>
      <c r="P48" s="162"/>
      <c r="Q48" s="162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14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ht="12.75" hidden="1" customHeight="1" outlineLevel="1" x14ac:dyDescent="0.2">
      <c r="A49" s="23">
        <v>14</v>
      </c>
      <c r="B49" s="23"/>
      <c r="C49" s="74"/>
      <c r="D49" s="33"/>
      <c r="E49" s="74"/>
      <c r="F49" s="74"/>
      <c r="G49" s="74"/>
      <c r="H49" s="33"/>
      <c r="I49" s="33"/>
      <c r="J49" s="482"/>
      <c r="K49" s="148"/>
      <c r="L49" s="78"/>
      <c r="M49" s="28"/>
      <c r="N49" s="28"/>
      <c r="O49" s="28"/>
      <c r="P49" s="162"/>
      <c r="Q49" s="162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14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s="11" customFormat="1" ht="12.75" hidden="1" customHeight="1" outlineLevel="1" x14ac:dyDescent="0.2">
      <c r="A50" s="23">
        <v>15</v>
      </c>
      <c r="B50" s="23"/>
      <c r="C50" s="74"/>
      <c r="D50" s="33"/>
      <c r="E50" s="74"/>
      <c r="F50" s="74"/>
      <c r="G50" s="74"/>
      <c r="H50" s="33"/>
      <c r="I50" s="33"/>
      <c r="J50" s="517"/>
      <c r="K50" s="174"/>
      <c r="L50" s="78"/>
      <c r="M50" s="28"/>
      <c r="N50" s="28"/>
      <c r="O50" s="28"/>
      <c r="P50" s="162"/>
      <c r="Q50" s="162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174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12.75" customHeight="1" collapsed="1" x14ac:dyDescent="0.3">
      <c r="A51" s="430" t="s">
        <v>53</v>
      </c>
      <c r="B51" s="430"/>
      <c r="C51" s="430"/>
      <c r="D51" s="430"/>
      <c r="E51" s="430"/>
      <c r="F51" s="430"/>
      <c r="G51" s="430"/>
      <c r="H51" s="430"/>
      <c r="I51" s="430"/>
      <c r="J51" s="273">
        <f>SUM(J36:J50)</f>
        <v>0</v>
      </c>
      <c r="K51" s="273">
        <f>SUM(K36:K50)</f>
        <v>0</v>
      </c>
      <c r="L51" s="394"/>
      <c r="M51" s="273">
        <f>SUM(M36:M50)</f>
        <v>0</v>
      </c>
      <c r="N51" s="273">
        <f>SUM(N36:N50)</f>
        <v>0</v>
      </c>
      <c r="O51" s="273">
        <f>SUM(O36:O50)</f>
        <v>0</v>
      </c>
      <c r="P51" s="274"/>
      <c r="Q51" s="404"/>
      <c r="R51" s="273">
        <f t="shared" ref="R51:AH51" si="37">SUM(R36:R50)</f>
        <v>0</v>
      </c>
      <c r="S51" s="273">
        <f t="shared" si="37"/>
        <v>0</v>
      </c>
      <c r="T51" s="273">
        <f t="shared" si="37"/>
        <v>0</v>
      </c>
      <c r="U51" s="273">
        <f t="shared" si="37"/>
        <v>0</v>
      </c>
      <c r="V51" s="273">
        <f t="shared" si="37"/>
        <v>0</v>
      </c>
      <c r="W51" s="273">
        <f t="shared" si="37"/>
        <v>0</v>
      </c>
      <c r="X51" s="273">
        <f t="shared" si="37"/>
        <v>0</v>
      </c>
      <c r="Y51" s="273">
        <f t="shared" si="37"/>
        <v>0</v>
      </c>
      <c r="Z51" s="273">
        <f t="shared" si="37"/>
        <v>0</v>
      </c>
      <c r="AA51" s="273">
        <f t="shared" si="37"/>
        <v>0</v>
      </c>
      <c r="AB51" s="273">
        <f t="shared" si="37"/>
        <v>0</v>
      </c>
      <c r="AC51" s="273">
        <f t="shared" si="37"/>
        <v>0</v>
      </c>
      <c r="AD51" s="273">
        <f t="shared" si="37"/>
        <v>0</v>
      </c>
      <c r="AE51" s="273">
        <f t="shared" si="37"/>
        <v>0</v>
      </c>
      <c r="AF51" s="273">
        <f t="shared" si="37"/>
        <v>0</v>
      </c>
      <c r="AG51" s="273">
        <f t="shared" si="37"/>
        <v>0</v>
      </c>
      <c r="AH51" s="273">
        <f t="shared" si="37"/>
        <v>0</v>
      </c>
      <c r="AI51" s="281">
        <f>IF(ISERROR(AH51/J51),0,AH51/J51)</f>
        <v>0</v>
      </c>
      <c r="AJ51" s="281">
        <f>IF(ISERROR(AH51/$AH$359),0,AH51/$AH$359)</f>
        <v>0</v>
      </c>
    </row>
    <row r="52" spans="1:36" ht="12.75" customHeight="1" x14ac:dyDescent="0.3">
      <c r="A52" s="524" t="s">
        <v>54</v>
      </c>
      <c r="B52" s="524"/>
      <c r="C52" s="524"/>
      <c r="D52" s="524"/>
      <c r="E52" s="524"/>
      <c r="F52" s="16"/>
      <c r="G52" s="5"/>
      <c r="H52" s="17"/>
      <c r="I52" s="17"/>
      <c r="J52" s="321"/>
      <c r="K52" s="7"/>
      <c r="L52" s="18"/>
      <c r="M52" s="19"/>
      <c r="N52" s="19"/>
      <c r="O52" s="19"/>
      <c r="P52" s="5"/>
      <c r="Q52" s="20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11"/>
      <c r="AJ52" s="111"/>
    </row>
    <row r="53" spans="1:36" s="11" customFormat="1" hidden="1" outlineLevel="1" x14ac:dyDescent="0.3">
      <c r="A53" s="23">
        <v>1</v>
      </c>
      <c r="B53" s="23"/>
      <c r="C53" s="175"/>
      <c r="D53" s="176"/>
      <c r="E53" s="177"/>
      <c r="F53" s="74"/>
      <c r="G53" s="190"/>
      <c r="H53" s="178"/>
      <c r="I53" s="178"/>
      <c r="J53" s="481"/>
      <c r="K53" s="179"/>
      <c r="L53" s="78"/>
      <c r="M53" s="51"/>
      <c r="N53" s="180"/>
      <c r="O53" s="51"/>
      <c r="P53" s="181"/>
      <c r="Q53" s="181"/>
      <c r="R53" s="28"/>
      <c r="S53" s="28"/>
      <c r="T53" s="28"/>
      <c r="U53" s="29">
        <f>SUM(R53:T53)</f>
        <v>0</v>
      </c>
      <c r="V53" s="28"/>
      <c r="W53" s="28"/>
      <c r="X53" s="28"/>
      <c r="Y53" s="29">
        <f>SUM(V53:X53)</f>
        <v>0</v>
      </c>
      <c r="Z53" s="28"/>
      <c r="AA53" s="28"/>
      <c r="AB53" s="28"/>
      <c r="AC53" s="29">
        <f>SUM(Z53:AB53)</f>
        <v>0</v>
      </c>
      <c r="AD53" s="28"/>
      <c r="AE53" s="179"/>
      <c r="AF53" s="28">
        <v>0</v>
      </c>
      <c r="AG53" s="29">
        <f>SUM(AD53:AF53)</f>
        <v>0</v>
      </c>
      <c r="AH53" s="29">
        <f t="shared" ref="AH53:AH54" si="38">SUM(U53,Y53,AC53,AG53)</f>
        <v>0</v>
      </c>
      <c r="AI53" s="112">
        <f>IF(ISERROR(AH53/J53),0,AH53/J53)</f>
        <v>0</v>
      </c>
      <c r="AJ53" s="112">
        <f t="shared" ref="AJ53:AJ88" si="39">IF(ISERROR(AH53/$AH$359),"-",AH53/$AH$359)</f>
        <v>0</v>
      </c>
    </row>
    <row r="54" spans="1:36" s="11" customFormat="1" hidden="1" outlineLevel="1" x14ac:dyDescent="0.3">
      <c r="A54" s="23">
        <v>2</v>
      </c>
      <c r="B54" s="23"/>
      <c r="C54" s="228"/>
      <c r="D54" s="220"/>
      <c r="E54" s="170"/>
      <c r="F54" s="74"/>
      <c r="G54" s="190"/>
      <c r="H54" s="182"/>
      <c r="I54" s="178"/>
      <c r="J54" s="482"/>
      <c r="K54" s="183"/>
      <c r="L54" s="78"/>
      <c r="M54" s="51"/>
      <c r="N54" s="180"/>
      <c r="O54" s="51"/>
      <c r="P54" s="181"/>
      <c r="Q54" s="181"/>
      <c r="R54" s="28"/>
      <c r="S54" s="28"/>
      <c r="T54" s="28"/>
      <c r="U54" s="29">
        <f t="shared" ref="U54" si="40">SUM(R54:T54)</f>
        <v>0</v>
      </c>
      <c r="V54" s="28"/>
      <c r="W54" s="28"/>
      <c r="X54" s="28"/>
      <c r="Y54" s="29">
        <f t="shared" ref="Y54" si="41">SUM(V54:X54)</f>
        <v>0</v>
      </c>
      <c r="Z54" s="28"/>
      <c r="AA54" s="28"/>
      <c r="AB54" s="28"/>
      <c r="AC54" s="29">
        <f t="shared" ref="AC54" si="42">SUM(Z54:AB54)</f>
        <v>0</v>
      </c>
      <c r="AD54" s="28"/>
      <c r="AE54" s="183"/>
      <c r="AF54" s="28">
        <v>0</v>
      </c>
      <c r="AG54" s="29">
        <f t="shared" ref="AG54" si="43">SUM(AD54:AF54)</f>
        <v>0</v>
      </c>
      <c r="AH54" s="29">
        <f t="shared" si="38"/>
        <v>0</v>
      </c>
      <c r="AI54" s="112">
        <f>IF(ISERROR(AH54/J54),0,AH54/J54)</f>
        <v>0</v>
      </c>
      <c r="AJ54" s="112">
        <f t="shared" si="39"/>
        <v>0</v>
      </c>
    </row>
    <row r="55" spans="1:36" s="11" customFormat="1" hidden="1" outlineLevel="1" x14ac:dyDescent="0.3">
      <c r="A55" s="23">
        <v>3</v>
      </c>
      <c r="B55" s="23"/>
      <c r="C55" s="228"/>
      <c r="D55" s="220"/>
      <c r="E55" s="170"/>
      <c r="F55" s="74"/>
      <c r="G55" s="190"/>
      <c r="H55" s="182"/>
      <c r="I55" s="178"/>
      <c r="J55" s="482"/>
      <c r="K55" s="183"/>
      <c r="L55" s="78"/>
      <c r="M55" s="51"/>
      <c r="N55" s="180"/>
      <c r="O55" s="51"/>
      <c r="P55" s="181"/>
      <c r="Q55" s="181"/>
      <c r="R55" s="28"/>
      <c r="S55" s="28"/>
      <c r="T55" s="28"/>
      <c r="U55" s="29">
        <f t="shared" ref="U55:U88" si="44">SUM(R55:T55)</f>
        <v>0</v>
      </c>
      <c r="V55" s="28"/>
      <c r="W55" s="28"/>
      <c r="X55" s="28"/>
      <c r="Y55" s="29">
        <f t="shared" ref="Y55:Y88" si="45">SUM(V55:X55)</f>
        <v>0</v>
      </c>
      <c r="Z55" s="28"/>
      <c r="AA55" s="28"/>
      <c r="AB55" s="28"/>
      <c r="AC55" s="29">
        <f t="shared" ref="AC55:AC88" si="46">SUM(Z55:AB55)</f>
        <v>0</v>
      </c>
      <c r="AD55" s="28"/>
      <c r="AE55" s="183"/>
      <c r="AF55" s="28">
        <v>0</v>
      </c>
      <c r="AG55" s="29">
        <f t="shared" ref="AG55:AG88" si="47">SUM(AD55:AF55)</f>
        <v>0</v>
      </c>
      <c r="AH55" s="29">
        <f t="shared" ref="AH55:AH88" si="48">SUM(U55,Y55,AC55,AG55)</f>
        <v>0</v>
      </c>
      <c r="AI55" s="112">
        <f t="shared" ref="AI55:AI88" si="49">IF(ISERROR(AH55/J55),0,AH55/J55)</f>
        <v>0</v>
      </c>
      <c r="AJ55" s="112">
        <f t="shared" si="39"/>
        <v>0</v>
      </c>
    </row>
    <row r="56" spans="1:36" s="11" customFormat="1" hidden="1" outlineLevel="1" x14ac:dyDescent="0.3">
      <c r="A56" s="23">
        <v>4</v>
      </c>
      <c r="B56" s="23"/>
      <c r="C56" s="228"/>
      <c r="D56" s="220"/>
      <c r="E56" s="170"/>
      <c r="F56" s="74"/>
      <c r="G56" s="190"/>
      <c r="H56" s="182"/>
      <c r="I56" s="178"/>
      <c r="J56" s="482"/>
      <c r="K56" s="183"/>
      <c r="L56" s="78"/>
      <c r="M56" s="51"/>
      <c r="N56" s="180"/>
      <c r="O56" s="51"/>
      <c r="P56" s="181"/>
      <c r="Q56" s="181"/>
      <c r="R56" s="28"/>
      <c r="S56" s="28"/>
      <c r="T56" s="28"/>
      <c r="U56" s="29">
        <f t="shared" si="44"/>
        <v>0</v>
      </c>
      <c r="V56" s="28"/>
      <c r="W56" s="28"/>
      <c r="X56" s="28"/>
      <c r="Y56" s="29">
        <f t="shared" si="45"/>
        <v>0</v>
      </c>
      <c r="Z56" s="28"/>
      <c r="AA56" s="28"/>
      <c r="AB56" s="28"/>
      <c r="AC56" s="29">
        <f t="shared" si="46"/>
        <v>0</v>
      </c>
      <c r="AD56" s="28"/>
      <c r="AE56" s="183"/>
      <c r="AF56" s="28">
        <v>0</v>
      </c>
      <c r="AG56" s="29">
        <f t="shared" si="47"/>
        <v>0</v>
      </c>
      <c r="AH56" s="29">
        <f t="shared" si="48"/>
        <v>0</v>
      </c>
      <c r="AI56" s="112">
        <f t="shared" si="49"/>
        <v>0</v>
      </c>
      <c r="AJ56" s="112">
        <f t="shared" si="39"/>
        <v>0</v>
      </c>
    </row>
    <row r="57" spans="1:36" s="11" customFormat="1" hidden="1" outlineLevel="1" x14ac:dyDescent="0.3">
      <c r="A57" s="23">
        <v>5</v>
      </c>
      <c r="B57" s="23"/>
      <c r="C57" s="228"/>
      <c r="D57" s="220"/>
      <c r="E57" s="170"/>
      <c r="F57" s="74"/>
      <c r="G57" s="190"/>
      <c r="H57" s="182"/>
      <c r="I57" s="178"/>
      <c r="J57" s="482"/>
      <c r="K57" s="183"/>
      <c r="L57" s="78"/>
      <c r="M57" s="51"/>
      <c r="N57" s="180"/>
      <c r="O57" s="51"/>
      <c r="P57" s="181"/>
      <c r="Q57" s="181"/>
      <c r="R57" s="28"/>
      <c r="S57" s="28"/>
      <c r="T57" s="28"/>
      <c r="U57" s="29">
        <f t="shared" si="44"/>
        <v>0</v>
      </c>
      <c r="V57" s="28"/>
      <c r="W57" s="28"/>
      <c r="X57" s="28"/>
      <c r="Y57" s="29">
        <f t="shared" si="45"/>
        <v>0</v>
      </c>
      <c r="Z57" s="28"/>
      <c r="AA57" s="28"/>
      <c r="AB57" s="28"/>
      <c r="AC57" s="29">
        <f t="shared" si="46"/>
        <v>0</v>
      </c>
      <c r="AD57" s="28"/>
      <c r="AE57" s="183"/>
      <c r="AF57" s="28">
        <v>0</v>
      </c>
      <c r="AG57" s="29">
        <f t="shared" si="47"/>
        <v>0</v>
      </c>
      <c r="AH57" s="29">
        <f t="shared" si="48"/>
        <v>0</v>
      </c>
      <c r="AI57" s="112">
        <f t="shared" si="49"/>
        <v>0</v>
      </c>
      <c r="AJ57" s="112">
        <f t="shared" si="39"/>
        <v>0</v>
      </c>
    </row>
    <row r="58" spans="1:36" s="11" customFormat="1" hidden="1" outlineLevel="1" x14ac:dyDescent="0.3">
      <c r="A58" s="23">
        <v>6</v>
      </c>
      <c r="B58" s="23"/>
      <c r="C58" s="228"/>
      <c r="D58" s="220"/>
      <c r="E58" s="170"/>
      <c r="F58" s="74"/>
      <c r="G58" s="190"/>
      <c r="H58" s="182"/>
      <c r="I58" s="178"/>
      <c r="J58" s="482"/>
      <c r="K58" s="183"/>
      <c r="L58" s="78"/>
      <c r="M58" s="51"/>
      <c r="N58" s="180"/>
      <c r="O58" s="51"/>
      <c r="P58" s="181"/>
      <c r="Q58" s="181"/>
      <c r="R58" s="28"/>
      <c r="S58" s="28"/>
      <c r="T58" s="28"/>
      <c r="U58" s="29">
        <f t="shared" si="44"/>
        <v>0</v>
      </c>
      <c r="V58" s="28"/>
      <c r="W58" s="28"/>
      <c r="X58" s="28"/>
      <c r="Y58" s="29">
        <f t="shared" si="45"/>
        <v>0</v>
      </c>
      <c r="Z58" s="28"/>
      <c r="AA58" s="28"/>
      <c r="AB58" s="28"/>
      <c r="AC58" s="29">
        <f t="shared" si="46"/>
        <v>0</v>
      </c>
      <c r="AD58" s="28"/>
      <c r="AE58" s="183"/>
      <c r="AF58" s="28">
        <v>0</v>
      </c>
      <c r="AG58" s="29">
        <f t="shared" si="47"/>
        <v>0</v>
      </c>
      <c r="AH58" s="29">
        <f t="shared" si="48"/>
        <v>0</v>
      </c>
      <c r="AI58" s="112">
        <f t="shared" si="49"/>
        <v>0</v>
      </c>
      <c r="AJ58" s="112">
        <f t="shared" si="39"/>
        <v>0</v>
      </c>
    </row>
    <row r="59" spans="1:36" s="11" customFormat="1" hidden="1" outlineLevel="1" x14ac:dyDescent="0.3">
      <c r="A59" s="23">
        <v>7</v>
      </c>
      <c r="B59" s="23"/>
      <c r="C59" s="228"/>
      <c r="D59" s="220"/>
      <c r="E59" s="170"/>
      <c r="F59" s="74"/>
      <c r="G59" s="190"/>
      <c r="H59" s="182"/>
      <c r="I59" s="178"/>
      <c r="J59" s="482"/>
      <c r="K59" s="183"/>
      <c r="L59" s="78"/>
      <c r="M59" s="51"/>
      <c r="N59" s="180"/>
      <c r="O59" s="51"/>
      <c r="P59" s="181"/>
      <c r="Q59" s="181"/>
      <c r="R59" s="28"/>
      <c r="S59" s="28"/>
      <c r="T59" s="28"/>
      <c r="U59" s="29">
        <f t="shared" si="44"/>
        <v>0</v>
      </c>
      <c r="V59" s="28"/>
      <c r="W59" s="28"/>
      <c r="X59" s="28"/>
      <c r="Y59" s="29">
        <f t="shared" si="45"/>
        <v>0</v>
      </c>
      <c r="Z59" s="28"/>
      <c r="AA59" s="28"/>
      <c r="AB59" s="28"/>
      <c r="AC59" s="29">
        <f t="shared" si="46"/>
        <v>0</v>
      </c>
      <c r="AD59" s="28"/>
      <c r="AE59" s="183"/>
      <c r="AF59" s="28">
        <v>0</v>
      </c>
      <c r="AG59" s="29">
        <f t="shared" si="47"/>
        <v>0</v>
      </c>
      <c r="AH59" s="29">
        <f t="shared" si="48"/>
        <v>0</v>
      </c>
      <c r="AI59" s="112">
        <f t="shared" si="49"/>
        <v>0</v>
      </c>
      <c r="AJ59" s="112">
        <f t="shared" si="39"/>
        <v>0</v>
      </c>
    </row>
    <row r="60" spans="1:36" s="11" customFormat="1" hidden="1" outlineLevel="1" x14ac:dyDescent="0.3">
      <c r="A60" s="23">
        <v>8</v>
      </c>
      <c r="B60" s="23"/>
      <c r="C60" s="228"/>
      <c r="D60" s="220"/>
      <c r="E60" s="170"/>
      <c r="F60" s="74"/>
      <c r="G60" s="190"/>
      <c r="H60" s="182"/>
      <c r="I60" s="178"/>
      <c r="J60" s="482"/>
      <c r="K60" s="183"/>
      <c r="L60" s="78"/>
      <c r="M60" s="51"/>
      <c r="N60" s="180"/>
      <c r="O60" s="51"/>
      <c r="P60" s="181"/>
      <c r="Q60" s="181"/>
      <c r="R60" s="28"/>
      <c r="S60" s="28"/>
      <c r="T60" s="28"/>
      <c r="U60" s="29">
        <f t="shared" si="44"/>
        <v>0</v>
      </c>
      <c r="V60" s="28"/>
      <c r="W60" s="28"/>
      <c r="X60" s="28"/>
      <c r="Y60" s="29">
        <f t="shared" si="45"/>
        <v>0</v>
      </c>
      <c r="Z60" s="28"/>
      <c r="AA60" s="28"/>
      <c r="AB60" s="28"/>
      <c r="AC60" s="29">
        <f t="shared" si="46"/>
        <v>0</v>
      </c>
      <c r="AD60" s="28"/>
      <c r="AE60" s="183"/>
      <c r="AF60" s="28">
        <v>0</v>
      </c>
      <c r="AG60" s="29">
        <f t="shared" si="47"/>
        <v>0</v>
      </c>
      <c r="AH60" s="29">
        <f t="shared" si="48"/>
        <v>0</v>
      </c>
      <c r="AI60" s="112">
        <f t="shared" si="49"/>
        <v>0</v>
      </c>
      <c r="AJ60" s="112">
        <f t="shared" si="39"/>
        <v>0</v>
      </c>
    </row>
    <row r="61" spans="1:36" s="11" customFormat="1" hidden="1" outlineLevel="1" x14ac:dyDescent="0.3">
      <c r="A61" s="23">
        <v>9</v>
      </c>
      <c r="B61" s="23"/>
      <c r="C61" s="228"/>
      <c r="D61" s="220"/>
      <c r="E61" s="170"/>
      <c r="F61" s="74"/>
      <c r="G61" s="190"/>
      <c r="H61" s="182"/>
      <c r="I61" s="178"/>
      <c r="J61" s="482"/>
      <c r="K61" s="183"/>
      <c r="L61" s="78"/>
      <c r="M61" s="51"/>
      <c r="N61" s="180"/>
      <c r="O61" s="51"/>
      <c r="P61" s="181"/>
      <c r="Q61" s="181"/>
      <c r="R61" s="28"/>
      <c r="S61" s="28"/>
      <c r="T61" s="28"/>
      <c r="U61" s="29">
        <f t="shared" si="44"/>
        <v>0</v>
      </c>
      <c r="V61" s="28"/>
      <c r="W61" s="28"/>
      <c r="X61" s="28"/>
      <c r="Y61" s="29">
        <f t="shared" si="45"/>
        <v>0</v>
      </c>
      <c r="Z61" s="28"/>
      <c r="AA61" s="28"/>
      <c r="AB61" s="28"/>
      <c r="AC61" s="29">
        <f t="shared" si="46"/>
        <v>0</v>
      </c>
      <c r="AD61" s="28"/>
      <c r="AE61" s="183"/>
      <c r="AF61" s="28">
        <v>0</v>
      </c>
      <c r="AG61" s="29">
        <f t="shared" si="47"/>
        <v>0</v>
      </c>
      <c r="AH61" s="29">
        <f t="shared" si="48"/>
        <v>0</v>
      </c>
      <c r="AI61" s="112">
        <f t="shared" si="49"/>
        <v>0</v>
      </c>
      <c r="AJ61" s="112">
        <f t="shared" si="39"/>
        <v>0</v>
      </c>
    </row>
    <row r="62" spans="1:36" s="11" customFormat="1" hidden="1" outlineLevel="1" x14ac:dyDescent="0.3">
      <c r="A62" s="23">
        <v>10</v>
      </c>
      <c r="B62" s="23"/>
      <c r="C62" s="228"/>
      <c r="D62" s="220"/>
      <c r="E62" s="170"/>
      <c r="F62" s="74"/>
      <c r="G62" s="190"/>
      <c r="H62" s="182"/>
      <c r="I62" s="178"/>
      <c r="J62" s="482"/>
      <c r="K62" s="183"/>
      <c r="L62" s="78"/>
      <c r="M62" s="51"/>
      <c r="N62" s="180"/>
      <c r="O62" s="51"/>
      <c r="P62" s="181"/>
      <c r="Q62" s="181"/>
      <c r="R62" s="28"/>
      <c r="S62" s="28"/>
      <c r="T62" s="28"/>
      <c r="U62" s="29">
        <f t="shared" si="44"/>
        <v>0</v>
      </c>
      <c r="V62" s="28"/>
      <c r="W62" s="28"/>
      <c r="X62" s="28"/>
      <c r="Y62" s="29">
        <f t="shared" si="45"/>
        <v>0</v>
      </c>
      <c r="Z62" s="28"/>
      <c r="AA62" s="28"/>
      <c r="AB62" s="28"/>
      <c r="AC62" s="29">
        <f t="shared" si="46"/>
        <v>0</v>
      </c>
      <c r="AD62" s="28"/>
      <c r="AE62" s="183"/>
      <c r="AF62" s="28">
        <v>0</v>
      </c>
      <c r="AG62" s="29">
        <f t="shared" si="47"/>
        <v>0</v>
      </c>
      <c r="AH62" s="29">
        <f t="shared" si="48"/>
        <v>0</v>
      </c>
      <c r="AI62" s="112">
        <f t="shared" si="49"/>
        <v>0</v>
      </c>
      <c r="AJ62" s="112">
        <f t="shared" si="39"/>
        <v>0</v>
      </c>
    </row>
    <row r="63" spans="1:36" s="11" customFormat="1" hidden="1" outlineLevel="1" x14ac:dyDescent="0.3">
      <c r="A63" s="23">
        <v>11</v>
      </c>
      <c r="B63" s="23"/>
      <c r="C63" s="228"/>
      <c r="D63" s="220"/>
      <c r="E63" s="170"/>
      <c r="F63" s="74"/>
      <c r="G63" s="190"/>
      <c r="H63" s="182"/>
      <c r="I63" s="178"/>
      <c r="J63" s="482"/>
      <c r="K63" s="183"/>
      <c r="L63" s="78"/>
      <c r="M63" s="51"/>
      <c r="N63" s="180"/>
      <c r="O63" s="51"/>
      <c r="P63" s="181"/>
      <c r="Q63" s="181"/>
      <c r="R63" s="28"/>
      <c r="S63" s="28"/>
      <c r="T63" s="28"/>
      <c r="U63" s="29">
        <f t="shared" si="44"/>
        <v>0</v>
      </c>
      <c r="V63" s="28"/>
      <c r="W63" s="28"/>
      <c r="X63" s="28"/>
      <c r="Y63" s="29">
        <f t="shared" si="45"/>
        <v>0</v>
      </c>
      <c r="Z63" s="28"/>
      <c r="AA63" s="28"/>
      <c r="AB63" s="28"/>
      <c r="AC63" s="29">
        <f t="shared" si="46"/>
        <v>0</v>
      </c>
      <c r="AD63" s="28"/>
      <c r="AE63" s="183"/>
      <c r="AF63" s="28">
        <v>0</v>
      </c>
      <c r="AG63" s="29">
        <f t="shared" si="47"/>
        <v>0</v>
      </c>
      <c r="AH63" s="29">
        <f t="shared" si="48"/>
        <v>0</v>
      </c>
      <c r="AI63" s="112">
        <f t="shared" si="49"/>
        <v>0</v>
      </c>
      <c r="AJ63" s="112">
        <f t="shared" si="39"/>
        <v>0</v>
      </c>
    </row>
    <row r="64" spans="1:36" s="11" customFormat="1" hidden="1" outlineLevel="1" x14ac:dyDescent="0.3">
      <c r="A64" s="23">
        <v>12</v>
      </c>
      <c r="B64" s="23"/>
      <c r="C64" s="228"/>
      <c r="D64" s="220"/>
      <c r="E64" s="170"/>
      <c r="F64" s="74"/>
      <c r="G64" s="190"/>
      <c r="H64" s="182"/>
      <c r="I64" s="178"/>
      <c r="J64" s="482"/>
      <c r="K64" s="183"/>
      <c r="L64" s="78"/>
      <c r="M64" s="51"/>
      <c r="N64" s="180"/>
      <c r="O64" s="51"/>
      <c r="P64" s="181"/>
      <c r="Q64" s="181"/>
      <c r="R64" s="28"/>
      <c r="S64" s="28"/>
      <c r="T64" s="28"/>
      <c r="U64" s="29">
        <f t="shared" si="44"/>
        <v>0</v>
      </c>
      <c r="V64" s="28"/>
      <c r="W64" s="28"/>
      <c r="X64" s="28"/>
      <c r="Y64" s="29">
        <f t="shared" si="45"/>
        <v>0</v>
      </c>
      <c r="Z64" s="28"/>
      <c r="AA64" s="28"/>
      <c r="AB64" s="28"/>
      <c r="AC64" s="29">
        <f t="shared" si="46"/>
        <v>0</v>
      </c>
      <c r="AD64" s="28"/>
      <c r="AE64" s="183"/>
      <c r="AF64" s="28">
        <v>0</v>
      </c>
      <c r="AG64" s="29">
        <f t="shared" si="47"/>
        <v>0</v>
      </c>
      <c r="AH64" s="29">
        <f t="shared" si="48"/>
        <v>0</v>
      </c>
      <c r="AI64" s="112">
        <f t="shared" si="49"/>
        <v>0</v>
      </c>
      <c r="AJ64" s="112">
        <f t="shared" si="39"/>
        <v>0</v>
      </c>
    </row>
    <row r="65" spans="1:36" s="11" customFormat="1" hidden="1" outlineLevel="1" x14ac:dyDescent="0.3">
      <c r="A65" s="23">
        <v>13</v>
      </c>
      <c r="B65" s="23"/>
      <c r="C65" s="228"/>
      <c r="D65" s="220"/>
      <c r="E65" s="170"/>
      <c r="F65" s="74"/>
      <c r="G65" s="190"/>
      <c r="H65" s="182"/>
      <c r="I65" s="178"/>
      <c r="J65" s="482"/>
      <c r="K65" s="183"/>
      <c r="L65" s="78"/>
      <c r="M65" s="51"/>
      <c r="N65" s="180"/>
      <c r="O65" s="51"/>
      <c r="P65" s="181"/>
      <c r="Q65" s="181"/>
      <c r="R65" s="28"/>
      <c r="S65" s="28"/>
      <c r="T65" s="28"/>
      <c r="U65" s="29">
        <f t="shared" si="44"/>
        <v>0</v>
      </c>
      <c r="V65" s="28"/>
      <c r="W65" s="28"/>
      <c r="X65" s="28"/>
      <c r="Y65" s="29">
        <f t="shared" si="45"/>
        <v>0</v>
      </c>
      <c r="Z65" s="28"/>
      <c r="AA65" s="28"/>
      <c r="AB65" s="28"/>
      <c r="AC65" s="29">
        <f t="shared" si="46"/>
        <v>0</v>
      </c>
      <c r="AD65" s="28"/>
      <c r="AE65" s="183"/>
      <c r="AF65" s="28">
        <v>0</v>
      </c>
      <c r="AG65" s="29">
        <f t="shared" si="47"/>
        <v>0</v>
      </c>
      <c r="AH65" s="29">
        <f t="shared" si="48"/>
        <v>0</v>
      </c>
      <c r="AI65" s="112">
        <f t="shared" si="49"/>
        <v>0</v>
      </c>
      <c r="AJ65" s="112">
        <f t="shared" si="39"/>
        <v>0</v>
      </c>
    </row>
    <row r="66" spans="1:36" s="11" customFormat="1" hidden="1" outlineLevel="1" x14ac:dyDescent="0.3">
      <c r="A66" s="23">
        <v>14</v>
      </c>
      <c r="B66" s="23"/>
      <c r="C66" s="228"/>
      <c r="D66" s="220"/>
      <c r="E66" s="170"/>
      <c r="F66" s="74"/>
      <c r="G66" s="190"/>
      <c r="H66" s="182"/>
      <c r="I66" s="178"/>
      <c r="J66" s="482"/>
      <c r="K66" s="183"/>
      <c r="L66" s="78"/>
      <c r="M66" s="51"/>
      <c r="N66" s="180"/>
      <c r="O66" s="51"/>
      <c r="P66" s="181"/>
      <c r="Q66" s="181"/>
      <c r="R66" s="28"/>
      <c r="S66" s="28"/>
      <c r="T66" s="28"/>
      <c r="U66" s="29">
        <f t="shared" si="44"/>
        <v>0</v>
      </c>
      <c r="V66" s="28"/>
      <c r="W66" s="28"/>
      <c r="X66" s="28"/>
      <c r="Y66" s="29">
        <f t="shared" si="45"/>
        <v>0</v>
      </c>
      <c r="Z66" s="28"/>
      <c r="AA66" s="28"/>
      <c r="AB66" s="28"/>
      <c r="AC66" s="29">
        <f t="shared" si="46"/>
        <v>0</v>
      </c>
      <c r="AD66" s="28"/>
      <c r="AE66" s="183"/>
      <c r="AF66" s="28">
        <v>0</v>
      </c>
      <c r="AG66" s="29">
        <f t="shared" si="47"/>
        <v>0</v>
      </c>
      <c r="AH66" s="29">
        <f t="shared" si="48"/>
        <v>0</v>
      </c>
      <c r="AI66" s="112">
        <f t="shared" si="49"/>
        <v>0</v>
      </c>
      <c r="AJ66" s="112">
        <f t="shared" si="39"/>
        <v>0</v>
      </c>
    </row>
    <row r="67" spans="1:36" s="11" customFormat="1" hidden="1" outlineLevel="1" x14ac:dyDescent="0.3">
      <c r="A67" s="23">
        <v>15</v>
      </c>
      <c r="B67" s="23"/>
      <c r="C67" s="228"/>
      <c r="D67" s="220"/>
      <c r="E67" s="170"/>
      <c r="F67" s="74"/>
      <c r="G67" s="190"/>
      <c r="H67" s="182"/>
      <c r="I67" s="178"/>
      <c r="J67" s="482"/>
      <c r="K67" s="183"/>
      <c r="L67" s="78"/>
      <c r="M67" s="51"/>
      <c r="N67" s="180"/>
      <c r="O67" s="51"/>
      <c r="P67" s="181"/>
      <c r="Q67" s="181"/>
      <c r="R67" s="28"/>
      <c r="S67" s="28"/>
      <c r="T67" s="28"/>
      <c r="U67" s="29">
        <f t="shared" si="44"/>
        <v>0</v>
      </c>
      <c r="V67" s="28"/>
      <c r="W67" s="28"/>
      <c r="X67" s="28"/>
      <c r="Y67" s="29">
        <f t="shared" si="45"/>
        <v>0</v>
      </c>
      <c r="Z67" s="28"/>
      <c r="AA67" s="28"/>
      <c r="AB67" s="28"/>
      <c r="AC67" s="29">
        <f t="shared" si="46"/>
        <v>0</v>
      </c>
      <c r="AD67" s="28"/>
      <c r="AE67" s="183"/>
      <c r="AF67" s="28">
        <v>0</v>
      </c>
      <c r="AG67" s="29">
        <f t="shared" si="47"/>
        <v>0</v>
      </c>
      <c r="AH67" s="29">
        <f t="shared" si="48"/>
        <v>0</v>
      </c>
      <c r="AI67" s="112">
        <f t="shared" si="49"/>
        <v>0</v>
      </c>
      <c r="AJ67" s="112">
        <f t="shared" si="39"/>
        <v>0</v>
      </c>
    </row>
    <row r="68" spans="1:36" s="11" customFormat="1" hidden="1" outlineLevel="1" x14ac:dyDescent="0.3">
      <c r="A68" s="23">
        <v>16</v>
      </c>
      <c r="B68" s="23"/>
      <c r="C68" s="175"/>
      <c r="D68" s="176"/>
      <c r="E68" s="170"/>
      <c r="F68" s="74"/>
      <c r="G68" s="190"/>
      <c r="H68" s="182"/>
      <c r="I68" s="178"/>
      <c r="J68" s="482"/>
      <c r="K68" s="183"/>
      <c r="L68" s="78"/>
      <c r="M68" s="51"/>
      <c r="N68" s="180"/>
      <c r="O68" s="51"/>
      <c r="P68" s="181"/>
      <c r="Q68" s="181"/>
      <c r="R68" s="28"/>
      <c r="S68" s="28"/>
      <c r="T68" s="28"/>
      <c r="U68" s="29">
        <f t="shared" si="44"/>
        <v>0</v>
      </c>
      <c r="V68" s="28"/>
      <c r="W68" s="28"/>
      <c r="X68" s="28"/>
      <c r="Y68" s="29">
        <f t="shared" si="45"/>
        <v>0</v>
      </c>
      <c r="Z68" s="28"/>
      <c r="AA68" s="28"/>
      <c r="AB68" s="28"/>
      <c r="AC68" s="29">
        <f t="shared" si="46"/>
        <v>0</v>
      </c>
      <c r="AD68" s="28"/>
      <c r="AE68" s="183"/>
      <c r="AF68" s="28">
        <v>0</v>
      </c>
      <c r="AG68" s="29">
        <f t="shared" si="47"/>
        <v>0</v>
      </c>
      <c r="AH68" s="29">
        <f t="shared" si="48"/>
        <v>0</v>
      </c>
      <c r="AI68" s="112">
        <f t="shared" si="49"/>
        <v>0</v>
      </c>
      <c r="AJ68" s="112">
        <f t="shared" si="39"/>
        <v>0</v>
      </c>
    </row>
    <row r="69" spans="1:36" s="11" customFormat="1" hidden="1" outlineLevel="1" x14ac:dyDescent="0.3">
      <c r="A69" s="23">
        <v>17</v>
      </c>
      <c r="B69" s="23"/>
      <c r="C69" s="228"/>
      <c r="D69" s="220"/>
      <c r="E69" s="170"/>
      <c r="F69" s="74"/>
      <c r="G69" s="190"/>
      <c r="H69" s="182"/>
      <c r="I69" s="178"/>
      <c r="J69" s="482"/>
      <c r="K69" s="183"/>
      <c r="L69" s="78"/>
      <c r="M69" s="51"/>
      <c r="N69" s="180"/>
      <c r="O69" s="51"/>
      <c r="P69" s="181"/>
      <c r="Q69" s="181"/>
      <c r="R69" s="28"/>
      <c r="S69" s="28"/>
      <c r="T69" s="28"/>
      <c r="U69" s="29">
        <f t="shared" si="44"/>
        <v>0</v>
      </c>
      <c r="V69" s="28"/>
      <c r="W69" s="28"/>
      <c r="X69" s="28"/>
      <c r="Y69" s="29">
        <f t="shared" si="45"/>
        <v>0</v>
      </c>
      <c r="Z69" s="28"/>
      <c r="AA69" s="28"/>
      <c r="AB69" s="28"/>
      <c r="AC69" s="29">
        <f t="shared" si="46"/>
        <v>0</v>
      </c>
      <c r="AD69" s="28"/>
      <c r="AE69" s="183"/>
      <c r="AF69" s="28">
        <v>0</v>
      </c>
      <c r="AG69" s="29">
        <f t="shared" si="47"/>
        <v>0</v>
      </c>
      <c r="AH69" s="29">
        <f t="shared" si="48"/>
        <v>0</v>
      </c>
      <c r="AI69" s="112">
        <f t="shared" si="49"/>
        <v>0</v>
      </c>
      <c r="AJ69" s="112">
        <f t="shared" si="39"/>
        <v>0</v>
      </c>
    </row>
    <row r="70" spans="1:36" s="11" customFormat="1" hidden="1" outlineLevel="1" x14ac:dyDescent="0.3">
      <c r="A70" s="23">
        <v>18</v>
      </c>
      <c r="B70" s="23"/>
      <c r="C70" s="228"/>
      <c r="D70" s="220"/>
      <c r="E70" s="170"/>
      <c r="F70" s="74"/>
      <c r="G70" s="190"/>
      <c r="H70" s="182"/>
      <c r="I70" s="178"/>
      <c r="J70" s="482"/>
      <c r="K70" s="183"/>
      <c r="L70" s="78"/>
      <c r="M70" s="51"/>
      <c r="N70" s="180"/>
      <c r="O70" s="51"/>
      <c r="P70" s="181"/>
      <c r="Q70" s="181"/>
      <c r="R70" s="28"/>
      <c r="S70" s="28"/>
      <c r="T70" s="28"/>
      <c r="U70" s="29">
        <f t="shared" si="44"/>
        <v>0</v>
      </c>
      <c r="V70" s="28"/>
      <c r="W70" s="28"/>
      <c r="X70" s="28"/>
      <c r="Y70" s="29">
        <f t="shared" si="45"/>
        <v>0</v>
      </c>
      <c r="Z70" s="28"/>
      <c r="AA70" s="28"/>
      <c r="AB70" s="28"/>
      <c r="AC70" s="29">
        <f t="shared" si="46"/>
        <v>0</v>
      </c>
      <c r="AD70" s="28"/>
      <c r="AE70" s="183"/>
      <c r="AF70" s="28">
        <v>0</v>
      </c>
      <c r="AG70" s="29">
        <f t="shared" si="47"/>
        <v>0</v>
      </c>
      <c r="AH70" s="29">
        <f t="shared" si="48"/>
        <v>0</v>
      </c>
      <c r="AI70" s="112">
        <f t="shared" si="49"/>
        <v>0</v>
      </c>
      <c r="AJ70" s="112">
        <f t="shared" si="39"/>
        <v>0</v>
      </c>
    </row>
    <row r="71" spans="1:36" s="11" customFormat="1" hidden="1" outlineLevel="1" x14ac:dyDescent="0.3">
      <c r="A71" s="23">
        <v>19</v>
      </c>
      <c r="B71" s="23"/>
      <c r="C71" s="228"/>
      <c r="D71" s="220"/>
      <c r="E71" s="170"/>
      <c r="F71" s="74"/>
      <c r="G71" s="190"/>
      <c r="H71" s="182"/>
      <c r="I71" s="178"/>
      <c r="J71" s="482"/>
      <c r="K71" s="183"/>
      <c r="L71" s="78"/>
      <c r="M71" s="51"/>
      <c r="N71" s="180"/>
      <c r="O71" s="51"/>
      <c r="P71" s="181"/>
      <c r="Q71" s="181"/>
      <c r="R71" s="28"/>
      <c r="S71" s="28"/>
      <c r="T71" s="28"/>
      <c r="U71" s="29">
        <f t="shared" si="44"/>
        <v>0</v>
      </c>
      <c r="V71" s="28"/>
      <c r="W71" s="28"/>
      <c r="X71" s="28"/>
      <c r="Y71" s="29">
        <f t="shared" si="45"/>
        <v>0</v>
      </c>
      <c r="Z71" s="28"/>
      <c r="AA71" s="28"/>
      <c r="AB71" s="28"/>
      <c r="AC71" s="29">
        <f t="shared" si="46"/>
        <v>0</v>
      </c>
      <c r="AD71" s="28"/>
      <c r="AE71" s="183"/>
      <c r="AF71" s="28">
        <v>0</v>
      </c>
      <c r="AG71" s="29">
        <f t="shared" si="47"/>
        <v>0</v>
      </c>
      <c r="AH71" s="29">
        <f t="shared" si="48"/>
        <v>0</v>
      </c>
      <c r="AI71" s="112">
        <f t="shared" si="49"/>
        <v>0</v>
      </c>
      <c r="AJ71" s="112">
        <f t="shared" si="39"/>
        <v>0</v>
      </c>
    </row>
    <row r="72" spans="1:36" s="11" customFormat="1" hidden="1" outlineLevel="1" x14ac:dyDescent="0.3">
      <c r="A72" s="23">
        <v>20</v>
      </c>
      <c r="B72" s="23"/>
      <c r="C72" s="175"/>
      <c r="D72" s="176"/>
      <c r="E72" s="170"/>
      <c r="F72" s="74"/>
      <c r="G72" s="190"/>
      <c r="H72" s="182"/>
      <c r="I72" s="178"/>
      <c r="J72" s="482"/>
      <c r="K72" s="183"/>
      <c r="L72" s="78"/>
      <c r="M72" s="51"/>
      <c r="N72" s="180"/>
      <c r="O72" s="51"/>
      <c r="P72" s="181"/>
      <c r="Q72" s="181"/>
      <c r="R72" s="28"/>
      <c r="S72" s="28"/>
      <c r="T72" s="28"/>
      <c r="U72" s="29">
        <f t="shared" si="44"/>
        <v>0</v>
      </c>
      <c r="V72" s="28"/>
      <c r="W72" s="28"/>
      <c r="X72" s="28"/>
      <c r="Y72" s="29">
        <f t="shared" si="45"/>
        <v>0</v>
      </c>
      <c r="Z72" s="28"/>
      <c r="AA72" s="28"/>
      <c r="AB72" s="28"/>
      <c r="AC72" s="29">
        <f t="shared" si="46"/>
        <v>0</v>
      </c>
      <c r="AD72" s="28"/>
      <c r="AE72" s="183"/>
      <c r="AF72" s="28">
        <v>0</v>
      </c>
      <c r="AG72" s="29">
        <f t="shared" si="47"/>
        <v>0</v>
      </c>
      <c r="AH72" s="29">
        <f t="shared" si="48"/>
        <v>0</v>
      </c>
      <c r="AI72" s="112">
        <f t="shared" si="49"/>
        <v>0</v>
      </c>
      <c r="AJ72" s="112">
        <f t="shared" si="39"/>
        <v>0</v>
      </c>
    </row>
    <row r="73" spans="1:36" s="11" customFormat="1" hidden="1" outlineLevel="1" x14ac:dyDescent="0.3">
      <c r="A73" s="23">
        <v>21</v>
      </c>
      <c r="B73" s="23"/>
      <c r="C73" s="228"/>
      <c r="D73" s="220"/>
      <c r="E73" s="170"/>
      <c r="F73" s="74"/>
      <c r="G73" s="190"/>
      <c r="H73" s="182"/>
      <c r="I73" s="178"/>
      <c r="J73" s="482"/>
      <c r="K73" s="183"/>
      <c r="L73" s="78"/>
      <c r="M73" s="51"/>
      <c r="N73" s="180"/>
      <c r="O73" s="51"/>
      <c r="P73" s="181"/>
      <c r="Q73" s="181"/>
      <c r="R73" s="28"/>
      <c r="S73" s="28"/>
      <c r="T73" s="28"/>
      <c r="U73" s="29">
        <f t="shared" si="44"/>
        <v>0</v>
      </c>
      <c r="V73" s="28"/>
      <c r="W73" s="28"/>
      <c r="X73" s="28"/>
      <c r="Y73" s="29">
        <f t="shared" si="45"/>
        <v>0</v>
      </c>
      <c r="Z73" s="28"/>
      <c r="AA73" s="28"/>
      <c r="AB73" s="28"/>
      <c r="AC73" s="29">
        <f t="shared" si="46"/>
        <v>0</v>
      </c>
      <c r="AD73" s="28"/>
      <c r="AE73" s="183"/>
      <c r="AF73" s="28">
        <v>0</v>
      </c>
      <c r="AG73" s="29">
        <f t="shared" si="47"/>
        <v>0</v>
      </c>
      <c r="AH73" s="29">
        <f t="shared" si="48"/>
        <v>0</v>
      </c>
      <c r="AI73" s="112">
        <f t="shared" si="49"/>
        <v>0</v>
      </c>
      <c r="AJ73" s="112">
        <f t="shared" si="39"/>
        <v>0</v>
      </c>
    </row>
    <row r="74" spans="1:36" s="11" customFormat="1" hidden="1" outlineLevel="1" x14ac:dyDescent="0.3">
      <c r="A74" s="23">
        <v>22</v>
      </c>
      <c r="B74" s="23"/>
      <c r="C74" s="228"/>
      <c r="D74" s="220"/>
      <c r="E74" s="170"/>
      <c r="F74" s="74"/>
      <c r="G74" s="190"/>
      <c r="H74" s="182"/>
      <c r="I74" s="178"/>
      <c r="J74" s="482"/>
      <c r="K74" s="183"/>
      <c r="L74" s="78"/>
      <c r="M74" s="51"/>
      <c r="N74" s="180"/>
      <c r="O74" s="51"/>
      <c r="P74" s="181"/>
      <c r="Q74" s="181"/>
      <c r="R74" s="28"/>
      <c r="S74" s="28"/>
      <c r="T74" s="28"/>
      <c r="U74" s="29">
        <f t="shared" si="44"/>
        <v>0</v>
      </c>
      <c r="V74" s="28"/>
      <c r="W74" s="28"/>
      <c r="X74" s="28"/>
      <c r="Y74" s="29">
        <f t="shared" si="45"/>
        <v>0</v>
      </c>
      <c r="Z74" s="28"/>
      <c r="AA74" s="28"/>
      <c r="AB74" s="28"/>
      <c r="AC74" s="29">
        <f t="shared" si="46"/>
        <v>0</v>
      </c>
      <c r="AD74" s="28"/>
      <c r="AE74" s="183"/>
      <c r="AF74" s="28">
        <v>0</v>
      </c>
      <c r="AG74" s="29">
        <f t="shared" si="47"/>
        <v>0</v>
      </c>
      <c r="AH74" s="29">
        <f t="shared" si="48"/>
        <v>0</v>
      </c>
      <c r="AI74" s="112">
        <f t="shared" si="49"/>
        <v>0</v>
      </c>
      <c r="AJ74" s="112">
        <f t="shared" si="39"/>
        <v>0</v>
      </c>
    </row>
    <row r="75" spans="1:36" s="11" customFormat="1" hidden="1" outlineLevel="1" x14ac:dyDescent="0.3">
      <c r="A75" s="23">
        <v>23</v>
      </c>
      <c r="B75" s="23"/>
      <c r="C75" s="228"/>
      <c r="D75" s="220"/>
      <c r="E75" s="170"/>
      <c r="F75" s="74"/>
      <c r="G75" s="190"/>
      <c r="H75" s="182"/>
      <c r="I75" s="178"/>
      <c r="J75" s="482"/>
      <c r="K75" s="183"/>
      <c r="L75" s="78"/>
      <c r="M75" s="51"/>
      <c r="N75" s="180"/>
      <c r="O75" s="51"/>
      <c r="P75" s="181"/>
      <c r="Q75" s="181"/>
      <c r="R75" s="28"/>
      <c r="S75" s="28"/>
      <c r="T75" s="28"/>
      <c r="U75" s="29">
        <f t="shared" si="44"/>
        <v>0</v>
      </c>
      <c r="V75" s="28"/>
      <c r="W75" s="28"/>
      <c r="X75" s="28"/>
      <c r="Y75" s="29">
        <f t="shared" si="45"/>
        <v>0</v>
      </c>
      <c r="Z75" s="28"/>
      <c r="AA75" s="28"/>
      <c r="AB75" s="28"/>
      <c r="AC75" s="29">
        <f t="shared" si="46"/>
        <v>0</v>
      </c>
      <c r="AD75" s="28"/>
      <c r="AE75" s="183"/>
      <c r="AF75" s="28">
        <v>0</v>
      </c>
      <c r="AG75" s="29">
        <f t="shared" si="47"/>
        <v>0</v>
      </c>
      <c r="AH75" s="29">
        <f t="shared" si="48"/>
        <v>0</v>
      </c>
      <c r="AI75" s="112">
        <f t="shared" si="49"/>
        <v>0</v>
      </c>
      <c r="AJ75" s="112">
        <f t="shared" si="39"/>
        <v>0</v>
      </c>
    </row>
    <row r="76" spans="1:36" s="11" customFormat="1" hidden="1" outlineLevel="1" x14ac:dyDescent="0.3">
      <c r="A76" s="23">
        <v>24</v>
      </c>
      <c r="B76" s="23"/>
      <c r="C76" s="228"/>
      <c r="D76" s="220"/>
      <c r="E76" s="170"/>
      <c r="F76" s="74"/>
      <c r="G76" s="190"/>
      <c r="H76" s="182"/>
      <c r="I76" s="178"/>
      <c r="J76" s="482"/>
      <c r="K76" s="183"/>
      <c r="L76" s="78"/>
      <c r="M76" s="51"/>
      <c r="N76" s="180"/>
      <c r="O76" s="51"/>
      <c r="P76" s="181"/>
      <c r="Q76" s="181"/>
      <c r="R76" s="28"/>
      <c r="S76" s="28"/>
      <c r="T76" s="28"/>
      <c r="U76" s="29">
        <f t="shared" si="44"/>
        <v>0</v>
      </c>
      <c r="V76" s="28"/>
      <c r="W76" s="28"/>
      <c r="X76" s="28"/>
      <c r="Y76" s="29">
        <f t="shared" si="45"/>
        <v>0</v>
      </c>
      <c r="Z76" s="28"/>
      <c r="AA76" s="28"/>
      <c r="AB76" s="28"/>
      <c r="AC76" s="29">
        <f t="shared" si="46"/>
        <v>0</v>
      </c>
      <c r="AD76" s="28"/>
      <c r="AE76" s="183"/>
      <c r="AF76" s="28">
        <v>0</v>
      </c>
      <c r="AG76" s="29">
        <f t="shared" si="47"/>
        <v>0</v>
      </c>
      <c r="AH76" s="29">
        <f t="shared" si="48"/>
        <v>0</v>
      </c>
      <c r="AI76" s="112">
        <f t="shared" si="49"/>
        <v>0</v>
      </c>
      <c r="AJ76" s="112">
        <f t="shared" si="39"/>
        <v>0</v>
      </c>
    </row>
    <row r="77" spans="1:36" s="11" customFormat="1" hidden="1" outlineLevel="1" x14ac:dyDescent="0.3">
      <c r="A77" s="23">
        <v>25</v>
      </c>
      <c r="B77" s="23"/>
      <c r="C77" s="228"/>
      <c r="D77" s="220"/>
      <c r="E77" s="170"/>
      <c r="F77" s="74"/>
      <c r="G77" s="190"/>
      <c r="H77" s="182"/>
      <c r="I77" s="178"/>
      <c r="J77" s="482"/>
      <c r="K77" s="183"/>
      <c r="L77" s="78"/>
      <c r="M77" s="51"/>
      <c r="N77" s="180"/>
      <c r="O77" s="51"/>
      <c r="P77" s="181"/>
      <c r="Q77" s="181"/>
      <c r="R77" s="28"/>
      <c r="S77" s="28"/>
      <c r="T77" s="28"/>
      <c r="U77" s="29">
        <f t="shared" si="44"/>
        <v>0</v>
      </c>
      <c r="V77" s="28"/>
      <c r="W77" s="28"/>
      <c r="X77" s="28"/>
      <c r="Y77" s="29">
        <f t="shared" si="45"/>
        <v>0</v>
      </c>
      <c r="Z77" s="28"/>
      <c r="AA77" s="28"/>
      <c r="AB77" s="28"/>
      <c r="AC77" s="29">
        <f t="shared" si="46"/>
        <v>0</v>
      </c>
      <c r="AD77" s="28"/>
      <c r="AE77" s="183"/>
      <c r="AF77" s="28">
        <v>0</v>
      </c>
      <c r="AG77" s="29">
        <f t="shared" si="47"/>
        <v>0</v>
      </c>
      <c r="AH77" s="29">
        <f t="shared" si="48"/>
        <v>0</v>
      </c>
      <c r="AI77" s="112">
        <f t="shared" si="49"/>
        <v>0</v>
      </c>
      <c r="AJ77" s="112">
        <f t="shared" si="39"/>
        <v>0</v>
      </c>
    </row>
    <row r="78" spans="1:36" s="11" customFormat="1" hidden="1" outlineLevel="1" x14ac:dyDescent="0.3">
      <c r="A78" s="23">
        <v>26</v>
      </c>
      <c r="B78" s="23"/>
      <c r="C78" s="228"/>
      <c r="D78" s="220"/>
      <c r="E78" s="170"/>
      <c r="F78" s="74"/>
      <c r="G78" s="190"/>
      <c r="H78" s="182"/>
      <c r="I78" s="178"/>
      <c r="J78" s="482"/>
      <c r="K78" s="183"/>
      <c r="L78" s="78"/>
      <c r="M78" s="51"/>
      <c r="N78" s="180"/>
      <c r="O78" s="51"/>
      <c r="P78" s="181"/>
      <c r="Q78" s="181"/>
      <c r="R78" s="28"/>
      <c r="S78" s="28"/>
      <c r="T78" s="28"/>
      <c r="U78" s="29">
        <f t="shared" si="44"/>
        <v>0</v>
      </c>
      <c r="V78" s="28"/>
      <c r="W78" s="28"/>
      <c r="X78" s="28"/>
      <c r="Y78" s="29">
        <f t="shared" si="45"/>
        <v>0</v>
      </c>
      <c r="Z78" s="28"/>
      <c r="AA78" s="28"/>
      <c r="AB78" s="28"/>
      <c r="AC78" s="29">
        <f t="shared" si="46"/>
        <v>0</v>
      </c>
      <c r="AD78" s="28"/>
      <c r="AE78" s="183"/>
      <c r="AF78" s="28">
        <v>0</v>
      </c>
      <c r="AG78" s="29">
        <f t="shared" si="47"/>
        <v>0</v>
      </c>
      <c r="AH78" s="29">
        <f t="shared" si="48"/>
        <v>0</v>
      </c>
      <c r="AI78" s="112">
        <f t="shared" si="49"/>
        <v>0</v>
      </c>
      <c r="AJ78" s="112">
        <f t="shared" si="39"/>
        <v>0</v>
      </c>
    </row>
    <row r="79" spans="1:36" s="11" customFormat="1" hidden="1" outlineLevel="1" x14ac:dyDescent="0.3">
      <c r="A79" s="23">
        <v>27</v>
      </c>
      <c r="B79" s="23"/>
      <c r="C79" s="228"/>
      <c r="D79" s="220"/>
      <c r="E79" s="170"/>
      <c r="F79" s="74"/>
      <c r="G79" s="190"/>
      <c r="H79" s="182"/>
      <c r="I79" s="178"/>
      <c r="J79" s="482"/>
      <c r="K79" s="183"/>
      <c r="L79" s="78"/>
      <c r="M79" s="51"/>
      <c r="N79" s="180"/>
      <c r="O79" s="51"/>
      <c r="P79" s="181"/>
      <c r="Q79" s="181"/>
      <c r="R79" s="28"/>
      <c r="S79" s="28"/>
      <c r="T79" s="28"/>
      <c r="U79" s="29">
        <f t="shared" si="44"/>
        <v>0</v>
      </c>
      <c r="V79" s="28"/>
      <c r="W79" s="28"/>
      <c r="X79" s="28"/>
      <c r="Y79" s="29">
        <f t="shared" si="45"/>
        <v>0</v>
      </c>
      <c r="Z79" s="28"/>
      <c r="AA79" s="28"/>
      <c r="AB79" s="28"/>
      <c r="AC79" s="29">
        <f t="shared" si="46"/>
        <v>0</v>
      </c>
      <c r="AD79" s="28"/>
      <c r="AE79" s="183"/>
      <c r="AF79" s="28">
        <v>0</v>
      </c>
      <c r="AG79" s="29">
        <f t="shared" si="47"/>
        <v>0</v>
      </c>
      <c r="AH79" s="29">
        <f t="shared" si="48"/>
        <v>0</v>
      </c>
      <c r="AI79" s="112">
        <f t="shared" si="49"/>
        <v>0</v>
      </c>
      <c r="AJ79" s="112">
        <f t="shared" si="39"/>
        <v>0</v>
      </c>
    </row>
    <row r="80" spans="1:36" s="11" customFormat="1" hidden="1" outlineLevel="1" x14ac:dyDescent="0.3">
      <c r="A80" s="149">
        <v>28</v>
      </c>
      <c r="B80" s="150"/>
      <c r="C80" s="228"/>
      <c r="D80" s="220"/>
      <c r="E80" s="171"/>
      <c r="F80" s="78"/>
      <c r="G80" s="221"/>
      <c r="H80" s="222"/>
      <c r="I80" s="223"/>
      <c r="J80" s="482"/>
      <c r="K80" s="183"/>
      <c r="L80" s="78"/>
      <c r="M80" s="51"/>
      <c r="N80" s="180"/>
      <c r="O80" s="51"/>
      <c r="P80" s="181"/>
      <c r="Q80" s="181"/>
      <c r="R80" s="28"/>
      <c r="S80" s="28"/>
      <c r="T80" s="28"/>
      <c r="U80" s="29">
        <f t="shared" si="44"/>
        <v>0</v>
      </c>
      <c r="V80" s="28"/>
      <c r="W80" s="28"/>
      <c r="X80" s="28"/>
      <c r="Y80" s="29">
        <f t="shared" si="45"/>
        <v>0</v>
      </c>
      <c r="Z80" s="28"/>
      <c r="AA80" s="28"/>
      <c r="AB80" s="28"/>
      <c r="AC80" s="29">
        <f t="shared" si="46"/>
        <v>0</v>
      </c>
      <c r="AD80" s="28"/>
      <c r="AE80" s="183"/>
      <c r="AF80" s="28">
        <v>0</v>
      </c>
      <c r="AG80" s="29">
        <f t="shared" si="47"/>
        <v>0</v>
      </c>
      <c r="AH80" s="29">
        <f t="shared" si="48"/>
        <v>0</v>
      </c>
      <c r="AI80" s="112">
        <f t="shared" si="49"/>
        <v>0</v>
      </c>
      <c r="AJ80" s="112">
        <f t="shared" si="39"/>
        <v>0</v>
      </c>
    </row>
    <row r="81" spans="1:36" s="11" customFormat="1" hidden="1" outlineLevel="1" x14ac:dyDescent="0.3">
      <c r="A81" s="22">
        <v>29</v>
      </c>
      <c r="B81" s="23"/>
      <c r="C81" s="228"/>
      <c r="D81" s="220"/>
      <c r="E81" s="168"/>
      <c r="F81" s="78"/>
      <c r="G81" s="190"/>
      <c r="H81" s="182"/>
      <c r="I81" s="178"/>
      <c r="J81" s="482"/>
      <c r="K81" s="183"/>
      <c r="L81" s="78"/>
      <c r="M81" s="51"/>
      <c r="N81" s="180"/>
      <c r="O81" s="51"/>
      <c r="P81" s="181"/>
      <c r="Q81" s="181"/>
      <c r="R81" s="28"/>
      <c r="S81" s="28"/>
      <c r="T81" s="28"/>
      <c r="U81" s="29">
        <f t="shared" si="44"/>
        <v>0</v>
      </c>
      <c r="V81" s="28"/>
      <c r="W81" s="28"/>
      <c r="X81" s="28"/>
      <c r="Y81" s="29">
        <f t="shared" si="45"/>
        <v>0</v>
      </c>
      <c r="Z81" s="28"/>
      <c r="AA81" s="28"/>
      <c r="AB81" s="28"/>
      <c r="AC81" s="29">
        <f t="shared" si="46"/>
        <v>0</v>
      </c>
      <c r="AD81" s="28"/>
      <c r="AE81" s="183"/>
      <c r="AF81" s="28">
        <v>0</v>
      </c>
      <c r="AG81" s="29">
        <f t="shared" si="47"/>
        <v>0</v>
      </c>
      <c r="AH81" s="29">
        <f t="shared" si="48"/>
        <v>0</v>
      </c>
      <c r="AI81" s="112">
        <f t="shared" si="49"/>
        <v>0</v>
      </c>
      <c r="AJ81" s="112">
        <f t="shared" si="39"/>
        <v>0</v>
      </c>
    </row>
    <row r="82" spans="1:36" s="11" customFormat="1" hidden="1" outlineLevel="1" x14ac:dyDescent="0.3">
      <c r="A82" s="22">
        <v>30</v>
      </c>
      <c r="B82" s="23"/>
      <c r="C82" s="228"/>
      <c r="D82" s="220"/>
      <c r="E82" s="168"/>
      <c r="F82" s="78"/>
      <c r="G82" s="190"/>
      <c r="H82" s="182"/>
      <c r="I82" s="178"/>
      <c r="J82" s="482"/>
      <c r="K82" s="183"/>
      <c r="L82" s="78"/>
      <c r="M82" s="51"/>
      <c r="N82" s="180"/>
      <c r="O82" s="51"/>
      <c r="P82" s="181"/>
      <c r="Q82" s="181"/>
      <c r="R82" s="28"/>
      <c r="S82" s="28"/>
      <c r="T82" s="28"/>
      <c r="U82" s="29">
        <f t="shared" si="44"/>
        <v>0</v>
      </c>
      <c r="V82" s="28"/>
      <c r="W82" s="28"/>
      <c r="X82" s="28"/>
      <c r="Y82" s="29">
        <f t="shared" si="45"/>
        <v>0</v>
      </c>
      <c r="Z82" s="28"/>
      <c r="AA82" s="28"/>
      <c r="AB82" s="28"/>
      <c r="AC82" s="29">
        <f t="shared" si="46"/>
        <v>0</v>
      </c>
      <c r="AD82" s="28"/>
      <c r="AE82" s="183"/>
      <c r="AF82" s="28">
        <v>0</v>
      </c>
      <c r="AG82" s="29">
        <f t="shared" si="47"/>
        <v>0</v>
      </c>
      <c r="AH82" s="29">
        <f t="shared" si="48"/>
        <v>0</v>
      </c>
      <c r="AI82" s="112">
        <f t="shared" si="49"/>
        <v>0</v>
      </c>
      <c r="AJ82" s="112">
        <f t="shared" si="39"/>
        <v>0</v>
      </c>
    </row>
    <row r="83" spans="1:36" s="11" customFormat="1" hidden="1" outlineLevel="1" x14ac:dyDescent="0.3">
      <c r="A83" s="22">
        <v>31</v>
      </c>
      <c r="B83" s="23"/>
      <c r="C83" s="228"/>
      <c r="D83" s="220"/>
      <c r="E83" s="168"/>
      <c r="F83" s="78"/>
      <c r="G83" s="190"/>
      <c r="H83" s="182"/>
      <c r="I83" s="178"/>
      <c r="J83" s="482"/>
      <c r="K83" s="183"/>
      <c r="L83" s="78"/>
      <c r="M83" s="51"/>
      <c r="N83" s="180"/>
      <c r="O83" s="51"/>
      <c r="P83" s="181"/>
      <c r="Q83" s="181"/>
      <c r="R83" s="28"/>
      <c r="S83" s="28"/>
      <c r="T83" s="28"/>
      <c r="U83" s="29">
        <f t="shared" si="44"/>
        <v>0</v>
      </c>
      <c r="V83" s="28"/>
      <c r="W83" s="28"/>
      <c r="X83" s="28"/>
      <c r="Y83" s="29">
        <f t="shared" si="45"/>
        <v>0</v>
      </c>
      <c r="Z83" s="28"/>
      <c r="AA83" s="28"/>
      <c r="AB83" s="28"/>
      <c r="AC83" s="29">
        <f t="shared" si="46"/>
        <v>0</v>
      </c>
      <c r="AD83" s="28"/>
      <c r="AE83" s="183"/>
      <c r="AF83" s="28">
        <v>0</v>
      </c>
      <c r="AG83" s="29">
        <f t="shared" si="47"/>
        <v>0</v>
      </c>
      <c r="AH83" s="29">
        <f t="shared" si="48"/>
        <v>0</v>
      </c>
      <c r="AI83" s="112">
        <f t="shared" si="49"/>
        <v>0</v>
      </c>
      <c r="AJ83" s="112">
        <f t="shared" si="39"/>
        <v>0</v>
      </c>
    </row>
    <row r="84" spans="1:36" s="11" customFormat="1" hidden="1" outlineLevel="1" x14ac:dyDescent="0.3">
      <c r="A84" s="22">
        <v>32</v>
      </c>
      <c r="B84" s="23"/>
      <c r="C84" s="228"/>
      <c r="D84" s="220"/>
      <c r="E84" s="168"/>
      <c r="F84" s="78"/>
      <c r="G84" s="190"/>
      <c r="H84" s="182"/>
      <c r="I84" s="178"/>
      <c r="J84" s="482"/>
      <c r="K84" s="183"/>
      <c r="L84" s="78"/>
      <c r="M84" s="51"/>
      <c r="N84" s="180"/>
      <c r="O84" s="51"/>
      <c r="P84" s="181"/>
      <c r="Q84" s="181"/>
      <c r="R84" s="28"/>
      <c r="S84" s="28"/>
      <c r="T84" s="28"/>
      <c r="U84" s="29">
        <f t="shared" si="44"/>
        <v>0</v>
      </c>
      <c r="V84" s="28"/>
      <c r="W84" s="28"/>
      <c r="X84" s="28"/>
      <c r="Y84" s="29">
        <f t="shared" si="45"/>
        <v>0</v>
      </c>
      <c r="Z84" s="28"/>
      <c r="AA84" s="28"/>
      <c r="AB84" s="28"/>
      <c r="AC84" s="29">
        <f t="shared" si="46"/>
        <v>0</v>
      </c>
      <c r="AD84" s="28"/>
      <c r="AE84" s="183"/>
      <c r="AF84" s="28">
        <v>0</v>
      </c>
      <c r="AG84" s="29">
        <f t="shared" si="47"/>
        <v>0</v>
      </c>
      <c r="AH84" s="29">
        <f t="shared" si="48"/>
        <v>0</v>
      </c>
      <c r="AI84" s="112">
        <f t="shared" si="49"/>
        <v>0</v>
      </c>
      <c r="AJ84" s="112">
        <f t="shared" si="39"/>
        <v>0</v>
      </c>
    </row>
    <row r="85" spans="1:36" s="11" customFormat="1" hidden="1" outlineLevel="1" x14ac:dyDescent="0.3">
      <c r="A85" s="22">
        <v>33</v>
      </c>
      <c r="B85" s="23"/>
      <c r="C85" s="228"/>
      <c r="D85" s="220"/>
      <c r="E85" s="168"/>
      <c r="F85" s="78"/>
      <c r="G85" s="190"/>
      <c r="H85" s="182"/>
      <c r="I85" s="178"/>
      <c r="J85" s="482"/>
      <c r="K85" s="183"/>
      <c r="L85" s="78"/>
      <c r="M85" s="51"/>
      <c r="N85" s="180"/>
      <c r="O85" s="51"/>
      <c r="P85" s="181"/>
      <c r="Q85" s="181"/>
      <c r="R85" s="28"/>
      <c r="S85" s="28"/>
      <c r="T85" s="28"/>
      <c r="U85" s="29">
        <f t="shared" si="44"/>
        <v>0</v>
      </c>
      <c r="V85" s="28"/>
      <c r="W85" s="28"/>
      <c r="X85" s="28"/>
      <c r="Y85" s="29">
        <f t="shared" si="45"/>
        <v>0</v>
      </c>
      <c r="Z85" s="28"/>
      <c r="AA85" s="28"/>
      <c r="AB85" s="28"/>
      <c r="AC85" s="29">
        <f t="shared" si="46"/>
        <v>0</v>
      </c>
      <c r="AD85" s="28"/>
      <c r="AE85" s="183"/>
      <c r="AF85" s="28">
        <v>0</v>
      </c>
      <c r="AG85" s="29">
        <f t="shared" si="47"/>
        <v>0</v>
      </c>
      <c r="AH85" s="29">
        <f t="shared" si="48"/>
        <v>0</v>
      </c>
      <c r="AI85" s="112">
        <f t="shared" si="49"/>
        <v>0</v>
      </c>
      <c r="AJ85" s="112">
        <f t="shared" si="39"/>
        <v>0</v>
      </c>
    </row>
    <row r="86" spans="1:36" s="11" customFormat="1" hidden="1" outlineLevel="1" x14ac:dyDescent="0.3">
      <c r="A86" s="22">
        <v>34</v>
      </c>
      <c r="B86" s="23"/>
      <c r="C86" s="175"/>
      <c r="D86" s="176"/>
      <c r="E86" s="168"/>
      <c r="F86" s="78"/>
      <c r="G86" s="190"/>
      <c r="H86" s="182"/>
      <c r="I86" s="178"/>
      <c r="J86" s="482"/>
      <c r="K86" s="183"/>
      <c r="L86" s="78"/>
      <c r="M86" s="51"/>
      <c r="N86" s="180"/>
      <c r="O86" s="51"/>
      <c r="P86" s="181"/>
      <c r="Q86" s="181"/>
      <c r="R86" s="28"/>
      <c r="S86" s="28"/>
      <c r="T86" s="28"/>
      <c r="U86" s="29">
        <f t="shared" si="44"/>
        <v>0</v>
      </c>
      <c r="V86" s="28"/>
      <c r="W86" s="28"/>
      <c r="X86" s="28"/>
      <c r="Y86" s="29">
        <f t="shared" si="45"/>
        <v>0</v>
      </c>
      <c r="Z86" s="28"/>
      <c r="AA86" s="28"/>
      <c r="AB86" s="28"/>
      <c r="AC86" s="29">
        <f t="shared" si="46"/>
        <v>0</v>
      </c>
      <c r="AD86" s="28"/>
      <c r="AE86" s="183"/>
      <c r="AF86" s="28">
        <v>0</v>
      </c>
      <c r="AG86" s="29">
        <f t="shared" si="47"/>
        <v>0</v>
      </c>
      <c r="AH86" s="29">
        <f t="shared" si="48"/>
        <v>0</v>
      </c>
      <c r="AI86" s="112">
        <f t="shared" si="49"/>
        <v>0</v>
      </c>
      <c r="AJ86" s="112">
        <f t="shared" si="39"/>
        <v>0</v>
      </c>
    </row>
    <row r="87" spans="1:36" s="11" customFormat="1" hidden="1" outlineLevel="1" x14ac:dyDescent="0.3">
      <c r="A87" s="22">
        <v>35</v>
      </c>
      <c r="B87" s="23"/>
      <c r="C87" s="228"/>
      <c r="D87" s="220"/>
      <c r="E87" s="168"/>
      <c r="F87" s="78"/>
      <c r="G87" s="190"/>
      <c r="H87" s="182"/>
      <c r="I87" s="178"/>
      <c r="J87" s="482"/>
      <c r="K87" s="183"/>
      <c r="L87" s="78"/>
      <c r="M87" s="51"/>
      <c r="N87" s="180"/>
      <c r="O87" s="51"/>
      <c r="P87" s="181"/>
      <c r="Q87" s="181"/>
      <c r="R87" s="28"/>
      <c r="S87" s="28"/>
      <c r="T87" s="28"/>
      <c r="U87" s="29">
        <f t="shared" si="44"/>
        <v>0</v>
      </c>
      <c r="V87" s="28"/>
      <c r="W87" s="28"/>
      <c r="X87" s="28"/>
      <c r="Y87" s="29">
        <f t="shared" si="45"/>
        <v>0</v>
      </c>
      <c r="Z87" s="28"/>
      <c r="AA87" s="28"/>
      <c r="AB87" s="28"/>
      <c r="AC87" s="29">
        <f t="shared" si="46"/>
        <v>0</v>
      </c>
      <c r="AD87" s="28"/>
      <c r="AE87" s="183"/>
      <c r="AF87" s="28">
        <v>0</v>
      </c>
      <c r="AG87" s="29">
        <f t="shared" si="47"/>
        <v>0</v>
      </c>
      <c r="AH87" s="29">
        <f t="shared" si="48"/>
        <v>0</v>
      </c>
      <c r="AI87" s="112">
        <f t="shared" si="49"/>
        <v>0</v>
      </c>
      <c r="AJ87" s="112">
        <f t="shared" si="39"/>
        <v>0</v>
      </c>
    </row>
    <row r="88" spans="1:36" s="11" customFormat="1" hidden="1" outlineLevel="1" x14ac:dyDescent="0.3">
      <c r="A88" s="22">
        <v>36</v>
      </c>
      <c r="B88" s="23"/>
      <c r="C88" s="228"/>
      <c r="D88" s="220"/>
      <c r="E88" s="168"/>
      <c r="F88" s="78"/>
      <c r="G88" s="190"/>
      <c r="H88" s="182"/>
      <c r="I88" s="178"/>
      <c r="J88" s="517"/>
      <c r="K88" s="183"/>
      <c r="L88" s="78"/>
      <c r="M88" s="51"/>
      <c r="N88" s="180"/>
      <c r="O88" s="51"/>
      <c r="P88" s="181"/>
      <c r="Q88" s="181"/>
      <c r="R88" s="28"/>
      <c r="S88" s="28"/>
      <c r="T88" s="28"/>
      <c r="U88" s="29">
        <f t="shared" si="44"/>
        <v>0</v>
      </c>
      <c r="V88" s="28"/>
      <c r="W88" s="28"/>
      <c r="X88" s="28"/>
      <c r="Y88" s="29">
        <f t="shared" si="45"/>
        <v>0</v>
      </c>
      <c r="Z88" s="28"/>
      <c r="AA88" s="28"/>
      <c r="AB88" s="28"/>
      <c r="AC88" s="29">
        <f t="shared" si="46"/>
        <v>0</v>
      </c>
      <c r="AD88" s="28"/>
      <c r="AE88" s="183"/>
      <c r="AF88" s="28">
        <v>0</v>
      </c>
      <c r="AG88" s="29">
        <f t="shared" si="47"/>
        <v>0</v>
      </c>
      <c r="AH88" s="29">
        <f t="shared" si="48"/>
        <v>0</v>
      </c>
      <c r="AI88" s="112">
        <f t="shared" si="49"/>
        <v>0</v>
      </c>
      <c r="AJ88" s="112">
        <f t="shared" si="39"/>
        <v>0</v>
      </c>
    </row>
    <row r="89" spans="1:36" s="11" customFormat="1" ht="12.75" customHeight="1" collapsed="1" x14ac:dyDescent="0.3">
      <c r="A89" s="427" t="s">
        <v>55</v>
      </c>
      <c r="B89" s="432"/>
      <c r="C89" s="428"/>
      <c r="D89" s="428"/>
      <c r="E89" s="428"/>
      <c r="F89" s="428"/>
      <c r="G89" s="428"/>
      <c r="H89" s="428"/>
      <c r="I89" s="429"/>
      <c r="J89" s="273">
        <f>SUM(J53:J88)</f>
        <v>0</v>
      </c>
      <c r="K89" s="273">
        <f>SUM(K53:K88)</f>
        <v>0</v>
      </c>
      <c r="L89" s="394"/>
      <c r="M89" s="273">
        <f>SUM(M53:M88)</f>
        <v>0</v>
      </c>
      <c r="N89" s="273">
        <f>SUM(N53:N88)</f>
        <v>0</v>
      </c>
      <c r="O89" s="273">
        <f>SUM(O53:O88)</f>
        <v>0</v>
      </c>
      <c r="P89" s="274"/>
      <c r="Q89" s="404"/>
      <c r="R89" s="273">
        <f t="shared" ref="R89:AH89" si="50">SUM(R53:R88)</f>
        <v>0</v>
      </c>
      <c r="S89" s="273">
        <f t="shared" si="50"/>
        <v>0</v>
      </c>
      <c r="T89" s="273">
        <f t="shared" si="50"/>
        <v>0</v>
      </c>
      <c r="U89" s="273">
        <f t="shared" si="50"/>
        <v>0</v>
      </c>
      <c r="V89" s="273">
        <f t="shared" si="50"/>
        <v>0</v>
      </c>
      <c r="W89" s="273">
        <f t="shared" si="50"/>
        <v>0</v>
      </c>
      <c r="X89" s="273">
        <f t="shared" si="50"/>
        <v>0</v>
      </c>
      <c r="Y89" s="273">
        <f t="shared" si="50"/>
        <v>0</v>
      </c>
      <c r="Z89" s="273">
        <f t="shared" si="50"/>
        <v>0</v>
      </c>
      <c r="AA89" s="273">
        <f t="shared" si="50"/>
        <v>0</v>
      </c>
      <c r="AB89" s="273">
        <f t="shared" si="50"/>
        <v>0</v>
      </c>
      <c r="AC89" s="273">
        <f t="shared" si="50"/>
        <v>0</v>
      </c>
      <c r="AD89" s="273">
        <f t="shared" si="50"/>
        <v>0</v>
      </c>
      <c r="AE89" s="273">
        <f t="shared" si="50"/>
        <v>0</v>
      </c>
      <c r="AF89" s="273">
        <f t="shared" si="50"/>
        <v>0</v>
      </c>
      <c r="AG89" s="273">
        <f t="shared" si="50"/>
        <v>0</v>
      </c>
      <c r="AH89" s="273">
        <f t="shared" si="50"/>
        <v>0</v>
      </c>
      <c r="AI89" s="281">
        <f>IF(ISERROR(AH89/J89),0,AH89/J89)</f>
        <v>0</v>
      </c>
      <c r="AJ89" s="281">
        <f>IF(ISERROR(AH89/$AH$359),0,AH89/$AH$359)</f>
        <v>0</v>
      </c>
    </row>
    <row r="90" spans="1:36" ht="12.75" customHeight="1" x14ac:dyDescent="0.3">
      <c r="A90" s="473" t="s">
        <v>56</v>
      </c>
      <c r="B90" s="474"/>
      <c r="C90" s="474"/>
      <c r="D90" s="474"/>
      <c r="E90" s="475"/>
      <c r="F90" s="16"/>
      <c r="G90" s="5"/>
      <c r="H90" s="17"/>
      <c r="I90" s="17"/>
      <c r="J90" s="321"/>
      <c r="K90" s="7"/>
      <c r="L90" s="18"/>
      <c r="M90" s="19"/>
      <c r="N90" s="19"/>
      <c r="O90" s="19"/>
      <c r="P90" s="5"/>
      <c r="Q90" s="20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111"/>
      <c r="AJ90" s="111"/>
    </row>
    <row r="91" spans="1:36" s="11" customFormat="1" ht="12.75" hidden="1" customHeight="1" outlineLevel="1" x14ac:dyDescent="0.2">
      <c r="A91" s="23">
        <v>1</v>
      </c>
      <c r="B91" s="23"/>
      <c r="C91" s="169"/>
      <c r="D91" s="33"/>
      <c r="E91" s="78"/>
      <c r="F91" s="78"/>
      <c r="G91" s="78"/>
      <c r="H91" s="25"/>
      <c r="I91" s="25"/>
      <c r="J91" s="481"/>
      <c r="K91" s="147"/>
      <c r="L91" s="78"/>
      <c r="M91" s="28"/>
      <c r="N91" s="28"/>
      <c r="O91" s="28"/>
      <c r="P91" s="78"/>
      <c r="Q91" s="78"/>
      <c r="R91" s="28"/>
      <c r="S91" s="28"/>
      <c r="T91" s="28"/>
      <c r="U91" s="29">
        <f>SUM(R91:T91)</f>
        <v>0</v>
      </c>
      <c r="V91" s="28"/>
      <c r="W91" s="28"/>
      <c r="X91" s="28"/>
      <c r="Y91" s="29">
        <f>SUM(V91:X91)</f>
        <v>0</v>
      </c>
      <c r="Z91" s="28"/>
      <c r="AA91" s="28"/>
      <c r="AB91" s="28"/>
      <c r="AC91" s="29">
        <f>SUM(Z91:AB91)</f>
        <v>0</v>
      </c>
      <c r="AD91" s="28"/>
      <c r="AE91" s="147"/>
      <c r="AF91" s="28"/>
      <c r="AG91" s="29">
        <f>SUM(AD91:AF91)</f>
        <v>0</v>
      </c>
      <c r="AH91" s="29">
        <f t="shared" ref="AH91:AH123" si="51">SUM(U91,Y91,AC91,AG91)</f>
        <v>0</v>
      </c>
      <c r="AI91" s="112">
        <f>IF(ISERROR(AH91/J91),0,AH91/J91)</f>
        <v>0</v>
      </c>
      <c r="AJ91" s="112">
        <f t="shared" ref="AJ91:AJ123" si="52">IF(ISERROR(AH91/$AH$359),"-",AH91/$AH$359)</f>
        <v>0</v>
      </c>
    </row>
    <row r="92" spans="1:36" s="11" customFormat="1" ht="13.5" hidden="1" customHeight="1" outlineLevel="1" x14ac:dyDescent="0.2">
      <c r="A92" s="23">
        <v>2</v>
      </c>
      <c r="B92" s="23"/>
      <c r="C92" s="169"/>
      <c r="D92" s="33"/>
      <c r="E92" s="162"/>
      <c r="F92" s="78"/>
      <c r="G92" s="162"/>
      <c r="H92" s="33"/>
      <c r="I92" s="33"/>
      <c r="J92" s="482"/>
      <c r="K92" s="148"/>
      <c r="L92" s="78"/>
      <c r="M92" s="28"/>
      <c r="N92" s="28"/>
      <c r="O92" s="28"/>
      <c r="P92" s="162"/>
      <c r="Q92" s="162"/>
      <c r="R92" s="28"/>
      <c r="S92" s="28"/>
      <c r="T92" s="28"/>
      <c r="U92" s="29">
        <f t="shared" ref="U92:U123" si="53">SUM(R92:T92)</f>
        <v>0</v>
      </c>
      <c r="V92" s="28"/>
      <c r="W92" s="28"/>
      <c r="X92" s="28"/>
      <c r="Y92" s="29">
        <f t="shared" ref="Y92:Y123" si="54">SUM(V92:X92)</f>
        <v>0</v>
      </c>
      <c r="Z92" s="28"/>
      <c r="AA92" s="28"/>
      <c r="AB92" s="28"/>
      <c r="AC92" s="29">
        <f t="shared" ref="AC92:AC123" si="55">SUM(Z92:AB92)</f>
        <v>0</v>
      </c>
      <c r="AD92" s="28"/>
      <c r="AE92" s="148"/>
      <c r="AF92" s="28"/>
      <c r="AG92" s="29">
        <f t="shared" ref="AG92:AG123" si="56">SUM(AD92:AF92)</f>
        <v>0</v>
      </c>
      <c r="AH92" s="29">
        <f t="shared" si="51"/>
        <v>0</v>
      </c>
      <c r="AI92" s="112">
        <f t="shared" ref="AI92:AI123" si="57">IF(ISERROR(AH92/J92),0,AH92/J92)</f>
        <v>0</v>
      </c>
      <c r="AJ92" s="112">
        <f t="shared" si="52"/>
        <v>0</v>
      </c>
    </row>
    <row r="93" spans="1:36" s="11" customFormat="1" ht="13.5" hidden="1" customHeight="1" outlineLevel="1" x14ac:dyDescent="0.2">
      <c r="A93" s="23">
        <v>3</v>
      </c>
      <c r="B93" s="23"/>
      <c r="C93" s="169"/>
      <c r="D93" s="33"/>
      <c r="E93" s="162"/>
      <c r="F93" s="78"/>
      <c r="G93" s="162"/>
      <c r="H93" s="33"/>
      <c r="I93" s="33"/>
      <c r="J93" s="482"/>
      <c r="K93" s="148"/>
      <c r="L93" s="78"/>
      <c r="M93" s="28"/>
      <c r="N93" s="28"/>
      <c r="O93" s="28"/>
      <c r="P93" s="162"/>
      <c r="Q93" s="162"/>
      <c r="R93" s="28"/>
      <c r="S93" s="28"/>
      <c r="T93" s="28"/>
      <c r="U93" s="29">
        <f t="shared" ref="U93:U121" si="58">SUM(R93:T93)</f>
        <v>0</v>
      </c>
      <c r="V93" s="28"/>
      <c r="W93" s="28"/>
      <c r="X93" s="28"/>
      <c r="Y93" s="29">
        <f t="shared" ref="Y93:Y121" si="59">SUM(V93:X93)</f>
        <v>0</v>
      </c>
      <c r="Z93" s="28"/>
      <c r="AA93" s="28"/>
      <c r="AB93" s="28"/>
      <c r="AC93" s="29">
        <f t="shared" ref="AC93:AC121" si="60">SUM(Z93:AB93)</f>
        <v>0</v>
      </c>
      <c r="AD93" s="28"/>
      <c r="AE93" s="148"/>
      <c r="AF93" s="28"/>
      <c r="AG93" s="29">
        <f t="shared" ref="AG93:AG121" si="61">SUM(AD93:AF93)</f>
        <v>0</v>
      </c>
      <c r="AH93" s="29">
        <f t="shared" ref="AH93:AH121" si="62">SUM(U93,Y93,AC93,AG93)</f>
        <v>0</v>
      </c>
      <c r="AI93" s="112">
        <f t="shared" ref="AI93:AI121" si="63">IF(ISERROR(AH93/J93),0,AH93/J93)</f>
        <v>0</v>
      </c>
      <c r="AJ93" s="112">
        <f t="shared" si="52"/>
        <v>0</v>
      </c>
    </row>
    <row r="94" spans="1:36" s="11" customFormat="1" ht="13.5" hidden="1" customHeight="1" outlineLevel="1" x14ac:dyDescent="0.2">
      <c r="A94" s="23">
        <v>4</v>
      </c>
      <c r="B94" s="23"/>
      <c r="C94" s="169"/>
      <c r="D94" s="33"/>
      <c r="E94" s="162"/>
      <c r="F94" s="78"/>
      <c r="G94" s="162"/>
      <c r="H94" s="33"/>
      <c r="I94" s="33"/>
      <c r="J94" s="482"/>
      <c r="K94" s="148"/>
      <c r="L94" s="78"/>
      <c r="M94" s="28"/>
      <c r="N94" s="28"/>
      <c r="O94" s="28"/>
      <c r="P94" s="162"/>
      <c r="Q94" s="162"/>
      <c r="R94" s="28"/>
      <c r="S94" s="28"/>
      <c r="T94" s="28"/>
      <c r="U94" s="29">
        <f t="shared" si="58"/>
        <v>0</v>
      </c>
      <c r="V94" s="28"/>
      <c r="W94" s="28"/>
      <c r="X94" s="28"/>
      <c r="Y94" s="29">
        <f t="shared" si="59"/>
        <v>0</v>
      </c>
      <c r="Z94" s="28"/>
      <c r="AA94" s="28"/>
      <c r="AB94" s="28"/>
      <c r="AC94" s="29">
        <f t="shared" si="60"/>
        <v>0</v>
      </c>
      <c r="AD94" s="28"/>
      <c r="AE94" s="148"/>
      <c r="AF94" s="28"/>
      <c r="AG94" s="29">
        <f t="shared" si="61"/>
        <v>0</v>
      </c>
      <c r="AH94" s="29">
        <f t="shared" si="62"/>
        <v>0</v>
      </c>
      <c r="AI94" s="112">
        <f t="shared" si="63"/>
        <v>0</v>
      </c>
      <c r="AJ94" s="112">
        <f t="shared" si="52"/>
        <v>0</v>
      </c>
    </row>
    <row r="95" spans="1:36" s="11" customFormat="1" ht="13.5" hidden="1" customHeight="1" outlineLevel="1" x14ac:dyDescent="0.2">
      <c r="A95" s="23">
        <v>5</v>
      </c>
      <c r="B95" s="23"/>
      <c r="C95" s="169"/>
      <c r="D95" s="33"/>
      <c r="E95" s="162"/>
      <c r="F95" s="78"/>
      <c r="G95" s="162"/>
      <c r="H95" s="33"/>
      <c r="I95" s="33"/>
      <c r="J95" s="482"/>
      <c r="K95" s="148"/>
      <c r="L95" s="78"/>
      <c r="M95" s="28"/>
      <c r="N95" s="28"/>
      <c r="O95" s="28"/>
      <c r="P95" s="162"/>
      <c r="Q95" s="162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148"/>
      <c r="AF95" s="28"/>
      <c r="AG95" s="29">
        <f t="shared" si="61"/>
        <v>0</v>
      </c>
      <c r="AH95" s="29">
        <f t="shared" si="62"/>
        <v>0</v>
      </c>
      <c r="AI95" s="112">
        <f t="shared" si="63"/>
        <v>0</v>
      </c>
      <c r="AJ95" s="112">
        <f t="shared" si="52"/>
        <v>0</v>
      </c>
    </row>
    <row r="96" spans="1:36" s="11" customFormat="1" ht="13.5" hidden="1" customHeight="1" outlineLevel="1" x14ac:dyDescent="0.2">
      <c r="A96" s="23">
        <v>6</v>
      </c>
      <c r="B96" s="23"/>
      <c r="C96" s="169"/>
      <c r="D96" s="33"/>
      <c r="E96" s="162"/>
      <c r="F96" s="78"/>
      <c r="G96" s="162"/>
      <c r="H96" s="33"/>
      <c r="I96" s="33"/>
      <c r="J96" s="482"/>
      <c r="K96" s="148"/>
      <c r="L96" s="78"/>
      <c r="M96" s="28"/>
      <c r="N96" s="28"/>
      <c r="O96" s="28"/>
      <c r="P96" s="162"/>
      <c r="Q96" s="162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148"/>
      <c r="AF96" s="28"/>
      <c r="AG96" s="29">
        <f t="shared" si="61"/>
        <v>0</v>
      </c>
      <c r="AH96" s="29">
        <f t="shared" si="62"/>
        <v>0</v>
      </c>
      <c r="AI96" s="112">
        <f t="shared" si="63"/>
        <v>0</v>
      </c>
      <c r="AJ96" s="112">
        <f t="shared" si="52"/>
        <v>0</v>
      </c>
    </row>
    <row r="97" spans="1:36" s="11" customFormat="1" ht="13.5" hidden="1" customHeight="1" outlineLevel="1" x14ac:dyDescent="0.2">
      <c r="A97" s="23">
        <v>7</v>
      </c>
      <c r="B97" s="23"/>
      <c r="C97" s="169"/>
      <c r="D97" s="33"/>
      <c r="E97" s="162"/>
      <c r="F97" s="78"/>
      <c r="G97" s="162"/>
      <c r="H97" s="33"/>
      <c r="I97" s="33"/>
      <c r="J97" s="482"/>
      <c r="K97" s="148"/>
      <c r="L97" s="78"/>
      <c r="M97" s="28"/>
      <c r="N97" s="28"/>
      <c r="O97" s="28"/>
      <c r="P97" s="162"/>
      <c r="Q97" s="162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148"/>
      <c r="AF97" s="28"/>
      <c r="AG97" s="29">
        <f t="shared" si="61"/>
        <v>0</v>
      </c>
      <c r="AH97" s="29">
        <f t="shared" si="62"/>
        <v>0</v>
      </c>
      <c r="AI97" s="112">
        <f t="shared" si="63"/>
        <v>0</v>
      </c>
      <c r="AJ97" s="112">
        <f t="shared" si="52"/>
        <v>0</v>
      </c>
    </row>
    <row r="98" spans="1:36" s="11" customFormat="1" ht="13.5" hidden="1" customHeight="1" outlineLevel="1" x14ac:dyDescent="0.2">
      <c r="A98" s="23">
        <v>8</v>
      </c>
      <c r="B98" s="23"/>
      <c r="C98" s="169"/>
      <c r="D98" s="33"/>
      <c r="E98" s="162"/>
      <c r="F98" s="78"/>
      <c r="G98" s="162"/>
      <c r="H98" s="33"/>
      <c r="I98" s="33"/>
      <c r="J98" s="482"/>
      <c r="K98" s="148"/>
      <c r="L98" s="78"/>
      <c r="M98" s="28"/>
      <c r="N98" s="28"/>
      <c r="O98" s="28"/>
      <c r="P98" s="162"/>
      <c r="Q98" s="162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148"/>
      <c r="AF98" s="28"/>
      <c r="AG98" s="29">
        <f t="shared" si="61"/>
        <v>0</v>
      </c>
      <c r="AH98" s="29">
        <f t="shared" si="62"/>
        <v>0</v>
      </c>
      <c r="AI98" s="112">
        <f t="shared" si="63"/>
        <v>0</v>
      </c>
      <c r="AJ98" s="112">
        <f t="shared" si="52"/>
        <v>0</v>
      </c>
    </row>
    <row r="99" spans="1:36" s="11" customFormat="1" ht="13.5" hidden="1" customHeight="1" outlineLevel="1" x14ac:dyDescent="0.2">
      <c r="A99" s="23">
        <v>9</v>
      </c>
      <c r="B99" s="23"/>
      <c r="C99" s="161"/>
      <c r="D99" s="33"/>
      <c r="E99" s="162"/>
      <c r="F99" s="78"/>
      <c r="G99" s="162"/>
      <c r="H99" s="33"/>
      <c r="I99" s="33"/>
      <c r="J99" s="482"/>
      <c r="K99" s="148"/>
      <c r="L99" s="78"/>
      <c r="M99" s="28"/>
      <c r="N99" s="28"/>
      <c r="O99" s="28"/>
      <c r="P99" s="162"/>
      <c r="Q99" s="162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148"/>
      <c r="AF99" s="28"/>
      <c r="AG99" s="29">
        <f t="shared" si="61"/>
        <v>0</v>
      </c>
      <c r="AH99" s="29">
        <f t="shared" si="62"/>
        <v>0</v>
      </c>
      <c r="AI99" s="112">
        <f t="shared" si="63"/>
        <v>0</v>
      </c>
      <c r="AJ99" s="112">
        <f t="shared" si="52"/>
        <v>0</v>
      </c>
    </row>
    <row r="100" spans="1:36" s="11" customFormat="1" ht="13.5" hidden="1" customHeight="1" outlineLevel="1" x14ac:dyDescent="0.2">
      <c r="A100" s="23">
        <v>10</v>
      </c>
      <c r="B100" s="23"/>
      <c r="C100" s="161"/>
      <c r="D100" s="33"/>
      <c r="E100" s="162"/>
      <c r="F100" s="78"/>
      <c r="G100" s="162"/>
      <c r="H100" s="33"/>
      <c r="I100" s="33"/>
      <c r="J100" s="482"/>
      <c r="K100" s="148"/>
      <c r="L100" s="78"/>
      <c r="M100" s="28"/>
      <c r="N100" s="28"/>
      <c r="O100" s="28"/>
      <c r="P100" s="162"/>
      <c r="Q100" s="162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148"/>
      <c r="AF100" s="28"/>
      <c r="AG100" s="29">
        <f t="shared" si="61"/>
        <v>0</v>
      </c>
      <c r="AH100" s="29">
        <f t="shared" si="62"/>
        <v>0</v>
      </c>
      <c r="AI100" s="112">
        <f t="shared" si="63"/>
        <v>0</v>
      </c>
      <c r="AJ100" s="112">
        <f t="shared" si="52"/>
        <v>0</v>
      </c>
    </row>
    <row r="101" spans="1:36" s="11" customFormat="1" ht="13.5" hidden="1" customHeight="1" outlineLevel="1" x14ac:dyDescent="0.2">
      <c r="A101" s="23">
        <v>11</v>
      </c>
      <c r="B101" s="23"/>
      <c r="C101" s="161"/>
      <c r="D101" s="33"/>
      <c r="E101" s="162"/>
      <c r="F101" s="78"/>
      <c r="G101" s="162"/>
      <c r="H101" s="33"/>
      <c r="I101" s="33"/>
      <c r="J101" s="482"/>
      <c r="K101" s="148"/>
      <c r="L101" s="78"/>
      <c r="M101" s="28"/>
      <c r="N101" s="28"/>
      <c r="O101" s="28"/>
      <c r="P101" s="162"/>
      <c r="Q101" s="162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148"/>
      <c r="AF101" s="28"/>
      <c r="AG101" s="29">
        <f t="shared" si="61"/>
        <v>0</v>
      </c>
      <c r="AH101" s="29">
        <f t="shared" si="62"/>
        <v>0</v>
      </c>
      <c r="AI101" s="112">
        <f t="shared" si="63"/>
        <v>0</v>
      </c>
      <c r="AJ101" s="112">
        <f t="shared" si="52"/>
        <v>0</v>
      </c>
    </row>
    <row r="102" spans="1:36" s="11" customFormat="1" ht="13.5" hidden="1" customHeight="1" outlineLevel="1" x14ac:dyDescent="0.2">
      <c r="A102" s="23">
        <v>12</v>
      </c>
      <c r="B102" s="23"/>
      <c r="C102" s="169"/>
      <c r="D102" s="33"/>
      <c r="E102" s="162"/>
      <c r="F102" s="78"/>
      <c r="G102" s="162"/>
      <c r="H102" s="33"/>
      <c r="I102" s="33"/>
      <c r="J102" s="482"/>
      <c r="K102" s="148"/>
      <c r="L102" s="78"/>
      <c r="M102" s="28"/>
      <c r="N102" s="28"/>
      <c r="O102" s="28"/>
      <c r="P102" s="162"/>
      <c r="Q102" s="162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148"/>
      <c r="AF102" s="28"/>
      <c r="AG102" s="29">
        <f t="shared" si="61"/>
        <v>0</v>
      </c>
      <c r="AH102" s="29">
        <f t="shared" si="62"/>
        <v>0</v>
      </c>
      <c r="AI102" s="112">
        <f t="shared" si="63"/>
        <v>0</v>
      </c>
      <c r="AJ102" s="112">
        <f t="shared" si="52"/>
        <v>0</v>
      </c>
    </row>
    <row r="103" spans="1:36" s="11" customFormat="1" ht="13.5" hidden="1" customHeight="1" outlineLevel="1" x14ac:dyDescent="0.2">
      <c r="A103" s="23">
        <v>13</v>
      </c>
      <c r="B103" s="23"/>
      <c r="C103" s="169"/>
      <c r="D103" s="33"/>
      <c r="E103" s="162"/>
      <c r="F103" s="78"/>
      <c r="G103" s="162"/>
      <c r="H103" s="33"/>
      <c r="I103" s="33"/>
      <c r="J103" s="482"/>
      <c r="K103" s="148"/>
      <c r="L103" s="78"/>
      <c r="M103" s="28"/>
      <c r="N103" s="28"/>
      <c r="O103" s="28"/>
      <c r="P103" s="162"/>
      <c r="Q103" s="162"/>
      <c r="R103" s="28"/>
      <c r="S103" s="28"/>
      <c r="T103" s="28"/>
      <c r="U103" s="29">
        <f t="shared" si="58"/>
        <v>0</v>
      </c>
      <c r="V103" s="28"/>
      <c r="W103" s="28"/>
      <c r="X103" s="28"/>
      <c r="Y103" s="29">
        <f t="shared" si="59"/>
        <v>0</v>
      </c>
      <c r="Z103" s="28"/>
      <c r="AA103" s="28"/>
      <c r="AB103" s="28"/>
      <c r="AC103" s="29">
        <f t="shared" si="60"/>
        <v>0</v>
      </c>
      <c r="AD103" s="28"/>
      <c r="AE103" s="148"/>
      <c r="AF103" s="28"/>
      <c r="AG103" s="29">
        <f t="shared" si="61"/>
        <v>0</v>
      </c>
      <c r="AH103" s="29">
        <f t="shared" si="62"/>
        <v>0</v>
      </c>
      <c r="AI103" s="112">
        <f t="shared" si="63"/>
        <v>0</v>
      </c>
      <c r="AJ103" s="112">
        <f t="shared" si="52"/>
        <v>0</v>
      </c>
    </row>
    <row r="104" spans="1:36" s="11" customFormat="1" ht="13.5" hidden="1" customHeight="1" outlineLevel="1" x14ac:dyDescent="0.2">
      <c r="A104" s="23">
        <v>14</v>
      </c>
      <c r="B104" s="23"/>
      <c r="C104" s="169"/>
      <c r="D104" s="33"/>
      <c r="E104" s="162"/>
      <c r="F104" s="78"/>
      <c r="G104" s="162"/>
      <c r="H104" s="33"/>
      <c r="I104" s="33"/>
      <c r="J104" s="482"/>
      <c r="K104" s="148"/>
      <c r="L104" s="78"/>
      <c r="M104" s="28"/>
      <c r="N104" s="28"/>
      <c r="O104" s="28"/>
      <c r="P104" s="162"/>
      <c r="Q104" s="162"/>
      <c r="R104" s="28"/>
      <c r="S104" s="28"/>
      <c r="T104" s="28"/>
      <c r="U104" s="29">
        <f t="shared" si="58"/>
        <v>0</v>
      </c>
      <c r="V104" s="28"/>
      <c r="W104" s="28"/>
      <c r="X104" s="28"/>
      <c r="Y104" s="29">
        <f t="shared" si="59"/>
        <v>0</v>
      </c>
      <c r="Z104" s="28"/>
      <c r="AA104" s="28"/>
      <c r="AB104" s="28"/>
      <c r="AC104" s="29">
        <f t="shared" si="60"/>
        <v>0</v>
      </c>
      <c r="AD104" s="28"/>
      <c r="AE104" s="148"/>
      <c r="AF104" s="28"/>
      <c r="AG104" s="29">
        <f t="shared" si="61"/>
        <v>0</v>
      </c>
      <c r="AH104" s="29">
        <f t="shared" si="62"/>
        <v>0</v>
      </c>
      <c r="AI104" s="112">
        <f t="shared" si="63"/>
        <v>0</v>
      </c>
      <c r="AJ104" s="112">
        <f t="shared" si="52"/>
        <v>0</v>
      </c>
    </row>
    <row r="105" spans="1:36" s="11" customFormat="1" ht="13.5" hidden="1" customHeight="1" outlineLevel="1" x14ac:dyDescent="0.2">
      <c r="A105" s="23">
        <v>15</v>
      </c>
      <c r="B105" s="23"/>
      <c r="C105" s="169"/>
      <c r="D105" s="33"/>
      <c r="E105" s="162"/>
      <c r="F105" s="78"/>
      <c r="G105" s="162"/>
      <c r="H105" s="33"/>
      <c r="I105" s="33"/>
      <c r="J105" s="482"/>
      <c r="K105" s="148"/>
      <c r="L105" s="78"/>
      <c r="M105" s="28"/>
      <c r="N105" s="28"/>
      <c r="O105" s="28"/>
      <c r="P105" s="162"/>
      <c r="Q105" s="162"/>
      <c r="R105" s="28"/>
      <c r="S105" s="28"/>
      <c r="T105" s="28"/>
      <c r="U105" s="29">
        <f t="shared" si="58"/>
        <v>0</v>
      </c>
      <c r="V105" s="28"/>
      <c r="W105" s="28"/>
      <c r="X105" s="28"/>
      <c r="Y105" s="29">
        <f t="shared" si="59"/>
        <v>0</v>
      </c>
      <c r="Z105" s="28"/>
      <c r="AA105" s="28"/>
      <c r="AB105" s="28"/>
      <c r="AC105" s="29">
        <f t="shared" si="60"/>
        <v>0</v>
      </c>
      <c r="AD105" s="28"/>
      <c r="AE105" s="148"/>
      <c r="AF105" s="28"/>
      <c r="AG105" s="29">
        <f t="shared" si="61"/>
        <v>0</v>
      </c>
      <c r="AH105" s="29">
        <f t="shared" si="62"/>
        <v>0</v>
      </c>
      <c r="AI105" s="112">
        <f t="shared" si="63"/>
        <v>0</v>
      </c>
      <c r="AJ105" s="112">
        <f t="shared" si="52"/>
        <v>0</v>
      </c>
    </row>
    <row r="106" spans="1:36" s="11" customFormat="1" ht="13.5" hidden="1" customHeight="1" outlineLevel="1" x14ac:dyDescent="0.2">
      <c r="A106" s="23">
        <v>16</v>
      </c>
      <c r="B106" s="23"/>
      <c r="C106" s="169"/>
      <c r="D106" s="33"/>
      <c r="E106" s="162"/>
      <c r="F106" s="78"/>
      <c r="G106" s="162"/>
      <c r="H106" s="33"/>
      <c r="I106" s="33"/>
      <c r="J106" s="482"/>
      <c r="K106" s="148"/>
      <c r="L106" s="78"/>
      <c r="M106" s="28"/>
      <c r="N106" s="28"/>
      <c r="O106" s="28"/>
      <c r="P106" s="162"/>
      <c r="Q106" s="162"/>
      <c r="R106" s="28"/>
      <c r="S106" s="28"/>
      <c r="T106" s="28"/>
      <c r="U106" s="29">
        <f t="shared" si="58"/>
        <v>0</v>
      </c>
      <c r="V106" s="28"/>
      <c r="W106" s="28"/>
      <c r="X106" s="28"/>
      <c r="Y106" s="29">
        <f t="shared" si="59"/>
        <v>0</v>
      </c>
      <c r="Z106" s="28"/>
      <c r="AA106" s="28"/>
      <c r="AB106" s="28"/>
      <c r="AC106" s="29">
        <f t="shared" si="60"/>
        <v>0</v>
      </c>
      <c r="AD106" s="28"/>
      <c r="AE106" s="148"/>
      <c r="AF106" s="28"/>
      <c r="AG106" s="29">
        <f t="shared" si="61"/>
        <v>0</v>
      </c>
      <c r="AH106" s="29">
        <f t="shared" si="62"/>
        <v>0</v>
      </c>
      <c r="AI106" s="112">
        <f t="shared" si="63"/>
        <v>0</v>
      </c>
      <c r="AJ106" s="112">
        <f t="shared" si="52"/>
        <v>0</v>
      </c>
    </row>
    <row r="107" spans="1:36" s="11" customFormat="1" ht="13.5" hidden="1" customHeight="1" outlineLevel="1" x14ac:dyDescent="0.2">
      <c r="A107" s="23">
        <v>17</v>
      </c>
      <c r="B107" s="23"/>
      <c r="C107" s="161"/>
      <c r="D107" s="33"/>
      <c r="E107" s="162"/>
      <c r="F107" s="78"/>
      <c r="G107" s="162"/>
      <c r="H107" s="33"/>
      <c r="I107" s="33"/>
      <c r="J107" s="482"/>
      <c r="K107" s="148"/>
      <c r="L107" s="78"/>
      <c r="M107" s="28"/>
      <c r="N107" s="28"/>
      <c r="O107" s="28"/>
      <c r="P107" s="162"/>
      <c r="Q107" s="162"/>
      <c r="R107" s="28"/>
      <c r="S107" s="28"/>
      <c r="T107" s="28"/>
      <c r="U107" s="29">
        <f t="shared" si="58"/>
        <v>0</v>
      </c>
      <c r="V107" s="28"/>
      <c r="W107" s="28"/>
      <c r="X107" s="28"/>
      <c r="Y107" s="29">
        <f t="shared" si="59"/>
        <v>0</v>
      </c>
      <c r="Z107" s="28"/>
      <c r="AA107" s="28"/>
      <c r="AB107" s="28"/>
      <c r="AC107" s="29">
        <f t="shared" si="60"/>
        <v>0</v>
      </c>
      <c r="AD107" s="28"/>
      <c r="AE107" s="148"/>
      <c r="AF107" s="28"/>
      <c r="AG107" s="29">
        <f t="shared" si="61"/>
        <v>0</v>
      </c>
      <c r="AH107" s="29">
        <f t="shared" si="62"/>
        <v>0</v>
      </c>
      <c r="AI107" s="112">
        <f t="shared" si="63"/>
        <v>0</v>
      </c>
      <c r="AJ107" s="112">
        <f t="shared" si="52"/>
        <v>0</v>
      </c>
    </row>
    <row r="108" spans="1:36" s="11" customFormat="1" ht="13.5" hidden="1" customHeight="1" outlineLevel="1" x14ac:dyDescent="0.2">
      <c r="A108" s="23">
        <v>18</v>
      </c>
      <c r="B108" s="23"/>
      <c r="C108" s="169"/>
      <c r="D108" s="33"/>
      <c r="E108" s="162"/>
      <c r="F108" s="78"/>
      <c r="G108" s="162"/>
      <c r="H108" s="33"/>
      <c r="I108" s="33"/>
      <c r="J108" s="482"/>
      <c r="K108" s="148"/>
      <c r="L108" s="78"/>
      <c r="M108" s="28"/>
      <c r="N108" s="28"/>
      <c r="O108" s="28"/>
      <c r="P108" s="162"/>
      <c r="Q108" s="162"/>
      <c r="R108" s="28"/>
      <c r="S108" s="28"/>
      <c r="T108" s="28"/>
      <c r="U108" s="29">
        <f t="shared" si="58"/>
        <v>0</v>
      </c>
      <c r="V108" s="28"/>
      <c r="W108" s="28"/>
      <c r="X108" s="28"/>
      <c r="Y108" s="29">
        <f t="shared" si="59"/>
        <v>0</v>
      </c>
      <c r="Z108" s="28"/>
      <c r="AA108" s="28"/>
      <c r="AB108" s="28"/>
      <c r="AC108" s="29">
        <f t="shared" si="60"/>
        <v>0</v>
      </c>
      <c r="AD108" s="28"/>
      <c r="AE108" s="148"/>
      <c r="AF108" s="28"/>
      <c r="AG108" s="29">
        <f t="shared" si="61"/>
        <v>0</v>
      </c>
      <c r="AH108" s="29">
        <f t="shared" si="62"/>
        <v>0</v>
      </c>
      <c r="AI108" s="112">
        <f t="shared" si="63"/>
        <v>0</v>
      </c>
      <c r="AJ108" s="112">
        <f t="shared" si="52"/>
        <v>0</v>
      </c>
    </row>
    <row r="109" spans="1:36" s="11" customFormat="1" ht="13.5" hidden="1" customHeight="1" outlineLevel="1" x14ac:dyDescent="0.2">
      <c r="A109" s="23">
        <v>19</v>
      </c>
      <c r="B109" s="23"/>
      <c r="C109" s="169"/>
      <c r="D109" s="33"/>
      <c r="E109" s="162"/>
      <c r="F109" s="78"/>
      <c r="G109" s="162"/>
      <c r="H109" s="33"/>
      <c r="I109" s="33"/>
      <c r="J109" s="482"/>
      <c r="K109" s="148"/>
      <c r="L109" s="78"/>
      <c r="M109" s="28"/>
      <c r="N109" s="28"/>
      <c r="O109" s="28"/>
      <c r="P109" s="162"/>
      <c r="Q109" s="162"/>
      <c r="R109" s="28"/>
      <c r="S109" s="28"/>
      <c r="T109" s="28"/>
      <c r="U109" s="29">
        <f t="shared" si="58"/>
        <v>0</v>
      </c>
      <c r="V109" s="28"/>
      <c r="W109" s="28"/>
      <c r="X109" s="28"/>
      <c r="Y109" s="29">
        <f t="shared" si="59"/>
        <v>0</v>
      </c>
      <c r="Z109" s="28"/>
      <c r="AA109" s="28"/>
      <c r="AB109" s="28"/>
      <c r="AC109" s="29">
        <f t="shared" si="60"/>
        <v>0</v>
      </c>
      <c r="AD109" s="28"/>
      <c r="AE109" s="148"/>
      <c r="AF109" s="28"/>
      <c r="AG109" s="29">
        <f t="shared" si="61"/>
        <v>0</v>
      </c>
      <c r="AH109" s="29">
        <f t="shared" si="62"/>
        <v>0</v>
      </c>
      <c r="AI109" s="112">
        <f t="shared" si="63"/>
        <v>0</v>
      </c>
      <c r="AJ109" s="112">
        <f t="shared" si="52"/>
        <v>0</v>
      </c>
    </row>
    <row r="110" spans="1:36" s="11" customFormat="1" ht="13.5" hidden="1" customHeight="1" outlineLevel="1" x14ac:dyDescent="0.2">
      <c r="A110" s="23">
        <v>20</v>
      </c>
      <c r="B110" s="23"/>
      <c r="C110" s="169"/>
      <c r="D110" s="33"/>
      <c r="E110" s="162"/>
      <c r="F110" s="78"/>
      <c r="G110" s="162"/>
      <c r="H110" s="33"/>
      <c r="I110" s="33"/>
      <c r="J110" s="482"/>
      <c r="K110" s="148"/>
      <c r="L110" s="78"/>
      <c r="M110" s="28"/>
      <c r="N110" s="28"/>
      <c r="O110" s="28"/>
      <c r="P110" s="162"/>
      <c r="Q110" s="162"/>
      <c r="R110" s="28"/>
      <c r="S110" s="28"/>
      <c r="T110" s="28"/>
      <c r="U110" s="29">
        <f t="shared" si="58"/>
        <v>0</v>
      </c>
      <c r="V110" s="28"/>
      <c r="W110" s="28"/>
      <c r="X110" s="28"/>
      <c r="Y110" s="29">
        <f t="shared" si="59"/>
        <v>0</v>
      </c>
      <c r="Z110" s="28"/>
      <c r="AA110" s="28"/>
      <c r="AB110" s="28"/>
      <c r="AC110" s="29">
        <f t="shared" si="60"/>
        <v>0</v>
      </c>
      <c r="AD110" s="28"/>
      <c r="AE110" s="148"/>
      <c r="AF110" s="28"/>
      <c r="AG110" s="29">
        <f t="shared" si="61"/>
        <v>0</v>
      </c>
      <c r="AH110" s="29">
        <f t="shared" si="62"/>
        <v>0</v>
      </c>
      <c r="AI110" s="112">
        <f t="shared" si="63"/>
        <v>0</v>
      </c>
      <c r="AJ110" s="112">
        <f t="shared" si="52"/>
        <v>0</v>
      </c>
    </row>
    <row r="111" spans="1:36" s="11" customFormat="1" ht="13.5" hidden="1" customHeight="1" outlineLevel="1" x14ac:dyDescent="0.2">
      <c r="A111" s="23">
        <v>21</v>
      </c>
      <c r="B111" s="23"/>
      <c r="C111" s="169"/>
      <c r="D111" s="33"/>
      <c r="E111" s="162"/>
      <c r="F111" s="78"/>
      <c r="G111" s="162"/>
      <c r="H111" s="33"/>
      <c r="I111" s="33"/>
      <c r="J111" s="482"/>
      <c r="K111" s="148"/>
      <c r="L111" s="78"/>
      <c r="M111" s="28"/>
      <c r="N111" s="28"/>
      <c r="O111" s="28"/>
      <c r="P111" s="162"/>
      <c r="Q111" s="162"/>
      <c r="R111" s="28"/>
      <c r="S111" s="28"/>
      <c r="T111" s="28"/>
      <c r="U111" s="29">
        <f t="shared" si="58"/>
        <v>0</v>
      </c>
      <c r="V111" s="28"/>
      <c r="W111" s="28"/>
      <c r="X111" s="28"/>
      <c r="Y111" s="29">
        <f t="shared" si="59"/>
        <v>0</v>
      </c>
      <c r="Z111" s="28"/>
      <c r="AA111" s="28"/>
      <c r="AB111" s="28"/>
      <c r="AC111" s="29">
        <f t="shared" si="60"/>
        <v>0</v>
      </c>
      <c r="AD111" s="28"/>
      <c r="AE111" s="148"/>
      <c r="AF111" s="28"/>
      <c r="AG111" s="29">
        <f t="shared" si="61"/>
        <v>0</v>
      </c>
      <c r="AH111" s="29">
        <f t="shared" si="62"/>
        <v>0</v>
      </c>
      <c r="AI111" s="112">
        <f t="shared" si="63"/>
        <v>0</v>
      </c>
      <c r="AJ111" s="112">
        <f t="shared" si="52"/>
        <v>0</v>
      </c>
    </row>
    <row r="112" spans="1:36" s="11" customFormat="1" ht="13.5" hidden="1" customHeight="1" outlineLevel="1" x14ac:dyDescent="0.2">
      <c r="A112" s="23">
        <v>22</v>
      </c>
      <c r="B112" s="23"/>
      <c r="C112" s="169"/>
      <c r="D112" s="33"/>
      <c r="E112" s="162"/>
      <c r="F112" s="78"/>
      <c r="G112" s="162"/>
      <c r="H112" s="33"/>
      <c r="I112" s="33"/>
      <c r="J112" s="482"/>
      <c r="K112" s="148"/>
      <c r="L112" s="78"/>
      <c r="M112" s="28"/>
      <c r="N112" s="28"/>
      <c r="O112" s="28"/>
      <c r="P112" s="162"/>
      <c r="Q112" s="162"/>
      <c r="R112" s="28"/>
      <c r="S112" s="28"/>
      <c r="T112" s="28"/>
      <c r="U112" s="29">
        <f t="shared" si="58"/>
        <v>0</v>
      </c>
      <c r="V112" s="28"/>
      <c r="W112" s="28"/>
      <c r="X112" s="28"/>
      <c r="Y112" s="29">
        <f t="shared" si="59"/>
        <v>0</v>
      </c>
      <c r="Z112" s="28"/>
      <c r="AA112" s="28"/>
      <c r="AB112" s="28"/>
      <c r="AC112" s="29">
        <f t="shared" si="60"/>
        <v>0</v>
      </c>
      <c r="AD112" s="28"/>
      <c r="AE112" s="148"/>
      <c r="AF112" s="28"/>
      <c r="AG112" s="29">
        <f t="shared" si="61"/>
        <v>0</v>
      </c>
      <c r="AH112" s="29">
        <f t="shared" si="62"/>
        <v>0</v>
      </c>
      <c r="AI112" s="112">
        <f t="shared" si="63"/>
        <v>0</v>
      </c>
      <c r="AJ112" s="112">
        <f t="shared" si="52"/>
        <v>0</v>
      </c>
    </row>
    <row r="113" spans="1:36" s="11" customFormat="1" ht="13.5" hidden="1" customHeight="1" outlineLevel="1" x14ac:dyDescent="0.2">
      <c r="A113" s="23">
        <v>23</v>
      </c>
      <c r="B113" s="23"/>
      <c r="C113" s="169"/>
      <c r="D113" s="33"/>
      <c r="E113" s="162"/>
      <c r="F113" s="78"/>
      <c r="G113" s="162"/>
      <c r="H113" s="33"/>
      <c r="I113" s="33"/>
      <c r="J113" s="482"/>
      <c r="K113" s="148"/>
      <c r="L113" s="78"/>
      <c r="M113" s="28"/>
      <c r="N113" s="28"/>
      <c r="O113" s="28"/>
      <c r="P113" s="162"/>
      <c r="Q113" s="162"/>
      <c r="R113" s="28"/>
      <c r="S113" s="28"/>
      <c r="T113" s="28"/>
      <c r="U113" s="29">
        <f t="shared" si="58"/>
        <v>0</v>
      </c>
      <c r="V113" s="28"/>
      <c r="W113" s="28"/>
      <c r="X113" s="28"/>
      <c r="Y113" s="29">
        <f t="shared" si="59"/>
        <v>0</v>
      </c>
      <c r="Z113" s="28"/>
      <c r="AA113" s="28"/>
      <c r="AB113" s="28"/>
      <c r="AC113" s="29">
        <f t="shared" si="60"/>
        <v>0</v>
      </c>
      <c r="AD113" s="28"/>
      <c r="AE113" s="148"/>
      <c r="AF113" s="28"/>
      <c r="AG113" s="29">
        <f t="shared" si="61"/>
        <v>0</v>
      </c>
      <c r="AH113" s="29">
        <f t="shared" si="62"/>
        <v>0</v>
      </c>
      <c r="AI113" s="112">
        <f t="shared" si="63"/>
        <v>0</v>
      </c>
      <c r="AJ113" s="112">
        <f t="shared" si="52"/>
        <v>0</v>
      </c>
    </row>
    <row r="114" spans="1:36" s="11" customFormat="1" ht="13.5" hidden="1" customHeight="1" outlineLevel="1" x14ac:dyDescent="0.2">
      <c r="A114" s="23">
        <v>24</v>
      </c>
      <c r="B114" s="23"/>
      <c r="C114" s="169"/>
      <c r="D114" s="33"/>
      <c r="E114" s="162"/>
      <c r="F114" s="78"/>
      <c r="G114" s="162"/>
      <c r="H114" s="33"/>
      <c r="I114" s="33"/>
      <c r="J114" s="482"/>
      <c r="K114" s="148"/>
      <c r="L114" s="78"/>
      <c r="M114" s="28"/>
      <c r="N114" s="28"/>
      <c r="O114" s="28"/>
      <c r="P114" s="162"/>
      <c r="Q114" s="162"/>
      <c r="R114" s="28"/>
      <c r="S114" s="28"/>
      <c r="T114" s="28"/>
      <c r="U114" s="29">
        <f t="shared" si="58"/>
        <v>0</v>
      </c>
      <c r="V114" s="28"/>
      <c r="W114" s="28"/>
      <c r="X114" s="28"/>
      <c r="Y114" s="29">
        <f t="shared" si="59"/>
        <v>0</v>
      </c>
      <c r="Z114" s="28"/>
      <c r="AA114" s="28"/>
      <c r="AB114" s="28"/>
      <c r="AC114" s="29">
        <f t="shared" si="60"/>
        <v>0</v>
      </c>
      <c r="AD114" s="28"/>
      <c r="AE114" s="148"/>
      <c r="AF114" s="28"/>
      <c r="AG114" s="29">
        <f t="shared" si="61"/>
        <v>0</v>
      </c>
      <c r="AH114" s="29">
        <f t="shared" si="62"/>
        <v>0</v>
      </c>
      <c r="AI114" s="112">
        <f t="shared" si="63"/>
        <v>0</v>
      </c>
      <c r="AJ114" s="112">
        <f t="shared" si="52"/>
        <v>0</v>
      </c>
    </row>
    <row r="115" spans="1:36" s="11" customFormat="1" ht="13.5" hidden="1" customHeight="1" outlineLevel="1" x14ac:dyDescent="0.2">
      <c r="A115" s="23">
        <v>25</v>
      </c>
      <c r="B115" s="23"/>
      <c r="C115" s="161"/>
      <c r="D115" s="33"/>
      <c r="E115" s="162"/>
      <c r="F115" s="78"/>
      <c r="G115" s="162"/>
      <c r="H115" s="33"/>
      <c r="I115" s="33"/>
      <c r="J115" s="482"/>
      <c r="K115" s="148"/>
      <c r="L115" s="78"/>
      <c r="M115" s="28"/>
      <c r="N115" s="28"/>
      <c r="O115" s="28"/>
      <c r="P115" s="162"/>
      <c r="Q115" s="162"/>
      <c r="R115" s="28"/>
      <c r="S115" s="28"/>
      <c r="T115" s="28"/>
      <c r="U115" s="29">
        <f t="shared" si="58"/>
        <v>0</v>
      </c>
      <c r="V115" s="28"/>
      <c r="W115" s="28"/>
      <c r="X115" s="28"/>
      <c r="Y115" s="29">
        <f t="shared" si="59"/>
        <v>0</v>
      </c>
      <c r="Z115" s="28"/>
      <c r="AA115" s="28"/>
      <c r="AB115" s="28"/>
      <c r="AC115" s="29">
        <f t="shared" si="60"/>
        <v>0</v>
      </c>
      <c r="AD115" s="28"/>
      <c r="AE115" s="148"/>
      <c r="AF115" s="28"/>
      <c r="AG115" s="29">
        <f t="shared" si="61"/>
        <v>0</v>
      </c>
      <c r="AH115" s="29">
        <f t="shared" si="62"/>
        <v>0</v>
      </c>
      <c r="AI115" s="112">
        <f t="shared" si="63"/>
        <v>0</v>
      </c>
      <c r="AJ115" s="112">
        <f t="shared" si="52"/>
        <v>0</v>
      </c>
    </row>
    <row r="116" spans="1:36" s="11" customFormat="1" ht="13.5" hidden="1" customHeight="1" outlineLevel="1" x14ac:dyDescent="0.2">
      <c r="A116" s="23">
        <v>26</v>
      </c>
      <c r="B116" s="23"/>
      <c r="C116" s="169"/>
      <c r="D116" s="33"/>
      <c r="E116" s="162"/>
      <c r="F116" s="78"/>
      <c r="G116" s="162"/>
      <c r="H116" s="33"/>
      <c r="I116" s="33"/>
      <c r="J116" s="482"/>
      <c r="K116" s="148"/>
      <c r="L116" s="78"/>
      <c r="M116" s="28"/>
      <c r="N116" s="28"/>
      <c r="O116" s="28"/>
      <c r="P116" s="162"/>
      <c r="Q116" s="162"/>
      <c r="R116" s="28"/>
      <c r="S116" s="28"/>
      <c r="T116" s="28"/>
      <c r="U116" s="29">
        <f t="shared" si="58"/>
        <v>0</v>
      </c>
      <c r="V116" s="28"/>
      <c r="W116" s="28"/>
      <c r="X116" s="28"/>
      <c r="Y116" s="29">
        <f t="shared" si="59"/>
        <v>0</v>
      </c>
      <c r="Z116" s="28"/>
      <c r="AA116" s="28"/>
      <c r="AB116" s="28"/>
      <c r="AC116" s="29">
        <f t="shared" si="60"/>
        <v>0</v>
      </c>
      <c r="AD116" s="28"/>
      <c r="AE116" s="148"/>
      <c r="AF116" s="28"/>
      <c r="AG116" s="29">
        <f t="shared" si="61"/>
        <v>0</v>
      </c>
      <c r="AH116" s="29">
        <f t="shared" si="62"/>
        <v>0</v>
      </c>
      <c r="AI116" s="112">
        <f t="shared" si="63"/>
        <v>0</v>
      </c>
      <c r="AJ116" s="112">
        <f t="shared" si="52"/>
        <v>0</v>
      </c>
    </row>
    <row r="117" spans="1:36" s="11" customFormat="1" ht="13.5" hidden="1" customHeight="1" outlineLevel="1" x14ac:dyDescent="0.2">
      <c r="A117" s="23">
        <v>27</v>
      </c>
      <c r="B117" s="23"/>
      <c r="C117" s="161"/>
      <c r="D117" s="33"/>
      <c r="E117" s="162"/>
      <c r="F117" s="78"/>
      <c r="G117" s="162"/>
      <c r="H117" s="33"/>
      <c r="I117" s="33"/>
      <c r="J117" s="482"/>
      <c r="K117" s="148"/>
      <c r="L117" s="78"/>
      <c r="M117" s="28"/>
      <c r="N117" s="28"/>
      <c r="O117" s="28"/>
      <c r="P117" s="162"/>
      <c r="Q117" s="162"/>
      <c r="R117" s="28"/>
      <c r="S117" s="28"/>
      <c r="T117" s="28"/>
      <c r="U117" s="29">
        <f t="shared" si="58"/>
        <v>0</v>
      </c>
      <c r="V117" s="28"/>
      <c r="W117" s="28"/>
      <c r="X117" s="28"/>
      <c r="Y117" s="29">
        <f t="shared" si="59"/>
        <v>0</v>
      </c>
      <c r="Z117" s="28"/>
      <c r="AA117" s="28"/>
      <c r="AB117" s="28"/>
      <c r="AC117" s="29">
        <f t="shared" si="60"/>
        <v>0</v>
      </c>
      <c r="AD117" s="28"/>
      <c r="AE117" s="148"/>
      <c r="AF117" s="28"/>
      <c r="AG117" s="29">
        <f t="shared" si="61"/>
        <v>0</v>
      </c>
      <c r="AH117" s="29">
        <f t="shared" si="62"/>
        <v>0</v>
      </c>
      <c r="AI117" s="112">
        <f t="shared" si="63"/>
        <v>0</v>
      </c>
      <c r="AJ117" s="112">
        <f t="shared" si="52"/>
        <v>0</v>
      </c>
    </row>
    <row r="118" spans="1:36" s="11" customFormat="1" ht="13.5" hidden="1" customHeight="1" outlineLevel="1" x14ac:dyDescent="0.2">
      <c r="A118" s="23">
        <v>28</v>
      </c>
      <c r="B118" s="23"/>
      <c r="C118" s="169"/>
      <c r="D118" s="33"/>
      <c r="E118" s="162"/>
      <c r="F118" s="78"/>
      <c r="G118" s="162"/>
      <c r="H118" s="33"/>
      <c r="I118" s="33"/>
      <c r="J118" s="482"/>
      <c r="K118" s="148"/>
      <c r="L118" s="78"/>
      <c r="M118" s="28"/>
      <c r="N118" s="28"/>
      <c r="O118" s="28"/>
      <c r="P118" s="162"/>
      <c r="Q118" s="162"/>
      <c r="R118" s="28"/>
      <c r="S118" s="28"/>
      <c r="T118" s="28"/>
      <c r="U118" s="29">
        <f t="shared" si="58"/>
        <v>0</v>
      </c>
      <c r="V118" s="28"/>
      <c r="W118" s="28"/>
      <c r="X118" s="28"/>
      <c r="Y118" s="29">
        <f t="shared" si="59"/>
        <v>0</v>
      </c>
      <c r="Z118" s="28"/>
      <c r="AA118" s="28"/>
      <c r="AB118" s="28"/>
      <c r="AC118" s="29">
        <f t="shared" si="60"/>
        <v>0</v>
      </c>
      <c r="AD118" s="28"/>
      <c r="AE118" s="148"/>
      <c r="AF118" s="28"/>
      <c r="AG118" s="29">
        <f t="shared" si="61"/>
        <v>0</v>
      </c>
      <c r="AH118" s="29">
        <f t="shared" si="62"/>
        <v>0</v>
      </c>
      <c r="AI118" s="112">
        <f t="shared" si="63"/>
        <v>0</v>
      </c>
      <c r="AJ118" s="112">
        <f t="shared" si="52"/>
        <v>0</v>
      </c>
    </row>
    <row r="119" spans="1:36" s="11" customFormat="1" ht="13.5" hidden="1" customHeight="1" outlineLevel="1" x14ac:dyDescent="0.2">
      <c r="A119" s="23">
        <v>29</v>
      </c>
      <c r="B119" s="23"/>
      <c r="C119" s="169"/>
      <c r="D119" s="33"/>
      <c r="E119" s="162"/>
      <c r="F119" s="78"/>
      <c r="G119" s="162"/>
      <c r="H119" s="33"/>
      <c r="I119" s="33"/>
      <c r="J119" s="482"/>
      <c r="K119" s="148"/>
      <c r="L119" s="78"/>
      <c r="M119" s="28"/>
      <c r="N119" s="28"/>
      <c r="O119" s="28"/>
      <c r="P119" s="162"/>
      <c r="Q119" s="162"/>
      <c r="R119" s="28"/>
      <c r="S119" s="28"/>
      <c r="T119" s="28"/>
      <c r="U119" s="29">
        <f t="shared" si="58"/>
        <v>0</v>
      </c>
      <c r="V119" s="28"/>
      <c r="W119" s="28"/>
      <c r="X119" s="28"/>
      <c r="Y119" s="29">
        <f t="shared" si="59"/>
        <v>0</v>
      </c>
      <c r="Z119" s="28"/>
      <c r="AA119" s="28"/>
      <c r="AB119" s="28"/>
      <c r="AC119" s="29">
        <f t="shared" si="60"/>
        <v>0</v>
      </c>
      <c r="AD119" s="28"/>
      <c r="AE119" s="148"/>
      <c r="AF119" s="28"/>
      <c r="AG119" s="29">
        <f t="shared" si="61"/>
        <v>0</v>
      </c>
      <c r="AH119" s="29">
        <f t="shared" si="62"/>
        <v>0</v>
      </c>
      <c r="AI119" s="112">
        <f t="shared" si="63"/>
        <v>0</v>
      </c>
      <c r="AJ119" s="112">
        <f t="shared" si="52"/>
        <v>0</v>
      </c>
    </row>
    <row r="120" spans="1:36" s="11" customFormat="1" ht="13.5" hidden="1" customHeight="1" outlineLevel="1" x14ac:dyDescent="0.2">
      <c r="A120" s="23">
        <v>30</v>
      </c>
      <c r="B120" s="23"/>
      <c r="C120" s="169"/>
      <c r="D120" s="33"/>
      <c r="E120" s="162"/>
      <c r="F120" s="78"/>
      <c r="G120" s="162"/>
      <c r="H120" s="33"/>
      <c r="I120" s="33"/>
      <c r="J120" s="482"/>
      <c r="K120" s="148"/>
      <c r="L120" s="78"/>
      <c r="M120" s="28"/>
      <c r="N120" s="28"/>
      <c r="O120" s="28"/>
      <c r="P120" s="162"/>
      <c r="Q120" s="162"/>
      <c r="R120" s="28"/>
      <c r="S120" s="28"/>
      <c r="T120" s="28"/>
      <c r="U120" s="29">
        <f t="shared" si="58"/>
        <v>0</v>
      </c>
      <c r="V120" s="28"/>
      <c r="W120" s="28"/>
      <c r="X120" s="28"/>
      <c r="Y120" s="29">
        <f t="shared" si="59"/>
        <v>0</v>
      </c>
      <c r="Z120" s="28"/>
      <c r="AA120" s="28"/>
      <c r="AB120" s="28"/>
      <c r="AC120" s="29">
        <f t="shared" si="60"/>
        <v>0</v>
      </c>
      <c r="AD120" s="28"/>
      <c r="AE120" s="148"/>
      <c r="AF120" s="28"/>
      <c r="AG120" s="29">
        <f t="shared" si="61"/>
        <v>0</v>
      </c>
      <c r="AH120" s="29">
        <f t="shared" si="62"/>
        <v>0</v>
      </c>
      <c r="AI120" s="112">
        <f t="shared" si="63"/>
        <v>0</v>
      </c>
      <c r="AJ120" s="112">
        <f t="shared" si="52"/>
        <v>0</v>
      </c>
    </row>
    <row r="121" spans="1:36" s="11" customFormat="1" ht="13.5" hidden="1" customHeight="1" outlineLevel="1" x14ac:dyDescent="0.2">
      <c r="A121" s="23">
        <v>31</v>
      </c>
      <c r="B121" s="23"/>
      <c r="C121" s="169"/>
      <c r="D121" s="33"/>
      <c r="E121" s="162"/>
      <c r="F121" s="78"/>
      <c r="G121" s="162"/>
      <c r="H121" s="33"/>
      <c r="I121" s="33"/>
      <c r="J121" s="482"/>
      <c r="K121" s="148"/>
      <c r="L121" s="78"/>
      <c r="M121" s="28"/>
      <c r="N121" s="28"/>
      <c r="O121" s="28"/>
      <c r="P121" s="162"/>
      <c r="Q121" s="162"/>
      <c r="R121" s="28"/>
      <c r="S121" s="28"/>
      <c r="T121" s="28"/>
      <c r="U121" s="29">
        <f t="shared" si="58"/>
        <v>0</v>
      </c>
      <c r="V121" s="28"/>
      <c r="W121" s="28"/>
      <c r="X121" s="28"/>
      <c r="Y121" s="29">
        <f t="shared" si="59"/>
        <v>0</v>
      </c>
      <c r="Z121" s="28"/>
      <c r="AA121" s="28"/>
      <c r="AB121" s="28"/>
      <c r="AC121" s="29">
        <f t="shared" si="60"/>
        <v>0</v>
      </c>
      <c r="AD121" s="28"/>
      <c r="AE121" s="148"/>
      <c r="AF121" s="28"/>
      <c r="AG121" s="29">
        <f t="shared" si="61"/>
        <v>0</v>
      </c>
      <c r="AH121" s="29">
        <f t="shared" si="62"/>
        <v>0</v>
      </c>
      <c r="AI121" s="112">
        <f t="shared" si="63"/>
        <v>0</v>
      </c>
      <c r="AJ121" s="112">
        <f t="shared" si="52"/>
        <v>0</v>
      </c>
    </row>
    <row r="122" spans="1:36" s="11" customFormat="1" ht="12.75" hidden="1" customHeight="1" outlineLevel="1" x14ac:dyDescent="0.2">
      <c r="A122" s="23">
        <v>32</v>
      </c>
      <c r="B122" s="23"/>
      <c r="C122" s="169"/>
      <c r="D122" s="33"/>
      <c r="E122" s="162"/>
      <c r="F122" s="78"/>
      <c r="G122" s="162"/>
      <c r="H122" s="33"/>
      <c r="I122" s="33"/>
      <c r="J122" s="482"/>
      <c r="K122" s="148"/>
      <c r="L122" s="78"/>
      <c r="M122" s="28"/>
      <c r="N122" s="28"/>
      <c r="O122" s="28"/>
      <c r="P122" s="162"/>
      <c r="Q122" s="162"/>
      <c r="R122" s="28"/>
      <c r="S122" s="28"/>
      <c r="T122" s="28"/>
      <c r="U122" s="29">
        <f t="shared" si="53"/>
        <v>0</v>
      </c>
      <c r="V122" s="28"/>
      <c r="W122" s="28"/>
      <c r="X122" s="28"/>
      <c r="Y122" s="29">
        <f t="shared" si="54"/>
        <v>0</v>
      </c>
      <c r="Z122" s="28"/>
      <c r="AA122" s="28"/>
      <c r="AB122" s="28"/>
      <c r="AC122" s="29">
        <f t="shared" si="55"/>
        <v>0</v>
      </c>
      <c r="AD122" s="28"/>
      <c r="AE122" s="148"/>
      <c r="AF122" s="28"/>
      <c r="AG122" s="29">
        <f t="shared" si="56"/>
        <v>0</v>
      </c>
      <c r="AH122" s="29">
        <f t="shared" si="51"/>
        <v>0</v>
      </c>
      <c r="AI122" s="112">
        <f t="shared" si="57"/>
        <v>0</v>
      </c>
      <c r="AJ122" s="112">
        <f t="shared" si="52"/>
        <v>0</v>
      </c>
    </row>
    <row r="123" spans="1:36" s="11" customFormat="1" ht="12.75" hidden="1" customHeight="1" outlineLevel="1" x14ac:dyDescent="0.2">
      <c r="A123" s="23">
        <v>33</v>
      </c>
      <c r="B123" s="23"/>
      <c r="C123" s="169"/>
      <c r="D123" s="33"/>
      <c r="E123" s="162"/>
      <c r="F123" s="78"/>
      <c r="G123" s="162"/>
      <c r="H123" s="33"/>
      <c r="I123" s="33"/>
      <c r="J123" s="517"/>
      <c r="K123" s="148"/>
      <c r="L123" s="78"/>
      <c r="M123" s="28"/>
      <c r="N123" s="28"/>
      <c r="O123" s="28"/>
      <c r="P123" s="162"/>
      <c r="Q123" s="162"/>
      <c r="R123" s="28"/>
      <c r="S123" s="28"/>
      <c r="T123" s="28"/>
      <c r="U123" s="29">
        <f t="shared" si="53"/>
        <v>0</v>
      </c>
      <c r="V123" s="28"/>
      <c r="W123" s="28"/>
      <c r="X123" s="28"/>
      <c r="Y123" s="29">
        <f t="shared" si="54"/>
        <v>0</v>
      </c>
      <c r="Z123" s="28"/>
      <c r="AA123" s="28"/>
      <c r="AB123" s="28"/>
      <c r="AC123" s="29">
        <f t="shared" si="55"/>
        <v>0</v>
      </c>
      <c r="AD123" s="28"/>
      <c r="AE123" s="148"/>
      <c r="AF123" s="28"/>
      <c r="AG123" s="29">
        <f t="shared" si="56"/>
        <v>0</v>
      </c>
      <c r="AH123" s="29">
        <f t="shared" si="51"/>
        <v>0</v>
      </c>
      <c r="AI123" s="112">
        <f t="shared" si="57"/>
        <v>0</v>
      </c>
      <c r="AJ123" s="112">
        <f t="shared" si="52"/>
        <v>0</v>
      </c>
    </row>
    <row r="124" spans="1:36" s="11" customFormat="1" ht="12.75" customHeight="1" collapsed="1" x14ac:dyDescent="0.3">
      <c r="A124" s="427" t="s">
        <v>57</v>
      </c>
      <c r="B124" s="432"/>
      <c r="C124" s="428"/>
      <c r="D124" s="428"/>
      <c r="E124" s="428"/>
      <c r="F124" s="428"/>
      <c r="G124" s="428"/>
      <c r="H124" s="428"/>
      <c r="I124" s="429"/>
      <c r="J124" s="273">
        <f>SUM(J91:J123)</f>
        <v>0</v>
      </c>
      <c r="K124" s="273">
        <f>SUM(K91:K123)</f>
        <v>0</v>
      </c>
      <c r="L124" s="394"/>
      <c r="M124" s="273">
        <f>SUM(M91:M123)</f>
        <v>0</v>
      </c>
      <c r="N124" s="273">
        <f>SUM(N91:N123)</f>
        <v>0</v>
      </c>
      <c r="O124" s="273">
        <f>SUM(O91:O123)</f>
        <v>0</v>
      </c>
      <c r="P124" s="274"/>
      <c r="Q124" s="404"/>
      <c r="R124" s="273">
        <f t="shared" ref="R124:AH124" si="64">SUM(R91:R123)</f>
        <v>0</v>
      </c>
      <c r="S124" s="273">
        <f t="shared" si="64"/>
        <v>0</v>
      </c>
      <c r="T124" s="273">
        <f t="shared" si="64"/>
        <v>0</v>
      </c>
      <c r="U124" s="273">
        <f t="shared" si="64"/>
        <v>0</v>
      </c>
      <c r="V124" s="273">
        <f t="shared" si="64"/>
        <v>0</v>
      </c>
      <c r="W124" s="273">
        <f t="shared" si="64"/>
        <v>0</v>
      </c>
      <c r="X124" s="273">
        <f t="shared" si="64"/>
        <v>0</v>
      </c>
      <c r="Y124" s="273">
        <f t="shared" si="64"/>
        <v>0</v>
      </c>
      <c r="Z124" s="273">
        <f t="shared" si="64"/>
        <v>0</v>
      </c>
      <c r="AA124" s="273">
        <f t="shared" si="64"/>
        <v>0</v>
      </c>
      <c r="AB124" s="273">
        <f t="shared" si="64"/>
        <v>0</v>
      </c>
      <c r="AC124" s="273">
        <f t="shared" si="64"/>
        <v>0</v>
      </c>
      <c r="AD124" s="273">
        <f t="shared" si="64"/>
        <v>0</v>
      </c>
      <c r="AE124" s="273">
        <f t="shared" si="64"/>
        <v>0</v>
      </c>
      <c r="AF124" s="273">
        <f t="shared" si="64"/>
        <v>0</v>
      </c>
      <c r="AG124" s="273">
        <f t="shared" si="64"/>
        <v>0</v>
      </c>
      <c r="AH124" s="273">
        <f t="shared" si="64"/>
        <v>0</v>
      </c>
      <c r="AI124" s="281">
        <f>IF(ISERROR(AH124/J124),0,AH124/J124)</f>
        <v>0</v>
      </c>
      <c r="AJ124" s="281">
        <f>IF(ISERROR(AH124/$AH$359),0,AH124/$AH$359)</f>
        <v>0</v>
      </c>
    </row>
    <row r="125" spans="1:36" ht="12.75" customHeight="1" x14ac:dyDescent="0.3">
      <c r="A125" s="473" t="s">
        <v>58</v>
      </c>
      <c r="B125" s="474"/>
      <c r="C125" s="474"/>
      <c r="D125" s="474"/>
      <c r="E125" s="475"/>
      <c r="F125" s="16"/>
      <c r="G125" s="5"/>
      <c r="H125" s="17"/>
      <c r="I125" s="17"/>
      <c r="J125" s="321"/>
      <c r="K125" s="7"/>
      <c r="L125" s="18"/>
      <c r="M125" s="19"/>
      <c r="N125" s="19"/>
      <c r="O125" s="19"/>
      <c r="P125" s="5"/>
      <c r="Q125" s="20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111"/>
      <c r="AJ125" s="111"/>
    </row>
    <row r="126" spans="1:36" s="11" customFormat="1" ht="12.75" hidden="1" customHeight="1" outlineLevel="1" x14ac:dyDescent="0.2">
      <c r="A126" s="23">
        <v>1</v>
      </c>
      <c r="B126" s="23"/>
      <c r="C126" s="167"/>
      <c r="D126" s="224"/>
      <c r="E126" s="78"/>
      <c r="F126" s="78"/>
      <c r="G126" s="78"/>
      <c r="H126" s="25"/>
      <c r="I126" s="25"/>
      <c r="J126" s="481"/>
      <c r="K126" s="147"/>
      <c r="L126" s="78"/>
      <c r="M126" s="28"/>
      <c r="N126" s="28"/>
      <c r="O126" s="28"/>
      <c r="P126" s="78"/>
      <c r="Q126" s="78"/>
      <c r="R126" s="28"/>
      <c r="S126" s="28"/>
      <c r="T126" s="28"/>
      <c r="U126" s="29">
        <f>SUM(R126:T126)</f>
        <v>0</v>
      </c>
      <c r="V126" s="28"/>
      <c r="W126" s="28"/>
      <c r="X126" s="28"/>
      <c r="Y126" s="29">
        <f>SUM(V126:X126)</f>
        <v>0</v>
      </c>
      <c r="Z126" s="28"/>
      <c r="AA126" s="28"/>
      <c r="AB126" s="28"/>
      <c r="AC126" s="29">
        <f>SUM(Z126:AB126)</f>
        <v>0</v>
      </c>
      <c r="AD126" s="214"/>
      <c r="AE126" s="67"/>
      <c r="AF126" s="67"/>
      <c r="AG126" s="29">
        <f>SUM(AD126:AF126)</f>
        <v>0</v>
      </c>
      <c r="AH126" s="29">
        <f t="shared" ref="AH126:AH127" si="65">SUM(U126,Y126,AC126,AG126)</f>
        <v>0</v>
      </c>
      <c r="AI126" s="112">
        <f>IF(ISERROR(AH126/#REF!),0,AH126/#REF!)</f>
        <v>0</v>
      </c>
      <c r="AJ126" s="112">
        <f t="shared" ref="AJ126:AJ154" si="66">IF(ISERROR(AH126/$AH$359),"-",AH126/$AH$359)</f>
        <v>0</v>
      </c>
    </row>
    <row r="127" spans="1:36" s="11" customFormat="1" ht="12.75" hidden="1" customHeight="1" outlineLevel="1" x14ac:dyDescent="0.2">
      <c r="A127" s="23">
        <v>2</v>
      </c>
      <c r="B127" s="23"/>
      <c r="C127" s="167"/>
      <c r="D127" s="224"/>
      <c r="E127" s="162"/>
      <c r="F127" s="78"/>
      <c r="G127" s="162"/>
      <c r="H127" s="33"/>
      <c r="I127" s="33"/>
      <c r="J127" s="482"/>
      <c r="K127" s="148"/>
      <c r="L127" s="78"/>
      <c r="M127" s="28"/>
      <c r="N127" s="28"/>
      <c r="O127" s="28"/>
      <c r="P127" s="162"/>
      <c r="Q127" s="162"/>
      <c r="R127" s="28"/>
      <c r="S127" s="28"/>
      <c r="T127" s="28"/>
      <c r="U127" s="29">
        <f t="shared" ref="U127" si="67">SUM(R127:T127)</f>
        <v>0</v>
      </c>
      <c r="V127" s="28"/>
      <c r="W127" s="28"/>
      <c r="X127" s="28"/>
      <c r="Y127" s="29">
        <f t="shared" ref="Y127" si="68">SUM(V127:X127)</f>
        <v>0</v>
      </c>
      <c r="Z127" s="28"/>
      <c r="AA127" s="28"/>
      <c r="AB127" s="28"/>
      <c r="AC127" s="29">
        <f t="shared" ref="AC127" si="69">SUM(Z127:AB127)</f>
        <v>0</v>
      </c>
      <c r="AD127" s="214"/>
      <c r="AE127" s="67"/>
      <c r="AF127" s="67"/>
      <c r="AG127" s="29">
        <f t="shared" ref="AG127" si="70">SUM(AD127:AF127)</f>
        <v>0</v>
      </c>
      <c r="AH127" s="29">
        <f t="shared" si="65"/>
        <v>0</v>
      </c>
      <c r="AI127" s="112">
        <f>IF(ISERROR(AH127/J126),0,AH127/J126)</f>
        <v>0</v>
      </c>
      <c r="AJ127" s="112">
        <f t="shared" si="66"/>
        <v>0</v>
      </c>
    </row>
    <row r="128" spans="1:36" s="11" customFormat="1" ht="12.75" hidden="1" customHeight="1" outlineLevel="1" x14ac:dyDescent="0.2">
      <c r="A128" s="23">
        <v>3</v>
      </c>
      <c r="B128" s="23"/>
      <c r="C128" s="161"/>
      <c r="D128" s="160"/>
      <c r="E128" s="162"/>
      <c r="F128" s="78"/>
      <c r="G128" s="162"/>
      <c r="H128" s="33"/>
      <c r="I128" s="33"/>
      <c r="J128" s="482"/>
      <c r="K128" s="148"/>
      <c r="L128" s="78"/>
      <c r="M128" s="28"/>
      <c r="N128" s="28"/>
      <c r="O128" s="28"/>
      <c r="P128" s="162"/>
      <c r="Q128" s="162"/>
      <c r="R128" s="28"/>
      <c r="S128" s="28"/>
      <c r="T128" s="28"/>
      <c r="U128" s="29">
        <f t="shared" ref="U128:U154" si="71">SUM(R128:T128)</f>
        <v>0</v>
      </c>
      <c r="V128" s="28"/>
      <c r="W128" s="28"/>
      <c r="X128" s="28"/>
      <c r="Y128" s="29">
        <f t="shared" ref="Y128:Y154" si="72">SUM(V128:X128)</f>
        <v>0</v>
      </c>
      <c r="Z128" s="28"/>
      <c r="AA128" s="28"/>
      <c r="AB128" s="28"/>
      <c r="AC128" s="29">
        <f t="shared" ref="AC128:AC154" si="73">SUM(Z128:AB128)</f>
        <v>0</v>
      </c>
      <c r="AD128" s="9"/>
      <c r="AE128" s="214"/>
      <c r="AF128" s="67"/>
      <c r="AG128" s="29">
        <f>SUM(AE128:AF128)</f>
        <v>0</v>
      </c>
      <c r="AH128" s="29">
        <f t="shared" ref="AH128:AH154" si="74">SUM(U128,Y128,AC128,AG128)</f>
        <v>0</v>
      </c>
      <c r="AI128" s="112">
        <f t="shared" ref="AI128:AI154" si="75">IF(ISERROR(AH128/J128),0,AH128/J128)</f>
        <v>0</v>
      </c>
      <c r="AJ128" s="112">
        <f t="shared" si="66"/>
        <v>0</v>
      </c>
    </row>
    <row r="129" spans="1:36" s="11" customFormat="1" ht="12.75" hidden="1" customHeight="1" outlineLevel="1" x14ac:dyDescent="0.2">
      <c r="A129" s="23">
        <v>4</v>
      </c>
      <c r="B129" s="23"/>
      <c r="C129" s="167"/>
      <c r="D129" s="224"/>
      <c r="E129" s="162"/>
      <c r="F129" s="78"/>
      <c r="G129" s="162"/>
      <c r="H129" s="33"/>
      <c r="I129" s="33"/>
      <c r="J129" s="482"/>
      <c r="K129" s="148"/>
      <c r="L129" s="78"/>
      <c r="M129" s="28"/>
      <c r="N129" s="28"/>
      <c r="O129" s="28"/>
      <c r="P129" s="162"/>
      <c r="Q129" s="162"/>
      <c r="R129" s="28"/>
      <c r="S129" s="28"/>
      <c r="T129" s="28"/>
      <c r="U129" s="29">
        <f t="shared" si="71"/>
        <v>0</v>
      </c>
      <c r="V129" s="28"/>
      <c r="W129" s="28"/>
      <c r="X129" s="28"/>
      <c r="Y129" s="29">
        <f t="shared" si="72"/>
        <v>0</v>
      </c>
      <c r="Z129" s="28"/>
      <c r="AA129" s="28"/>
      <c r="AB129" s="28"/>
      <c r="AC129" s="29">
        <f t="shared" si="73"/>
        <v>0</v>
      </c>
      <c r="AD129" s="214"/>
      <c r="AE129" s="67"/>
      <c r="AF129" s="67"/>
      <c r="AG129" s="29">
        <f t="shared" ref="AG129:AG154" si="76">SUM(AD129:AF129)</f>
        <v>0</v>
      </c>
      <c r="AH129" s="29">
        <f t="shared" si="74"/>
        <v>0</v>
      </c>
      <c r="AI129" s="112">
        <f t="shared" si="75"/>
        <v>0</v>
      </c>
      <c r="AJ129" s="112">
        <f t="shared" si="66"/>
        <v>0</v>
      </c>
    </row>
    <row r="130" spans="1:36" s="11" customFormat="1" ht="12.75" hidden="1" customHeight="1" outlineLevel="1" x14ac:dyDescent="0.2">
      <c r="A130" s="23">
        <v>5</v>
      </c>
      <c r="B130" s="23"/>
      <c r="C130" s="161"/>
      <c r="D130" s="160"/>
      <c r="E130" s="162"/>
      <c r="F130" s="78"/>
      <c r="G130" s="162"/>
      <c r="H130" s="33"/>
      <c r="I130" s="33"/>
      <c r="J130" s="482"/>
      <c r="K130" s="148"/>
      <c r="L130" s="78"/>
      <c r="M130" s="28"/>
      <c r="N130" s="28"/>
      <c r="O130" s="28"/>
      <c r="P130" s="162"/>
      <c r="Q130" s="162"/>
      <c r="R130" s="28"/>
      <c r="S130" s="28"/>
      <c r="T130" s="28"/>
      <c r="U130" s="29">
        <f t="shared" si="71"/>
        <v>0</v>
      </c>
      <c r="V130" s="28"/>
      <c r="W130" s="28"/>
      <c r="X130" s="28"/>
      <c r="Y130" s="29">
        <f t="shared" si="72"/>
        <v>0</v>
      </c>
      <c r="Z130" s="28"/>
      <c r="AA130" s="28"/>
      <c r="AB130" s="28"/>
      <c r="AC130" s="29">
        <f t="shared" si="73"/>
        <v>0</v>
      </c>
      <c r="AD130" s="214"/>
      <c r="AE130" s="214"/>
      <c r="AF130" s="67"/>
      <c r="AG130" s="29">
        <f t="shared" si="76"/>
        <v>0</v>
      </c>
      <c r="AH130" s="29">
        <f t="shared" si="74"/>
        <v>0</v>
      </c>
      <c r="AI130" s="112">
        <f t="shared" si="75"/>
        <v>0</v>
      </c>
      <c r="AJ130" s="112">
        <f t="shared" si="66"/>
        <v>0</v>
      </c>
    </row>
    <row r="131" spans="1:36" s="11" customFormat="1" ht="12.75" hidden="1" customHeight="1" outlineLevel="1" x14ac:dyDescent="0.2">
      <c r="A131" s="23">
        <v>6</v>
      </c>
      <c r="B131" s="23"/>
      <c r="C131" s="167"/>
      <c r="D131" s="224"/>
      <c r="E131" s="162"/>
      <c r="F131" s="78"/>
      <c r="G131" s="162"/>
      <c r="H131" s="33"/>
      <c r="I131" s="33"/>
      <c r="J131" s="482"/>
      <c r="K131" s="148"/>
      <c r="L131" s="78"/>
      <c r="M131" s="28"/>
      <c r="N131" s="28"/>
      <c r="O131" s="28"/>
      <c r="P131" s="162"/>
      <c r="Q131" s="162"/>
      <c r="R131" s="28"/>
      <c r="S131" s="28"/>
      <c r="T131" s="28"/>
      <c r="U131" s="29">
        <f t="shared" si="71"/>
        <v>0</v>
      </c>
      <c r="V131" s="28"/>
      <c r="W131" s="28"/>
      <c r="X131" s="28"/>
      <c r="Y131" s="29">
        <f t="shared" si="72"/>
        <v>0</v>
      </c>
      <c r="Z131" s="28"/>
      <c r="AA131" s="28"/>
      <c r="AB131" s="28"/>
      <c r="AC131" s="29">
        <f t="shared" si="73"/>
        <v>0</v>
      </c>
      <c r="AD131" s="214"/>
      <c r="AE131" s="67"/>
      <c r="AF131" s="67"/>
      <c r="AG131" s="29">
        <f t="shared" si="76"/>
        <v>0</v>
      </c>
      <c r="AH131" s="29">
        <f t="shared" si="74"/>
        <v>0</v>
      </c>
      <c r="AI131" s="112">
        <f t="shared" si="75"/>
        <v>0</v>
      </c>
      <c r="AJ131" s="112">
        <f t="shared" si="66"/>
        <v>0</v>
      </c>
    </row>
    <row r="132" spans="1:36" s="11" customFormat="1" ht="12.75" hidden="1" customHeight="1" outlineLevel="1" x14ac:dyDescent="0.2">
      <c r="A132" s="23">
        <v>7</v>
      </c>
      <c r="B132" s="23"/>
      <c r="C132" s="161"/>
      <c r="D132" s="160"/>
      <c r="E132" s="162"/>
      <c r="F132" s="78"/>
      <c r="G132" s="162"/>
      <c r="H132" s="33"/>
      <c r="I132" s="33"/>
      <c r="J132" s="482"/>
      <c r="K132" s="148"/>
      <c r="L132" s="78"/>
      <c r="M132" s="28"/>
      <c r="N132" s="28"/>
      <c r="O132" s="28"/>
      <c r="P132" s="162"/>
      <c r="Q132" s="162"/>
      <c r="R132" s="28"/>
      <c r="S132" s="28"/>
      <c r="T132" s="28"/>
      <c r="U132" s="29">
        <f t="shared" si="71"/>
        <v>0</v>
      </c>
      <c r="V132" s="28"/>
      <c r="W132" s="28"/>
      <c r="X132" s="28"/>
      <c r="Y132" s="29">
        <f t="shared" si="72"/>
        <v>0</v>
      </c>
      <c r="Z132" s="28"/>
      <c r="AA132" s="28"/>
      <c r="AB132" s="28"/>
      <c r="AC132" s="29">
        <f t="shared" si="73"/>
        <v>0</v>
      </c>
      <c r="AD132" s="214"/>
      <c r="AE132" s="214"/>
      <c r="AF132" s="67"/>
      <c r="AG132" s="29">
        <f t="shared" si="76"/>
        <v>0</v>
      </c>
      <c r="AH132" s="29">
        <f t="shared" si="74"/>
        <v>0</v>
      </c>
      <c r="AI132" s="112">
        <f t="shared" si="75"/>
        <v>0</v>
      </c>
      <c r="AJ132" s="112">
        <f t="shared" si="66"/>
        <v>0</v>
      </c>
    </row>
    <row r="133" spans="1:36" s="11" customFormat="1" ht="12.75" hidden="1" customHeight="1" outlineLevel="1" x14ac:dyDescent="0.2">
      <c r="A133" s="23">
        <v>8</v>
      </c>
      <c r="B133" s="23"/>
      <c r="C133" s="167"/>
      <c r="D133" s="224"/>
      <c r="E133" s="162"/>
      <c r="F133" s="78"/>
      <c r="G133" s="162"/>
      <c r="H133" s="33"/>
      <c r="I133" s="33"/>
      <c r="J133" s="482"/>
      <c r="K133" s="148"/>
      <c r="L133" s="78"/>
      <c r="M133" s="28"/>
      <c r="N133" s="28"/>
      <c r="O133" s="28"/>
      <c r="P133" s="162"/>
      <c r="Q133" s="162"/>
      <c r="R133" s="28"/>
      <c r="S133" s="28"/>
      <c r="T133" s="28"/>
      <c r="U133" s="29">
        <f t="shared" si="71"/>
        <v>0</v>
      </c>
      <c r="V133" s="28"/>
      <c r="W133" s="28"/>
      <c r="X133" s="28"/>
      <c r="Y133" s="29">
        <f t="shared" si="72"/>
        <v>0</v>
      </c>
      <c r="Z133" s="28"/>
      <c r="AA133" s="28"/>
      <c r="AB133" s="28"/>
      <c r="AC133" s="29">
        <f t="shared" si="73"/>
        <v>0</v>
      </c>
      <c r="AD133" s="9"/>
      <c r="AE133" s="214"/>
      <c r="AF133" s="67"/>
      <c r="AG133" s="29">
        <f>SUM(AE133:AF133)</f>
        <v>0</v>
      </c>
      <c r="AH133" s="29">
        <f t="shared" si="74"/>
        <v>0</v>
      </c>
      <c r="AI133" s="112">
        <f t="shared" si="75"/>
        <v>0</v>
      </c>
      <c r="AJ133" s="112">
        <f t="shared" si="66"/>
        <v>0</v>
      </c>
    </row>
    <row r="134" spans="1:36" s="11" customFormat="1" ht="12.75" hidden="1" customHeight="1" outlineLevel="1" x14ac:dyDescent="0.2">
      <c r="A134" s="23">
        <v>9</v>
      </c>
      <c r="B134" s="23"/>
      <c r="C134" s="167"/>
      <c r="D134" s="224"/>
      <c r="E134" s="162"/>
      <c r="F134" s="78"/>
      <c r="G134" s="162"/>
      <c r="H134" s="33"/>
      <c r="I134" s="33"/>
      <c r="J134" s="482"/>
      <c r="K134" s="148"/>
      <c r="L134" s="78"/>
      <c r="M134" s="28"/>
      <c r="N134" s="28"/>
      <c r="O134" s="28"/>
      <c r="P134" s="162"/>
      <c r="Q134" s="162"/>
      <c r="R134" s="28"/>
      <c r="S134" s="28"/>
      <c r="T134" s="28"/>
      <c r="U134" s="29">
        <f t="shared" si="71"/>
        <v>0</v>
      </c>
      <c r="V134" s="28"/>
      <c r="W134" s="28"/>
      <c r="X134" s="28"/>
      <c r="Y134" s="29">
        <f t="shared" si="72"/>
        <v>0</v>
      </c>
      <c r="Z134" s="28"/>
      <c r="AA134" s="28"/>
      <c r="AB134" s="28"/>
      <c r="AC134" s="29">
        <f t="shared" si="73"/>
        <v>0</v>
      </c>
      <c r="AD134" s="214"/>
      <c r="AE134" s="67"/>
      <c r="AF134" s="67"/>
      <c r="AG134" s="29">
        <f t="shared" si="76"/>
        <v>0</v>
      </c>
      <c r="AH134" s="29">
        <f t="shared" si="74"/>
        <v>0</v>
      </c>
      <c r="AI134" s="112">
        <f t="shared" si="75"/>
        <v>0</v>
      </c>
      <c r="AJ134" s="112">
        <f t="shared" si="66"/>
        <v>0</v>
      </c>
    </row>
    <row r="135" spans="1:36" s="11" customFormat="1" ht="12.75" hidden="1" customHeight="1" outlineLevel="1" x14ac:dyDescent="0.2">
      <c r="A135" s="23">
        <v>10</v>
      </c>
      <c r="B135" s="23"/>
      <c r="C135" s="161"/>
      <c r="D135" s="160"/>
      <c r="E135" s="162"/>
      <c r="F135" s="78"/>
      <c r="G135" s="162"/>
      <c r="H135" s="33"/>
      <c r="I135" s="33"/>
      <c r="J135" s="482"/>
      <c r="K135" s="148"/>
      <c r="L135" s="78"/>
      <c r="M135" s="28"/>
      <c r="N135" s="28"/>
      <c r="O135" s="28"/>
      <c r="P135" s="162"/>
      <c r="Q135" s="162"/>
      <c r="R135" s="28"/>
      <c r="S135" s="28"/>
      <c r="T135" s="28"/>
      <c r="U135" s="29">
        <f t="shared" si="71"/>
        <v>0</v>
      </c>
      <c r="V135" s="28"/>
      <c r="W135" s="28"/>
      <c r="X135" s="28"/>
      <c r="Y135" s="29">
        <f t="shared" si="72"/>
        <v>0</v>
      </c>
      <c r="Z135" s="28"/>
      <c r="AA135" s="28"/>
      <c r="AB135" s="28"/>
      <c r="AC135" s="29">
        <f t="shared" si="73"/>
        <v>0</v>
      </c>
      <c r="AD135" s="214"/>
      <c r="AE135" s="214"/>
      <c r="AF135" s="67"/>
      <c r="AG135" s="29">
        <f t="shared" si="76"/>
        <v>0</v>
      </c>
      <c r="AH135" s="29">
        <f t="shared" si="74"/>
        <v>0</v>
      </c>
      <c r="AI135" s="112">
        <f t="shared" si="75"/>
        <v>0</v>
      </c>
      <c r="AJ135" s="112">
        <f t="shared" si="66"/>
        <v>0</v>
      </c>
    </row>
    <row r="136" spans="1:36" s="11" customFormat="1" ht="12.75" hidden="1" customHeight="1" outlineLevel="1" x14ac:dyDescent="0.2">
      <c r="A136" s="23">
        <v>11</v>
      </c>
      <c r="B136" s="23"/>
      <c r="C136" s="167"/>
      <c r="D136" s="224"/>
      <c r="E136" s="162"/>
      <c r="F136" s="78"/>
      <c r="G136" s="162"/>
      <c r="H136" s="33"/>
      <c r="I136" s="33"/>
      <c r="J136" s="482"/>
      <c r="K136" s="148"/>
      <c r="L136" s="78"/>
      <c r="M136" s="28"/>
      <c r="N136" s="28"/>
      <c r="O136" s="28"/>
      <c r="P136" s="162"/>
      <c r="Q136" s="162"/>
      <c r="R136" s="28"/>
      <c r="S136" s="28"/>
      <c r="T136" s="28"/>
      <c r="U136" s="29">
        <f t="shared" si="71"/>
        <v>0</v>
      </c>
      <c r="V136" s="28"/>
      <c r="W136" s="28"/>
      <c r="X136" s="28"/>
      <c r="Y136" s="29">
        <f t="shared" si="72"/>
        <v>0</v>
      </c>
      <c r="Z136" s="28"/>
      <c r="AA136" s="28"/>
      <c r="AB136" s="28"/>
      <c r="AC136" s="29">
        <f t="shared" si="73"/>
        <v>0</v>
      </c>
      <c r="AD136" s="214"/>
      <c r="AE136" s="67"/>
      <c r="AF136" s="67"/>
      <c r="AG136" s="29">
        <f t="shared" si="76"/>
        <v>0</v>
      </c>
      <c r="AH136" s="29">
        <f t="shared" si="74"/>
        <v>0</v>
      </c>
      <c r="AI136" s="112">
        <f t="shared" si="75"/>
        <v>0</v>
      </c>
      <c r="AJ136" s="112">
        <f t="shared" si="66"/>
        <v>0</v>
      </c>
    </row>
    <row r="137" spans="1:36" s="11" customFormat="1" ht="12.75" hidden="1" customHeight="1" outlineLevel="1" x14ac:dyDescent="0.2">
      <c r="A137" s="23">
        <v>12</v>
      </c>
      <c r="B137" s="23"/>
      <c r="C137" s="167"/>
      <c r="D137" s="224"/>
      <c r="E137" s="162"/>
      <c r="F137" s="78"/>
      <c r="G137" s="162"/>
      <c r="H137" s="33"/>
      <c r="I137" s="33"/>
      <c r="J137" s="482"/>
      <c r="K137" s="148"/>
      <c r="L137" s="78"/>
      <c r="M137" s="28"/>
      <c r="N137" s="28"/>
      <c r="O137" s="28"/>
      <c r="P137" s="162"/>
      <c r="Q137" s="162"/>
      <c r="R137" s="28"/>
      <c r="S137" s="28"/>
      <c r="T137" s="28"/>
      <c r="U137" s="29">
        <f t="shared" si="71"/>
        <v>0</v>
      </c>
      <c r="V137" s="28"/>
      <c r="W137" s="28"/>
      <c r="X137" s="28"/>
      <c r="Y137" s="29">
        <f t="shared" si="72"/>
        <v>0</v>
      </c>
      <c r="Z137" s="28"/>
      <c r="AA137" s="28"/>
      <c r="AB137" s="28"/>
      <c r="AC137" s="29">
        <f t="shared" si="73"/>
        <v>0</v>
      </c>
      <c r="AD137" s="214"/>
      <c r="AE137" s="67"/>
      <c r="AF137" s="67"/>
      <c r="AG137" s="29">
        <f t="shared" si="76"/>
        <v>0</v>
      </c>
      <c r="AH137" s="29">
        <f t="shared" si="74"/>
        <v>0</v>
      </c>
      <c r="AI137" s="112">
        <f t="shared" si="75"/>
        <v>0</v>
      </c>
      <c r="AJ137" s="112">
        <f t="shared" si="66"/>
        <v>0</v>
      </c>
    </row>
    <row r="138" spans="1:36" s="11" customFormat="1" ht="12.75" hidden="1" customHeight="1" outlineLevel="1" x14ac:dyDescent="0.2">
      <c r="A138" s="23">
        <v>13</v>
      </c>
      <c r="B138" s="23"/>
      <c r="C138" s="167"/>
      <c r="D138" s="224"/>
      <c r="E138" s="162"/>
      <c r="F138" s="78"/>
      <c r="G138" s="162"/>
      <c r="H138" s="33"/>
      <c r="I138" s="33"/>
      <c r="J138" s="482"/>
      <c r="K138" s="148"/>
      <c r="L138" s="78"/>
      <c r="M138" s="28"/>
      <c r="N138" s="28"/>
      <c r="O138" s="28"/>
      <c r="P138" s="162"/>
      <c r="Q138" s="162"/>
      <c r="R138" s="28"/>
      <c r="S138" s="28"/>
      <c r="T138" s="28"/>
      <c r="U138" s="29">
        <f t="shared" si="71"/>
        <v>0</v>
      </c>
      <c r="V138" s="28"/>
      <c r="W138" s="28"/>
      <c r="X138" s="28"/>
      <c r="Y138" s="29">
        <f t="shared" si="72"/>
        <v>0</v>
      </c>
      <c r="Z138" s="28"/>
      <c r="AA138" s="28"/>
      <c r="AB138" s="28"/>
      <c r="AC138" s="29">
        <f t="shared" si="73"/>
        <v>0</v>
      </c>
      <c r="AD138" s="214"/>
      <c r="AE138" s="67"/>
      <c r="AF138" s="67"/>
      <c r="AG138" s="29">
        <f t="shared" si="76"/>
        <v>0</v>
      </c>
      <c r="AH138" s="29">
        <f t="shared" si="74"/>
        <v>0</v>
      </c>
      <c r="AI138" s="112">
        <f t="shared" si="75"/>
        <v>0</v>
      </c>
      <c r="AJ138" s="112">
        <f t="shared" si="66"/>
        <v>0</v>
      </c>
    </row>
    <row r="139" spans="1:36" s="11" customFormat="1" ht="12.75" hidden="1" customHeight="1" outlineLevel="1" x14ac:dyDescent="0.2">
      <c r="A139" s="23">
        <v>14</v>
      </c>
      <c r="B139" s="23"/>
      <c r="C139" s="161"/>
      <c r="D139" s="160"/>
      <c r="E139" s="162"/>
      <c r="F139" s="78"/>
      <c r="G139" s="162"/>
      <c r="H139" s="33"/>
      <c r="I139" s="33"/>
      <c r="J139" s="482"/>
      <c r="K139" s="148"/>
      <c r="L139" s="78"/>
      <c r="M139" s="28"/>
      <c r="N139" s="28"/>
      <c r="O139" s="28"/>
      <c r="P139" s="162"/>
      <c r="Q139" s="162"/>
      <c r="R139" s="28"/>
      <c r="S139" s="28"/>
      <c r="T139" s="28"/>
      <c r="U139" s="29">
        <f t="shared" si="71"/>
        <v>0</v>
      </c>
      <c r="V139" s="28"/>
      <c r="W139" s="28"/>
      <c r="X139" s="28"/>
      <c r="Y139" s="29">
        <f t="shared" si="72"/>
        <v>0</v>
      </c>
      <c r="Z139" s="28"/>
      <c r="AA139" s="28"/>
      <c r="AB139" s="28"/>
      <c r="AC139" s="29">
        <f t="shared" si="73"/>
        <v>0</v>
      </c>
      <c r="AD139" s="9"/>
      <c r="AE139" s="214"/>
      <c r="AF139" s="67"/>
      <c r="AG139" s="29">
        <f>SUM(AE139:AF139)</f>
        <v>0</v>
      </c>
      <c r="AH139" s="29">
        <f t="shared" si="74"/>
        <v>0</v>
      </c>
      <c r="AI139" s="112">
        <f t="shared" si="75"/>
        <v>0</v>
      </c>
      <c r="AJ139" s="112">
        <f t="shared" si="66"/>
        <v>0</v>
      </c>
    </row>
    <row r="140" spans="1:36" s="11" customFormat="1" ht="12.75" hidden="1" customHeight="1" outlineLevel="1" x14ac:dyDescent="0.2">
      <c r="A140" s="23">
        <v>15</v>
      </c>
      <c r="B140" s="23"/>
      <c r="C140" s="167"/>
      <c r="D140" s="224"/>
      <c r="E140" s="162"/>
      <c r="F140" s="78"/>
      <c r="G140" s="162"/>
      <c r="H140" s="33"/>
      <c r="I140" s="33"/>
      <c r="J140" s="482"/>
      <c r="K140" s="148"/>
      <c r="L140" s="78"/>
      <c r="M140" s="28"/>
      <c r="N140" s="28"/>
      <c r="O140" s="28"/>
      <c r="P140" s="162"/>
      <c r="Q140" s="162"/>
      <c r="R140" s="28"/>
      <c r="S140" s="28"/>
      <c r="T140" s="28"/>
      <c r="U140" s="29">
        <f t="shared" si="71"/>
        <v>0</v>
      </c>
      <c r="V140" s="28"/>
      <c r="W140" s="28"/>
      <c r="X140" s="28"/>
      <c r="Y140" s="29">
        <f t="shared" si="72"/>
        <v>0</v>
      </c>
      <c r="Z140" s="28"/>
      <c r="AA140" s="28"/>
      <c r="AB140" s="28"/>
      <c r="AC140" s="29">
        <f t="shared" si="73"/>
        <v>0</v>
      </c>
      <c r="AD140" s="214"/>
      <c r="AE140" s="67"/>
      <c r="AF140" s="67"/>
      <c r="AG140" s="29">
        <f t="shared" si="76"/>
        <v>0</v>
      </c>
      <c r="AH140" s="29">
        <f t="shared" si="74"/>
        <v>0</v>
      </c>
      <c r="AI140" s="112">
        <f t="shared" si="75"/>
        <v>0</v>
      </c>
      <c r="AJ140" s="112">
        <f t="shared" si="66"/>
        <v>0</v>
      </c>
    </row>
    <row r="141" spans="1:36" s="11" customFormat="1" ht="12.75" hidden="1" customHeight="1" outlineLevel="1" x14ac:dyDescent="0.2">
      <c r="A141" s="23">
        <v>16</v>
      </c>
      <c r="B141" s="23"/>
      <c r="C141" s="161"/>
      <c r="D141" s="160"/>
      <c r="E141" s="162"/>
      <c r="F141" s="78"/>
      <c r="G141" s="162"/>
      <c r="H141" s="33"/>
      <c r="I141" s="33"/>
      <c r="J141" s="482"/>
      <c r="K141" s="148"/>
      <c r="L141" s="78"/>
      <c r="M141" s="28"/>
      <c r="N141" s="28"/>
      <c r="O141" s="28"/>
      <c r="P141" s="162"/>
      <c r="Q141" s="162"/>
      <c r="R141" s="28"/>
      <c r="S141" s="28"/>
      <c r="T141" s="28"/>
      <c r="U141" s="29">
        <f t="shared" si="71"/>
        <v>0</v>
      </c>
      <c r="V141" s="28"/>
      <c r="W141" s="28"/>
      <c r="X141" s="28"/>
      <c r="Y141" s="29">
        <f t="shared" si="72"/>
        <v>0</v>
      </c>
      <c r="Z141" s="28"/>
      <c r="AA141" s="28"/>
      <c r="AB141" s="28"/>
      <c r="AC141" s="29">
        <f t="shared" si="73"/>
        <v>0</v>
      </c>
      <c r="AD141" s="9"/>
      <c r="AE141" s="214"/>
      <c r="AF141" s="67"/>
      <c r="AG141" s="29">
        <f>SUM(AE141:AF141)</f>
        <v>0</v>
      </c>
      <c r="AH141" s="29">
        <f t="shared" si="74"/>
        <v>0</v>
      </c>
      <c r="AI141" s="112">
        <f t="shared" si="75"/>
        <v>0</v>
      </c>
      <c r="AJ141" s="112">
        <f t="shared" si="66"/>
        <v>0</v>
      </c>
    </row>
    <row r="142" spans="1:36" s="11" customFormat="1" ht="12.75" hidden="1" customHeight="1" outlineLevel="1" x14ac:dyDescent="0.2">
      <c r="A142" s="23">
        <v>17</v>
      </c>
      <c r="B142" s="23"/>
      <c r="C142" s="161"/>
      <c r="D142" s="160"/>
      <c r="E142" s="162"/>
      <c r="F142" s="78"/>
      <c r="G142" s="162"/>
      <c r="H142" s="33"/>
      <c r="I142" s="33"/>
      <c r="J142" s="482"/>
      <c r="K142" s="148"/>
      <c r="L142" s="78"/>
      <c r="M142" s="28"/>
      <c r="N142" s="28"/>
      <c r="O142" s="28"/>
      <c r="P142" s="162"/>
      <c r="Q142" s="162"/>
      <c r="R142" s="28"/>
      <c r="S142" s="28"/>
      <c r="T142" s="28"/>
      <c r="U142" s="29">
        <f t="shared" si="71"/>
        <v>0</v>
      </c>
      <c r="V142" s="28"/>
      <c r="W142" s="28"/>
      <c r="X142" s="28"/>
      <c r="Y142" s="29">
        <f t="shared" si="72"/>
        <v>0</v>
      </c>
      <c r="Z142" s="28"/>
      <c r="AA142" s="28"/>
      <c r="AB142" s="28"/>
      <c r="AC142" s="29">
        <f t="shared" si="73"/>
        <v>0</v>
      </c>
      <c r="AD142" s="9"/>
      <c r="AE142" s="214"/>
      <c r="AF142" s="67"/>
      <c r="AG142" s="29">
        <f>SUM(AE142:AF142)</f>
        <v>0</v>
      </c>
      <c r="AH142" s="29">
        <f t="shared" si="74"/>
        <v>0</v>
      </c>
      <c r="AI142" s="112">
        <f t="shared" si="75"/>
        <v>0</v>
      </c>
      <c r="AJ142" s="112">
        <f t="shared" si="66"/>
        <v>0</v>
      </c>
    </row>
    <row r="143" spans="1:36" s="11" customFormat="1" ht="12.75" hidden="1" customHeight="1" outlineLevel="1" x14ac:dyDescent="0.2">
      <c r="A143" s="23">
        <v>18</v>
      </c>
      <c r="B143" s="23"/>
      <c r="C143" s="167"/>
      <c r="D143" s="224"/>
      <c r="E143" s="162"/>
      <c r="F143" s="78"/>
      <c r="G143" s="162"/>
      <c r="H143" s="33"/>
      <c r="I143" s="33"/>
      <c r="J143" s="482"/>
      <c r="K143" s="148"/>
      <c r="L143" s="78"/>
      <c r="M143" s="28"/>
      <c r="N143" s="28"/>
      <c r="O143" s="28"/>
      <c r="P143" s="162"/>
      <c r="Q143" s="162"/>
      <c r="R143" s="28"/>
      <c r="S143" s="28"/>
      <c r="T143" s="28"/>
      <c r="U143" s="29">
        <f t="shared" si="71"/>
        <v>0</v>
      </c>
      <c r="V143" s="28"/>
      <c r="W143" s="28"/>
      <c r="X143" s="28"/>
      <c r="Y143" s="29">
        <f t="shared" si="72"/>
        <v>0</v>
      </c>
      <c r="Z143" s="28"/>
      <c r="AA143" s="28"/>
      <c r="AB143" s="28"/>
      <c r="AC143" s="29">
        <f t="shared" si="73"/>
        <v>0</v>
      </c>
      <c r="AD143" s="214"/>
      <c r="AE143" s="67"/>
      <c r="AF143" s="67"/>
      <c r="AG143" s="29">
        <f t="shared" si="76"/>
        <v>0</v>
      </c>
      <c r="AH143" s="29">
        <f t="shared" si="74"/>
        <v>0</v>
      </c>
      <c r="AI143" s="112">
        <f t="shared" si="75"/>
        <v>0</v>
      </c>
      <c r="AJ143" s="112">
        <f t="shared" si="66"/>
        <v>0</v>
      </c>
    </row>
    <row r="144" spans="1:36" s="11" customFormat="1" ht="12.75" hidden="1" customHeight="1" outlineLevel="1" x14ac:dyDescent="0.2">
      <c r="A144" s="23">
        <v>19</v>
      </c>
      <c r="B144" s="23"/>
      <c r="C144" s="167"/>
      <c r="D144" s="224"/>
      <c r="E144" s="162"/>
      <c r="F144" s="78"/>
      <c r="G144" s="162"/>
      <c r="H144" s="33"/>
      <c r="I144" s="33"/>
      <c r="J144" s="482"/>
      <c r="K144" s="148"/>
      <c r="L144" s="78"/>
      <c r="M144" s="28"/>
      <c r="N144" s="28"/>
      <c r="O144" s="28"/>
      <c r="P144" s="162"/>
      <c r="Q144" s="162"/>
      <c r="R144" s="28"/>
      <c r="S144" s="28"/>
      <c r="T144" s="28"/>
      <c r="U144" s="29">
        <f t="shared" si="71"/>
        <v>0</v>
      </c>
      <c r="V144" s="28"/>
      <c r="W144" s="28"/>
      <c r="X144" s="28"/>
      <c r="Y144" s="29">
        <f t="shared" si="72"/>
        <v>0</v>
      </c>
      <c r="Z144" s="28"/>
      <c r="AA144" s="28"/>
      <c r="AB144" s="28"/>
      <c r="AC144" s="29">
        <f t="shared" si="73"/>
        <v>0</v>
      </c>
      <c r="AD144" s="214"/>
      <c r="AE144" s="67"/>
      <c r="AF144" s="67"/>
      <c r="AG144" s="29">
        <f t="shared" si="76"/>
        <v>0</v>
      </c>
      <c r="AH144" s="29">
        <f t="shared" si="74"/>
        <v>0</v>
      </c>
      <c r="AI144" s="112">
        <f t="shared" si="75"/>
        <v>0</v>
      </c>
      <c r="AJ144" s="112">
        <f t="shared" si="66"/>
        <v>0</v>
      </c>
    </row>
    <row r="145" spans="1:36" s="11" customFormat="1" ht="12.75" hidden="1" customHeight="1" outlineLevel="1" x14ac:dyDescent="0.2">
      <c r="A145" s="23">
        <v>20</v>
      </c>
      <c r="B145" s="23"/>
      <c r="C145" s="167"/>
      <c r="D145" s="224"/>
      <c r="E145" s="162"/>
      <c r="F145" s="78"/>
      <c r="G145" s="162"/>
      <c r="H145" s="33"/>
      <c r="I145" s="33"/>
      <c r="J145" s="482"/>
      <c r="K145" s="148"/>
      <c r="L145" s="78"/>
      <c r="M145" s="28"/>
      <c r="N145" s="28"/>
      <c r="O145" s="28"/>
      <c r="P145" s="162"/>
      <c r="Q145" s="162"/>
      <c r="R145" s="28"/>
      <c r="S145" s="28"/>
      <c r="T145" s="28"/>
      <c r="U145" s="29">
        <f t="shared" si="71"/>
        <v>0</v>
      </c>
      <c r="V145" s="28"/>
      <c r="W145" s="28"/>
      <c r="X145" s="28"/>
      <c r="Y145" s="29">
        <f t="shared" si="72"/>
        <v>0</v>
      </c>
      <c r="Z145" s="28"/>
      <c r="AA145" s="28"/>
      <c r="AB145" s="28"/>
      <c r="AC145" s="29">
        <f t="shared" si="73"/>
        <v>0</v>
      </c>
      <c r="AD145" s="214"/>
      <c r="AE145" s="67"/>
      <c r="AF145" s="67"/>
      <c r="AG145" s="29">
        <f t="shared" si="76"/>
        <v>0</v>
      </c>
      <c r="AH145" s="29">
        <f t="shared" si="74"/>
        <v>0</v>
      </c>
      <c r="AI145" s="112">
        <f t="shared" si="75"/>
        <v>0</v>
      </c>
      <c r="AJ145" s="112">
        <f t="shared" si="66"/>
        <v>0</v>
      </c>
    </row>
    <row r="146" spans="1:36" s="11" customFormat="1" ht="12.75" hidden="1" customHeight="1" outlineLevel="1" x14ac:dyDescent="0.2">
      <c r="A146" s="23">
        <v>21</v>
      </c>
      <c r="B146" s="23"/>
      <c r="C146" s="161"/>
      <c r="D146" s="160"/>
      <c r="E146" s="162"/>
      <c r="F146" s="78"/>
      <c r="G146" s="162"/>
      <c r="H146" s="33"/>
      <c r="I146" s="33"/>
      <c r="J146" s="482"/>
      <c r="K146" s="148"/>
      <c r="L146" s="78"/>
      <c r="M146" s="28"/>
      <c r="N146" s="28"/>
      <c r="O146" s="28"/>
      <c r="P146" s="162"/>
      <c r="Q146" s="162"/>
      <c r="R146" s="28"/>
      <c r="S146" s="28"/>
      <c r="T146" s="28"/>
      <c r="U146" s="29">
        <f t="shared" si="71"/>
        <v>0</v>
      </c>
      <c r="V146" s="28"/>
      <c r="W146" s="28"/>
      <c r="X146" s="28"/>
      <c r="Y146" s="29">
        <f t="shared" si="72"/>
        <v>0</v>
      </c>
      <c r="Z146" s="28"/>
      <c r="AA146" s="28"/>
      <c r="AB146" s="28"/>
      <c r="AC146" s="29">
        <f t="shared" si="73"/>
        <v>0</v>
      </c>
      <c r="AD146" s="214"/>
      <c r="AE146" s="67"/>
      <c r="AF146" s="67"/>
      <c r="AG146" s="29">
        <f t="shared" si="76"/>
        <v>0</v>
      </c>
      <c r="AH146" s="29">
        <f t="shared" si="74"/>
        <v>0</v>
      </c>
      <c r="AI146" s="112">
        <f t="shared" si="75"/>
        <v>0</v>
      </c>
      <c r="AJ146" s="112">
        <f t="shared" si="66"/>
        <v>0</v>
      </c>
    </row>
    <row r="147" spans="1:36" s="11" customFormat="1" ht="12.75" hidden="1" customHeight="1" outlineLevel="1" x14ac:dyDescent="0.2">
      <c r="A147" s="23">
        <v>22</v>
      </c>
      <c r="B147" s="23"/>
      <c r="C147" s="161"/>
      <c r="D147" s="160"/>
      <c r="E147" s="162"/>
      <c r="F147" s="78"/>
      <c r="G147" s="162"/>
      <c r="H147" s="33"/>
      <c r="I147" s="33"/>
      <c r="J147" s="482"/>
      <c r="K147" s="148"/>
      <c r="L147" s="78"/>
      <c r="M147" s="28"/>
      <c r="N147" s="28"/>
      <c r="O147" s="28"/>
      <c r="P147" s="162"/>
      <c r="Q147" s="162"/>
      <c r="R147" s="28"/>
      <c r="S147" s="28"/>
      <c r="T147" s="28"/>
      <c r="U147" s="29">
        <f t="shared" si="71"/>
        <v>0</v>
      </c>
      <c r="V147" s="28"/>
      <c r="W147" s="28"/>
      <c r="X147" s="28"/>
      <c r="Y147" s="29">
        <f t="shared" si="72"/>
        <v>0</v>
      </c>
      <c r="Z147" s="28"/>
      <c r="AA147" s="28"/>
      <c r="AB147" s="28"/>
      <c r="AC147" s="29">
        <f t="shared" si="73"/>
        <v>0</v>
      </c>
      <c r="AD147" s="214"/>
      <c r="AE147" s="214"/>
      <c r="AF147" s="67"/>
      <c r="AG147" s="29">
        <f t="shared" si="76"/>
        <v>0</v>
      </c>
      <c r="AH147" s="29">
        <f t="shared" si="74"/>
        <v>0</v>
      </c>
      <c r="AI147" s="112">
        <f t="shared" si="75"/>
        <v>0</v>
      </c>
      <c r="AJ147" s="112">
        <f t="shared" si="66"/>
        <v>0</v>
      </c>
    </row>
    <row r="148" spans="1:36" s="11" customFormat="1" ht="12.75" hidden="1" customHeight="1" outlineLevel="1" x14ac:dyDescent="0.2">
      <c r="A148" s="23">
        <v>23</v>
      </c>
      <c r="B148" s="23"/>
      <c r="C148" s="167"/>
      <c r="D148" s="224"/>
      <c r="E148" s="162"/>
      <c r="F148" s="78"/>
      <c r="G148" s="162"/>
      <c r="H148" s="33"/>
      <c r="I148" s="33"/>
      <c r="J148" s="482"/>
      <c r="K148" s="148"/>
      <c r="L148" s="78"/>
      <c r="M148" s="28"/>
      <c r="N148" s="28"/>
      <c r="O148" s="28"/>
      <c r="P148" s="162"/>
      <c r="Q148" s="162"/>
      <c r="R148" s="28"/>
      <c r="S148" s="28"/>
      <c r="T148" s="28"/>
      <c r="U148" s="29">
        <f t="shared" si="71"/>
        <v>0</v>
      </c>
      <c r="V148" s="28"/>
      <c r="W148" s="28"/>
      <c r="X148" s="28"/>
      <c r="Y148" s="29">
        <f t="shared" si="72"/>
        <v>0</v>
      </c>
      <c r="Z148" s="28"/>
      <c r="AA148" s="28"/>
      <c r="AB148" s="28"/>
      <c r="AC148" s="29">
        <f t="shared" si="73"/>
        <v>0</v>
      </c>
      <c r="AD148" s="214"/>
      <c r="AE148" s="67"/>
      <c r="AF148" s="67"/>
      <c r="AG148" s="29">
        <f t="shared" si="76"/>
        <v>0</v>
      </c>
      <c r="AH148" s="29">
        <f t="shared" si="74"/>
        <v>0</v>
      </c>
      <c r="AI148" s="112">
        <f t="shared" si="75"/>
        <v>0</v>
      </c>
      <c r="AJ148" s="112">
        <f t="shared" si="66"/>
        <v>0</v>
      </c>
    </row>
    <row r="149" spans="1:36" s="11" customFormat="1" ht="12.75" hidden="1" customHeight="1" outlineLevel="1" x14ac:dyDescent="0.2">
      <c r="A149" s="23">
        <v>24</v>
      </c>
      <c r="B149" s="23"/>
      <c r="C149" s="167"/>
      <c r="D149" s="224"/>
      <c r="E149" s="162"/>
      <c r="F149" s="78"/>
      <c r="G149" s="162"/>
      <c r="H149" s="33"/>
      <c r="I149" s="33"/>
      <c r="J149" s="482"/>
      <c r="K149" s="148"/>
      <c r="L149" s="78"/>
      <c r="M149" s="28"/>
      <c r="N149" s="28"/>
      <c r="O149" s="28"/>
      <c r="P149" s="162"/>
      <c r="Q149" s="162"/>
      <c r="R149" s="28"/>
      <c r="S149" s="28"/>
      <c r="T149" s="28"/>
      <c r="U149" s="29">
        <f t="shared" si="71"/>
        <v>0</v>
      </c>
      <c r="V149" s="28"/>
      <c r="W149" s="28"/>
      <c r="X149" s="28"/>
      <c r="Y149" s="29">
        <f t="shared" si="72"/>
        <v>0</v>
      </c>
      <c r="Z149" s="28"/>
      <c r="AA149" s="28"/>
      <c r="AB149" s="28"/>
      <c r="AC149" s="29">
        <f t="shared" si="73"/>
        <v>0</v>
      </c>
      <c r="AD149" s="214"/>
      <c r="AE149" s="67"/>
      <c r="AF149" s="67"/>
      <c r="AG149" s="29">
        <f t="shared" si="76"/>
        <v>0</v>
      </c>
      <c r="AH149" s="29">
        <f t="shared" si="74"/>
        <v>0</v>
      </c>
      <c r="AI149" s="112">
        <f t="shared" si="75"/>
        <v>0</v>
      </c>
      <c r="AJ149" s="112">
        <f t="shared" si="66"/>
        <v>0</v>
      </c>
    </row>
    <row r="150" spans="1:36" s="11" customFormat="1" ht="12.75" hidden="1" customHeight="1" outlineLevel="1" x14ac:dyDescent="0.2">
      <c r="A150" s="23">
        <v>25</v>
      </c>
      <c r="B150" s="23"/>
      <c r="C150" s="167"/>
      <c r="D150" s="224"/>
      <c r="E150" s="162"/>
      <c r="F150" s="78"/>
      <c r="G150" s="162"/>
      <c r="H150" s="33"/>
      <c r="I150" s="33"/>
      <c r="J150" s="482"/>
      <c r="K150" s="148"/>
      <c r="L150" s="78"/>
      <c r="M150" s="28"/>
      <c r="N150" s="28"/>
      <c r="O150" s="28"/>
      <c r="P150" s="162"/>
      <c r="Q150" s="162"/>
      <c r="R150" s="28"/>
      <c r="S150" s="28"/>
      <c r="T150" s="28"/>
      <c r="U150" s="29">
        <f t="shared" si="71"/>
        <v>0</v>
      </c>
      <c r="V150" s="28"/>
      <c r="W150" s="28"/>
      <c r="X150" s="28"/>
      <c r="Y150" s="29">
        <f t="shared" si="72"/>
        <v>0</v>
      </c>
      <c r="Z150" s="28"/>
      <c r="AA150" s="28"/>
      <c r="AB150" s="28"/>
      <c r="AC150" s="29">
        <f t="shared" si="73"/>
        <v>0</v>
      </c>
      <c r="AD150" s="214"/>
      <c r="AE150" s="67"/>
      <c r="AF150" s="67"/>
      <c r="AG150" s="29">
        <f t="shared" si="76"/>
        <v>0</v>
      </c>
      <c r="AH150" s="29">
        <f t="shared" si="74"/>
        <v>0</v>
      </c>
      <c r="AI150" s="112">
        <f t="shared" si="75"/>
        <v>0</v>
      </c>
      <c r="AJ150" s="112">
        <f t="shared" si="66"/>
        <v>0</v>
      </c>
    </row>
    <row r="151" spans="1:36" s="11" customFormat="1" ht="12.75" hidden="1" customHeight="1" outlineLevel="1" x14ac:dyDescent="0.2">
      <c r="A151" s="23">
        <v>26</v>
      </c>
      <c r="B151" s="23"/>
      <c r="C151" s="167"/>
      <c r="D151" s="224"/>
      <c r="E151" s="162"/>
      <c r="F151" s="78"/>
      <c r="G151" s="162"/>
      <c r="H151" s="33"/>
      <c r="I151" s="33"/>
      <c r="J151" s="482"/>
      <c r="K151" s="148"/>
      <c r="L151" s="78"/>
      <c r="M151" s="28"/>
      <c r="N151" s="28"/>
      <c r="O151" s="28"/>
      <c r="P151" s="162"/>
      <c r="Q151" s="162"/>
      <c r="R151" s="28"/>
      <c r="S151" s="28"/>
      <c r="T151" s="28"/>
      <c r="U151" s="29">
        <f t="shared" si="71"/>
        <v>0</v>
      </c>
      <c r="V151" s="28"/>
      <c r="W151" s="28"/>
      <c r="X151" s="28"/>
      <c r="Y151" s="29">
        <f t="shared" si="72"/>
        <v>0</v>
      </c>
      <c r="Z151" s="28"/>
      <c r="AA151" s="28"/>
      <c r="AB151" s="28"/>
      <c r="AC151" s="29">
        <f t="shared" si="73"/>
        <v>0</v>
      </c>
      <c r="AD151" s="214"/>
      <c r="AE151" s="67"/>
      <c r="AF151" s="67"/>
      <c r="AG151" s="29">
        <f t="shared" si="76"/>
        <v>0</v>
      </c>
      <c r="AH151" s="29">
        <f t="shared" si="74"/>
        <v>0</v>
      </c>
      <c r="AI151" s="112">
        <f t="shared" si="75"/>
        <v>0</v>
      </c>
      <c r="AJ151" s="112">
        <f t="shared" si="66"/>
        <v>0</v>
      </c>
    </row>
    <row r="152" spans="1:36" s="11" customFormat="1" ht="12.75" hidden="1" customHeight="1" outlineLevel="1" x14ac:dyDescent="0.2">
      <c r="A152" s="23">
        <v>27</v>
      </c>
      <c r="B152" s="23"/>
      <c r="C152" s="167"/>
      <c r="D152" s="224"/>
      <c r="E152" s="162"/>
      <c r="F152" s="78"/>
      <c r="G152" s="162"/>
      <c r="H152" s="33"/>
      <c r="I152" s="33"/>
      <c r="J152" s="482"/>
      <c r="K152" s="148"/>
      <c r="L152" s="78"/>
      <c r="M152" s="28"/>
      <c r="N152" s="28"/>
      <c r="O152" s="28"/>
      <c r="P152" s="162"/>
      <c r="Q152" s="162"/>
      <c r="R152" s="28"/>
      <c r="S152" s="28"/>
      <c r="T152" s="28"/>
      <c r="U152" s="29">
        <f t="shared" si="71"/>
        <v>0</v>
      </c>
      <c r="V152" s="28"/>
      <c r="W152" s="28"/>
      <c r="X152" s="28"/>
      <c r="Y152" s="29">
        <f t="shared" si="72"/>
        <v>0</v>
      </c>
      <c r="Z152" s="28"/>
      <c r="AA152" s="28"/>
      <c r="AB152" s="28"/>
      <c r="AC152" s="29">
        <f t="shared" si="73"/>
        <v>0</v>
      </c>
      <c r="AD152" s="9"/>
      <c r="AE152" s="214"/>
      <c r="AF152" s="67"/>
      <c r="AG152" s="29">
        <f>SUM(AE152:AF152)</f>
        <v>0</v>
      </c>
      <c r="AH152" s="29">
        <f t="shared" si="74"/>
        <v>0</v>
      </c>
      <c r="AI152" s="112">
        <f t="shared" si="75"/>
        <v>0</v>
      </c>
      <c r="AJ152" s="112">
        <f t="shared" si="66"/>
        <v>0</v>
      </c>
    </row>
    <row r="153" spans="1:36" s="11" customFormat="1" ht="12.75" hidden="1" customHeight="1" outlineLevel="1" x14ac:dyDescent="0.2">
      <c r="A153" s="23">
        <v>28</v>
      </c>
      <c r="B153" s="23"/>
      <c r="C153" s="161"/>
      <c r="D153" s="160"/>
      <c r="E153" s="162"/>
      <c r="F153" s="78"/>
      <c r="G153" s="162"/>
      <c r="H153" s="33"/>
      <c r="I153" s="33"/>
      <c r="J153" s="482"/>
      <c r="K153" s="148"/>
      <c r="L153" s="78"/>
      <c r="M153" s="28"/>
      <c r="N153" s="28"/>
      <c r="O153" s="28"/>
      <c r="P153" s="162"/>
      <c r="Q153" s="162"/>
      <c r="R153" s="28"/>
      <c r="S153" s="28"/>
      <c r="T153" s="28"/>
      <c r="U153" s="29">
        <f t="shared" si="71"/>
        <v>0</v>
      </c>
      <c r="V153" s="28"/>
      <c r="W153" s="28"/>
      <c r="X153" s="28"/>
      <c r="Y153" s="29">
        <f t="shared" si="72"/>
        <v>0</v>
      </c>
      <c r="Z153" s="28"/>
      <c r="AA153" s="28"/>
      <c r="AB153" s="28"/>
      <c r="AC153" s="29">
        <f t="shared" si="73"/>
        <v>0</v>
      </c>
      <c r="AD153" s="214"/>
      <c r="AE153" s="214"/>
      <c r="AF153" s="67"/>
      <c r="AG153" s="29">
        <f t="shared" si="76"/>
        <v>0</v>
      </c>
      <c r="AH153" s="29">
        <f t="shared" si="74"/>
        <v>0</v>
      </c>
      <c r="AI153" s="112">
        <f t="shared" si="75"/>
        <v>0</v>
      </c>
      <c r="AJ153" s="112">
        <f t="shared" si="66"/>
        <v>0</v>
      </c>
    </row>
    <row r="154" spans="1:36" s="11" customFormat="1" ht="12.75" hidden="1" customHeight="1" outlineLevel="1" x14ac:dyDescent="0.2">
      <c r="A154" s="23">
        <v>29</v>
      </c>
      <c r="B154" s="23"/>
      <c r="C154" s="167"/>
      <c r="D154" s="224"/>
      <c r="E154" s="162"/>
      <c r="F154" s="162"/>
      <c r="G154" s="162"/>
      <c r="H154" s="33"/>
      <c r="I154" s="33"/>
      <c r="J154" s="482"/>
      <c r="K154" s="148"/>
      <c r="L154" s="78"/>
      <c r="M154" s="28"/>
      <c r="N154" s="28"/>
      <c r="O154" s="28"/>
      <c r="P154" s="162"/>
      <c r="Q154" s="162"/>
      <c r="R154" s="28"/>
      <c r="S154" s="28"/>
      <c r="T154" s="28"/>
      <c r="U154" s="29">
        <f t="shared" si="71"/>
        <v>0</v>
      </c>
      <c r="V154" s="28"/>
      <c r="W154" s="28"/>
      <c r="X154" s="28"/>
      <c r="Y154" s="29">
        <f t="shared" si="72"/>
        <v>0</v>
      </c>
      <c r="Z154" s="28"/>
      <c r="AA154" s="28"/>
      <c r="AB154" s="28"/>
      <c r="AC154" s="29">
        <f t="shared" si="73"/>
        <v>0</v>
      </c>
      <c r="AD154" s="214"/>
      <c r="AE154" s="67"/>
      <c r="AF154" s="67"/>
      <c r="AG154" s="29">
        <f t="shared" si="76"/>
        <v>0</v>
      </c>
      <c r="AH154" s="29">
        <f t="shared" si="74"/>
        <v>0</v>
      </c>
      <c r="AI154" s="112">
        <f t="shared" si="75"/>
        <v>0</v>
      </c>
      <c r="AJ154" s="112">
        <f t="shared" si="66"/>
        <v>0</v>
      </c>
    </row>
    <row r="155" spans="1:36" s="11" customFormat="1" ht="12.75" customHeight="1" collapsed="1" x14ac:dyDescent="0.3">
      <c r="A155" s="427" t="s">
        <v>59</v>
      </c>
      <c r="B155" s="432"/>
      <c r="C155" s="428"/>
      <c r="D155" s="428"/>
      <c r="E155" s="428"/>
      <c r="F155" s="428"/>
      <c r="G155" s="428"/>
      <c r="H155" s="428"/>
      <c r="I155" s="429"/>
      <c r="J155" s="273">
        <f>SUM(J126:J154)</f>
        <v>0</v>
      </c>
      <c r="K155" s="273">
        <f>SUM(K126:K154)</f>
        <v>0</v>
      </c>
      <c r="L155" s="394"/>
      <c r="M155" s="273">
        <f>SUM(M126:M154)</f>
        <v>0</v>
      </c>
      <c r="N155" s="273">
        <f>SUM(N126:N154)</f>
        <v>0</v>
      </c>
      <c r="O155" s="273">
        <f>SUM(O126:O154)</f>
        <v>0</v>
      </c>
      <c r="P155" s="274"/>
      <c r="Q155" s="404"/>
      <c r="R155" s="273">
        <f t="shared" ref="R155:AH155" si="77">SUM(R126:R154)</f>
        <v>0</v>
      </c>
      <c r="S155" s="273">
        <f t="shared" si="77"/>
        <v>0</v>
      </c>
      <c r="T155" s="273">
        <f t="shared" si="77"/>
        <v>0</v>
      </c>
      <c r="U155" s="273">
        <f t="shared" si="77"/>
        <v>0</v>
      </c>
      <c r="V155" s="273">
        <f t="shared" si="77"/>
        <v>0</v>
      </c>
      <c r="W155" s="273">
        <f t="shared" si="77"/>
        <v>0</v>
      </c>
      <c r="X155" s="273">
        <f t="shared" si="77"/>
        <v>0</v>
      </c>
      <c r="Y155" s="273">
        <f t="shared" si="77"/>
        <v>0</v>
      </c>
      <c r="Z155" s="273">
        <f t="shared" si="77"/>
        <v>0</v>
      </c>
      <c r="AA155" s="273">
        <f t="shared" si="77"/>
        <v>0</v>
      </c>
      <c r="AB155" s="273">
        <f t="shared" si="77"/>
        <v>0</v>
      </c>
      <c r="AC155" s="273">
        <f t="shared" si="77"/>
        <v>0</v>
      </c>
      <c r="AD155" s="273">
        <f t="shared" si="77"/>
        <v>0</v>
      </c>
      <c r="AE155" s="273">
        <f t="shared" si="77"/>
        <v>0</v>
      </c>
      <c r="AF155" s="273">
        <f t="shared" si="77"/>
        <v>0</v>
      </c>
      <c r="AG155" s="273">
        <f t="shared" si="77"/>
        <v>0</v>
      </c>
      <c r="AH155" s="273">
        <f t="shared" si="77"/>
        <v>0</v>
      </c>
      <c r="AI155" s="281">
        <f>IF(ISERROR(AH155/J155),0,AH155/J155)</f>
        <v>0</v>
      </c>
      <c r="AJ155" s="281">
        <f>IF(ISERROR(AH155/$AH$359),0,AH155/$AH$359)</f>
        <v>0</v>
      </c>
    </row>
    <row r="156" spans="1:36" ht="12.75" customHeight="1" x14ac:dyDescent="0.3">
      <c r="A156" s="473" t="s">
        <v>60</v>
      </c>
      <c r="B156" s="474"/>
      <c r="C156" s="474"/>
      <c r="D156" s="474"/>
      <c r="E156" s="475"/>
      <c r="F156" s="16"/>
      <c r="G156" s="5"/>
      <c r="H156" s="17"/>
      <c r="I156" s="17"/>
      <c r="J156" s="321"/>
      <c r="K156" s="7"/>
      <c r="L156" s="18"/>
      <c r="M156" s="19"/>
      <c r="N156" s="19"/>
      <c r="O156" s="19"/>
      <c r="P156" s="5"/>
      <c r="Q156" s="20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111"/>
      <c r="AJ156" s="111"/>
    </row>
    <row r="157" spans="1:36" s="11" customFormat="1" ht="12.75" hidden="1" customHeight="1" outlineLevel="1" x14ac:dyDescent="0.2">
      <c r="A157" s="22">
        <v>1</v>
      </c>
      <c r="B157" s="23"/>
      <c r="C157" s="74"/>
      <c r="D157" s="33"/>
      <c r="E157" s="219"/>
      <c r="F157" s="78"/>
      <c r="G157" s="78"/>
      <c r="H157" s="25"/>
      <c r="I157" s="25"/>
      <c r="J157" s="481"/>
      <c r="K157" s="179"/>
      <c r="L157" s="78"/>
      <c r="M157" s="28"/>
      <c r="N157" s="28"/>
      <c r="O157" s="28"/>
      <c r="P157" s="78"/>
      <c r="Q157" s="78"/>
      <c r="R157" s="28"/>
      <c r="S157" s="28"/>
      <c r="T157" s="28"/>
      <c r="U157" s="29">
        <f>SUM(R157:T157)</f>
        <v>0</v>
      </c>
      <c r="V157" s="28"/>
      <c r="W157" s="28"/>
      <c r="X157" s="28"/>
      <c r="Y157" s="29">
        <f>SUM(V157:X157)</f>
        <v>0</v>
      </c>
      <c r="Z157" s="28"/>
      <c r="AA157" s="28"/>
      <c r="AB157" s="28"/>
      <c r="AC157" s="29">
        <f>SUM(Z157:AB157)</f>
        <v>0</v>
      </c>
      <c r="AD157" s="79"/>
      <c r="AE157" s="67"/>
      <c r="AF157" s="28"/>
      <c r="AG157" s="29">
        <f>SUM(AD157:AF157)</f>
        <v>0</v>
      </c>
      <c r="AH157" s="29">
        <f t="shared" ref="AH157:AH158" si="78">SUM(U157,Y157,AC157,AG157)</f>
        <v>0</v>
      </c>
      <c r="AI157" s="112">
        <f>IF(ISERROR(AH157/J157),0,AH157/J157)</f>
        <v>0</v>
      </c>
      <c r="AJ157" s="112">
        <f t="shared" ref="AJ157:AJ187" si="79">IF(ISERROR(AH157/$AH$359),"-",AH157/$AH$359)</f>
        <v>0</v>
      </c>
    </row>
    <row r="158" spans="1:36" s="11" customFormat="1" ht="12.75" hidden="1" customHeight="1" outlineLevel="1" x14ac:dyDescent="0.2">
      <c r="A158" s="22">
        <v>2</v>
      </c>
      <c r="B158" s="23"/>
      <c r="C158" s="74"/>
      <c r="D158" s="33"/>
      <c r="E158" s="162"/>
      <c r="F158" s="78"/>
      <c r="G158" s="162"/>
      <c r="H158" s="33"/>
      <c r="I158" s="33"/>
      <c r="J158" s="482"/>
      <c r="K158" s="148"/>
      <c r="L158" s="78"/>
      <c r="M158" s="28"/>
      <c r="N158" s="28"/>
      <c r="O158" s="28"/>
      <c r="P158" s="162"/>
      <c r="Q158" s="162"/>
      <c r="R158" s="28"/>
      <c r="S158" s="28"/>
      <c r="T158" s="28"/>
      <c r="U158" s="29">
        <f t="shared" ref="U158" si="80">SUM(R158:T158)</f>
        <v>0</v>
      </c>
      <c r="V158" s="28"/>
      <c r="W158" s="28"/>
      <c r="X158" s="28"/>
      <c r="Y158" s="29">
        <f t="shared" ref="Y158" si="81">SUM(V158:X158)</f>
        <v>0</v>
      </c>
      <c r="Z158" s="28"/>
      <c r="AA158" s="28"/>
      <c r="AB158" s="28"/>
      <c r="AC158" s="29">
        <f t="shared" ref="AC158" si="82">SUM(Z158:AB158)</f>
        <v>0</v>
      </c>
      <c r="AD158" s="214"/>
      <c r="AE158" s="67"/>
      <c r="AF158" s="28"/>
      <c r="AG158" s="29">
        <f t="shared" ref="AG158" si="83">SUM(AD158:AF158)</f>
        <v>0</v>
      </c>
      <c r="AH158" s="29">
        <f t="shared" si="78"/>
        <v>0</v>
      </c>
      <c r="AI158" s="112">
        <f t="shared" ref="AI158" si="84">IF(ISERROR(AH158/J158),0,AH158/J158)</f>
        <v>0</v>
      </c>
      <c r="AJ158" s="112">
        <f t="shared" si="79"/>
        <v>0</v>
      </c>
    </row>
    <row r="159" spans="1:36" s="11" customFormat="1" ht="12.75" hidden="1" customHeight="1" outlineLevel="1" x14ac:dyDescent="0.2">
      <c r="A159" s="22">
        <v>3</v>
      </c>
      <c r="B159" s="23"/>
      <c r="C159" s="74"/>
      <c r="D159" s="33"/>
      <c r="E159" s="162"/>
      <c r="F159" s="78"/>
      <c r="G159" s="162"/>
      <c r="H159" s="33"/>
      <c r="I159" s="33"/>
      <c r="J159" s="482"/>
      <c r="K159" s="148"/>
      <c r="L159" s="78"/>
      <c r="M159" s="28"/>
      <c r="N159" s="28"/>
      <c r="O159" s="28"/>
      <c r="P159" s="162"/>
      <c r="Q159" s="162"/>
      <c r="R159" s="28"/>
      <c r="S159" s="28"/>
      <c r="T159" s="28"/>
      <c r="U159" s="29">
        <f t="shared" ref="U159:U187" si="85">SUM(R159:T159)</f>
        <v>0</v>
      </c>
      <c r="V159" s="28"/>
      <c r="W159" s="28"/>
      <c r="X159" s="28"/>
      <c r="Y159" s="29">
        <f t="shared" ref="Y159:Y187" si="86">SUM(V159:X159)</f>
        <v>0</v>
      </c>
      <c r="Z159" s="28"/>
      <c r="AA159" s="28"/>
      <c r="AB159" s="28"/>
      <c r="AC159" s="29">
        <f t="shared" ref="AC159:AC187" si="87">SUM(Z159:AB159)</f>
        <v>0</v>
      </c>
      <c r="AD159" s="214"/>
      <c r="AE159" s="67"/>
      <c r="AF159" s="28"/>
      <c r="AG159" s="29">
        <f t="shared" ref="AG159:AG187" si="88">SUM(AD159:AF159)</f>
        <v>0</v>
      </c>
      <c r="AH159" s="29">
        <f t="shared" ref="AH159:AH187" si="89">SUM(U159,Y159,AC159,AG159)</f>
        <v>0</v>
      </c>
      <c r="AI159" s="112">
        <f t="shared" ref="AI159:AI187" si="90">IF(ISERROR(AH159/J159),0,AH159/J159)</f>
        <v>0</v>
      </c>
      <c r="AJ159" s="112">
        <f t="shared" si="79"/>
        <v>0</v>
      </c>
    </row>
    <row r="160" spans="1:36" s="11" customFormat="1" ht="12.75" hidden="1" customHeight="1" outlineLevel="1" x14ac:dyDescent="0.2">
      <c r="A160" s="22">
        <v>4</v>
      </c>
      <c r="B160" s="23"/>
      <c r="C160" s="74"/>
      <c r="D160" s="33"/>
      <c r="E160" s="162"/>
      <c r="F160" s="78"/>
      <c r="G160" s="162"/>
      <c r="H160" s="33"/>
      <c r="I160" s="33"/>
      <c r="J160" s="482"/>
      <c r="K160" s="148"/>
      <c r="L160" s="78"/>
      <c r="M160" s="28"/>
      <c r="N160" s="28"/>
      <c r="O160" s="28"/>
      <c r="P160" s="162"/>
      <c r="Q160" s="162"/>
      <c r="R160" s="28"/>
      <c r="S160" s="28"/>
      <c r="T160" s="28"/>
      <c r="U160" s="29">
        <f t="shared" si="85"/>
        <v>0</v>
      </c>
      <c r="V160" s="28"/>
      <c r="W160" s="28"/>
      <c r="X160" s="28"/>
      <c r="Y160" s="29">
        <f t="shared" si="86"/>
        <v>0</v>
      </c>
      <c r="Z160" s="28"/>
      <c r="AA160" s="28"/>
      <c r="AB160" s="28"/>
      <c r="AC160" s="29">
        <f t="shared" si="87"/>
        <v>0</v>
      </c>
      <c r="AD160" s="18"/>
      <c r="AE160" s="214"/>
      <c r="AF160" s="28"/>
      <c r="AG160" s="29">
        <f t="shared" si="88"/>
        <v>0</v>
      </c>
      <c r="AH160" s="29">
        <f t="shared" si="89"/>
        <v>0</v>
      </c>
      <c r="AI160" s="112">
        <f t="shared" si="90"/>
        <v>0</v>
      </c>
      <c r="AJ160" s="112">
        <f t="shared" si="79"/>
        <v>0</v>
      </c>
    </row>
    <row r="161" spans="1:36" s="11" customFormat="1" ht="12.75" hidden="1" customHeight="1" outlineLevel="1" x14ac:dyDescent="0.2">
      <c r="A161" s="22">
        <v>5</v>
      </c>
      <c r="B161" s="23"/>
      <c r="C161" s="74"/>
      <c r="D161" s="33"/>
      <c r="E161" s="162"/>
      <c r="F161" s="78"/>
      <c r="G161" s="162"/>
      <c r="H161" s="33"/>
      <c r="I161" s="33"/>
      <c r="J161" s="482"/>
      <c r="K161" s="148"/>
      <c r="L161" s="78"/>
      <c r="M161" s="28"/>
      <c r="N161" s="28"/>
      <c r="O161" s="28"/>
      <c r="P161" s="162"/>
      <c r="Q161" s="162"/>
      <c r="R161" s="28"/>
      <c r="S161" s="28"/>
      <c r="T161" s="28"/>
      <c r="U161" s="29">
        <f t="shared" si="85"/>
        <v>0</v>
      </c>
      <c r="V161" s="28"/>
      <c r="W161" s="28"/>
      <c r="X161" s="28"/>
      <c r="Y161" s="29">
        <f t="shared" si="86"/>
        <v>0</v>
      </c>
      <c r="Z161" s="28"/>
      <c r="AA161" s="28"/>
      <c r="AB161" s="28"/>
      <c r="AC161" s="29">
        <f t="shared" si="87"/>
        <v>0</v>
      </c>
      <c r="AD161" s="18"/>
      <c r="AE161" s="214"/>
      <c r="AF161" s="28"/>
      <c r="AG161" s="29">
        <f t="shared" si="88"/>
        <v>0</v>
      </c>
      <c r="AH161" s="29">
        <f t="shared" si="89"/>
        <v>0</v>
      </c>
      <c r="AI161" s="112">
        <f t="shared" si="90"/>
        <v>0</v>
      </c>
      <c r="AJ161" s="112">
        <f t="shared" si="79"/>
        <v>0</v>
      </c>
    </row>
    <row r="162" spans="1:36" s="11" customFormat="1" ht="12.75" hidden="1" customHeight="1" outlineLevel="1" x14ac:dyDescent="0.2">
      <c r="A162" s="22">
        <v>6</v>
      </c>
      <c r="B162" s="23"/>
      <c r="C162" s="74"/>
      <c r="D162" s="33"/>
      <c r="E162" s="162"/>
      <c r="F162" s="78"/>
      <c r="G162" s="162"/>
      <c r="H162" s="33"/>
      <c r="I162" s="33"/>
      <c r="J162" s="482"/>
      <c r="K162" s="148"/>
      <c r="L162" s="78"/>
      <c r="M162" s="28"/>
      <c r="N162" s="28"/>
      <c r="O162" s="28"/>
      <c r="P162" s="162"/>
      <c r="Q162" s="162"/>
      <c r="R162" s="28"/>
      <c r="S162" s="28"/>
      <c r="T162" s="28"/>
      <c r="U162" s="29">
        <f t="shared" si="85"/>
        <v>0</v>
      </c>
      <c r="V162" s="28"/>
      <c r="W162" s="28"/>
      <c r="X162" s="28"/>
      <c r="Y162" s="29">
        <f t="shared" si="86"/>
        <v>0</v>
      </c>
      <c r="Z162" s="28"/>
      <c r="AA162" s="28"/>
      <c r="AB162" s="28"/>
      <c r="AC162" s="29">
        <f t="shared" si="87"/>
        <v>0</v>
      </c>
      <c r="AD162" s="18"/>
      <c r="AE162" s="214"/>
      <c r="AF162" s="28"/>
      <c r="AG162" s="29">
        <f t="shared" si="88"/>
        <v>0</v>
      </c>
      <c r="AH162" s="29">
        <f t="shared" si="89"/>
        <v>0</v>
      </c>
      <c r="AI162" s="112">
        <f t="shared" si="90"/>
        <v>0</v>
      </c>
      <c r="AJ162" s="112">
        <f t="shared" si="79"/>
        <v>0</v>
      </c>
    </row>
    <row r="163" spans="1:36" s="11" customFormat="1" ht="12.75" hidden="1" customHeight="1" outlineLevel="1" x14ac:dyDescent="0.2">
      <c r="A163" s="22">
        <v>7</v>
      </c>
      <c r="B163" s="23"/>
      <c r="C163" s="74"/>
      <c r="D163" s="33"/>
      <c r="E163" s="162"/>
      <c r="F163" s="78"/>
      <c r="G163" s="162"/>
      <c r="H163" s="33"/>
      <c r="I163" s="33"/>
      <c r="J163" s="482"/>
      <c r="K163" s="148"/>
      <c r="L163" s="78"/>
      <c r="M163" s="28"/>
      <c r="N163" s="28"/>
      <c r="O163" s="28"/>
      <c r="P163" s="162"/>
      <c r="Q163" s="162"/>
      <c r="R163" s="28"/>
      <c r="S163" s="28"/>
      <c r="T163" s="28"/>
      <c r="U163" s="29">
        <f t="shared" si="85"/>
        <v>0</v>
      </c>
      <c r="V163" s="28"/>
      <c r="W163" s="28"/>
      <c r="X163" s="28"/>
      <c r="Y163" s="29">
        <f t="shared" si="86"/>
        <v>0</v>
      </c>
      <c r="Z163" s="28"/>
      <c r="AA163" s="28"/>
      <c r="AB163" s="28"/>
      <c r="AC163" s="29">
        <f t="shared" si="87"/>
        <v>0</v>
      </c>
      <c r="AD163" s="18"/>
      <c r="AE163" s="214"/>
      <c r="AF163" s="28"/>
      <c r="AG163" s="29">
        <f t="shared" si="88"/>
        <v>0</v>
      </c>
      <c r="AH163" s="29">
        <f t="shared" si="89"/>
        <v>0</v>
      </c>
      <c r="AI163" s="112">
        <f t="shared" si="90"/>
        <v>0</v>
      </c>
      <c r="AJ163" s="112">
        <f t="shared" si="79"/>
        <v>0</v>
      </c>
    </row>
    <row r="164" spans="1:36" s="11" customFormat="1" ht="12.75" hidden="1" customHeight="1" outlineLevel="1" x14ac:dyDescent="0.2">
      <c r="A164" s="22">
        <v>8</v>
      </c>
      <c r="B164" s="23"/>
      <c r="C164" s="74"/>
      <c r="D164" s="33"/>
      <c r="E164" s="162"/>
      <c r="F164" s="78"/>
      <c r="G164" s="162"/>
      <c r="H164" s="33"/>
      <c r="I164" s="33"/>
      <c r="J164" s="482"/>
      <c r="K164" s="148"/>
      <c r="L164" s="78"/>
      <c r="M164" s="28"/>
      <c r="N164" s="28"/>
      <c r="O164" s="28"/>
      <c r="P164" s="162"/>
      <c r="Q164" s="162"/>
      <c r="R164" s="28"/>
      <c r="S164" s="28"/>
      <c r="T164" s="28"/>
      <c r="U164" s="29">
        <f t="shared" si="85"/>
        <v>0</v>
      </c>
      <c r="V164" s="28"/>
      <c r="W164" s="28"/>
      <c r="X164" s="28"/>
      <c r="Y164" s="29">
        <f t="shared" si="86"/>
        <v>0</v>
      </c>
      <c r="Z164" s="28"/>
      <c r="AA164" s="28"/>
      <c r="AB164" s="28"/>
      <c r="AC164" s="29">
        <f t="shared" si="87"/>
        <v>0</v>
      </c>
      <c r="AD164" s="214"/>
      <c r="AE164" s="67"/>
      <c r="AF164" s="28"/>
      <c r="AG164" s="29">
        <f t="shared" si="88"/>
        <v>0</v>
      </c>
      <c r="AH164" s="29">
        <f t="shared" si="89"/>
        <v>0</v>
      </c>
      <c r="AI164" s="112">
        <f t="shared" si="90"/>
        <v>0</v>
      </c>
      <c r="AJ164" s="112">
        <f t="shared" si="79"/>
        <v>0</v>
      </c>
    </row>
    <row r="165" spans="1:36" s="11" customFormat="1" ht="12.75" hidden="1" customHeight="1" outlineLevel="1" x14ac:dyDescent="0.2">
      <c r="A165" s="22">
        <v>9</v>
      </c>
      <c r="B165" s="23"/>
      <c r="C165" s="74"/>
      <c r="D165" s="33"/>
      <c r="E165" s="162"/>
      <c r="F165" s="78"/>
      <c r="G165" s="162"/>
      <c r="H165" s="33"/>
      <c r="I165" s="33"/>
      <c r="J165" s="482"/>
      <c r="K165" s="148"/>
      <c r="L165" s="78"/>
      <c r="M165" s="28"/>
      <c r="N165" s="28"/>
      <c r="O165" s="28"/>
      <c r="P165" s="162"/>
      <c r="Q165" s="162"/>
      <c r="R165" s="28"/>
      <c r="S165" s="28"/>
      <c r="T165" s="28"/>
      <c r="U165" s="29">
        <f t="shared" si="85"/>
        <v>0</v>
      </c>
      <c r="V165" s="28"/>
      <c r="W165" s="28"/>
      <c r="X165" s="28"/>
      <c r="Y165" s="29">
        <f t="shared" si="86"/>
        <v>0</v>
      </c>
      <c r="Z165" s="28"/>
      <c r="AA165" s="28"/>
      <c r="AB165" s="28"/>
      <c r="AC165" s="29">
        <f t="shared" si="87"/>
        <v>0</v>
      </c>
      <c r="AD165" s="214"/>
      <c r="AE165" s="67"/>
      <c r="AF165" s="28"/>
      <c r="AG165" s="29">
        <f t="shared" si="88"/>
        <v>0</v>
      </c>
      <c r="AH165" s="29">
        <f t="shared" si="89"/>
        <v>0</v>
      </c>
      <c r="AI165" s="112">
        <f t="shared" si="90"/>
        <v>0</v>
      </c>
      <c r="AJ165" s="112">
        <f t="shared" si="79"/>
        <v>0</v>
      </c>
    </row>
    <row r="166" spans="1:36" s="11" customFormat="1" ht="12.75" hidden="1" customHeight="1" outlineLevel="1" x14ac:dyDescent="0.2">
      <c r="A166" s="22">
        <v>10</v>
      </c>
      <c r="B166" s="23"/>
      <c r="C166" s="74"/>
      <c r="D166" s="33"/>
      <c r="E166" s="162"/>
      <c r="F166" s="78"/>
      <c r="G166" s="162"/>
      <c r="H166" s="33"/>
      <c r="I166" s="33"/>
      <c r="J166" s="482"/>
      <c r="K166" s="148"/>
      <c r="L166" s="78"/>
      <c r="M166" s="28"/>
      <c r="N166" s="28"/>
      <c r="O166" s="28"/>
      <c r="P166" s="162"/>
      <c r="Q166" s="162"/>
      <c r="R166" s="28"/>
      <c r="S166" s="28"/>
      <c r="T166" s="28"/>
      <c r="U166" s="29">
        <f t="shared" si="85"/>
        <v>0</v>
      </c>
      <c r="V166" s="28"/>
      <c r="W166" s="28"/>
      <c r="X166" s="28"/>
      <c r="Y166" s="29">
        <f t="shared" si="86"/>
        <v>0</v>
      </c>
      <c r="Z166" s="28"/>
      <c r="AA166" s="28"/>
      <c r="AB166" s="28"/>
      <c r="AC166" s="29">
        <f t="shared" si="87"/>
        <v>0</v>
      </c>
      <c r="AD166" s="214"/>
      <c r="AE166" s="67"/>
      <c r="AF166" s="28"/>
      <c r="AG166" s="29">
        <f t="shared" si="88"/>
        <v>0</v>
      </c>
      <c r="AH166" s="29">
        <f t="shared" si="89"/>
        <v>0</v>
      </c>
      <c r="AI166" s="112">
        <f t="shared" si="90"/>
        <v>0</v>
      </c>
      <c r="AJ166" s="112">
        <f t="shared" si="79"/>
        <v>0</v>
      </c>
    </row>
    <row r="167" spans="1:36" s="11" customFormat="1" ht="12.75" hidden="1" customHeight="1" outlineLevel="1" x14ac:dyDescent="0.2">
      <c r="A167" s="22">
        <v>11</v>
      </c>
      <c r="B167" s="23"/>
      <c r="C167" s="74"/>
      <c r="D167" s="33"/>
      <c r="E167" s="162"/>
      <c r="F167" s="78"/>
      <c r="G167" s="162"/>
      <c r="H167" s="33"/>
      <c r="I167" s="33"/>
      <c r="J167" s="482"/>
      <c r="K167" s="148"/>
      <c r="L167" s="78"/>
      <c r="M167" s="28"/>
      <c r="N167" s="28"/>
      <c r="O167" s="28"/>
      <c r="P167" s="162"/>
      <c r="Q167" s="162"/>
      <c r="R167" s="28"/>
      <c r="S167" s="28"/>
      <c r="T167" s="28"/>
      <c r="U167" s="29">
        <f t="shared" si="85"/>
        <v>0</v>
      </c>
      <c r="V167" s="28"/>
      <c r="W167" s="28"/>
      <c r="X167" s="28"/>
      <c r="Y167" s="29">
        <f t="shared" si="86"/>
        <v>0</v>
      </c>
      <c r="Z167" s="28"/>
      <c r="AA167" s="28"/>
      <c r="AB167" s="28"/>
      <c r="AC167" s="29">
        <f t="shared" si="87"/>
        <v>0</v>
      </c>
      <c r="AD167" s="214"/>
      <c r="AE167" s="67"/>
      <c r="AF167" s="28"/>
      <c r="AG167" s="29">
        <f t="shared" si="88"/>
        <v>0</v>
      </c>
      <c r="AH167" s="29">
        <f t="shared" si="89"/>
        <v>0</v>
      </c>
      <c r="AI167" s="112">
        <f t="shared" si="90"/>
        <v>0</v>
      </c>
      <c r="AJ167" s="112">
        <f t="shared" si="79"/>
        <v>0</v>
      </c>
    </row>
    <row r="168" spans="1:36" s="11" customFormat="1" ht="12.75" hidden="1" customHeight="1" outlineLevel="1" x14ac:dyDescent="0.2">
      <c r="A168" s="22">
        <v>12</v>
      </c>
      <c r="B168" s="23"/>
      <c r="C168" s="74"/>
      <c r="D168" s="33"/>
      <c r="E168" s="162"/>
      <c r="F168" s="78"/>
      <c r="G168" s="162"/>
      <c r="H168" s="33"/>
      <c r="I168" s="33"/>
      <c r="J168" s="482"/>
      <c r="K168" s="148"/>
      <c r="L168" s="78"/>
      <c r="M168" s="28"/>
      <c r="N168" s="28"/>
      <c r="O168" s="28"/>
      <c r="P168" s="162"/>
      <c r="Q168" s="162"/>
      <c r="R168" s="28"/>
      <c r="S168" s="28"/>
      <c r="T168" s="28"/>
      <c r="U168" s="29">
        <f t="shared" si="85"/>
        <v>0</v>
      </c>
      <c r="V168" s="28"/>
      <c r="W168" s="28"/>
      <c r="X168" s="28"/>
      <c r="Y168" s="29">
        <f t="shared" si="86"/>
        <v>0</v>
      </c>
      <c r="Z168" s="28"/>
      <c r="AA168" s="28"/>
      <c r="AB168" s="28"/>
      <c r="AC168" s="29">
        <f t="shared" si="87"/>
        <v>0</v>
      </c>
      <c r="AD168" s="18"/>
      <c r="AE168" s="214"/>
      <c r="AF168" s="28"/>
      <c r="AG168" s="29">
        <f t="shared" si="88"/>
        <v>0</v>
      </c>
      <c r="AH168" s="29">
        <f t="shared" si="89"/>
        <v>0</v>
      </c>
      <c r="AI168" s="112">
        <f t="shared" si="90"/>
        <v>0</v>
      </c>
      <c r="AJ168" s="112">
        <f t="shared" si="79"/>
        <v>0</v>
      </c>
    </row>
    <row r="169" spans="1:36" s="11" customFormat="1" ht="12.75" hidden="1" customHeight="1" outlineLevel="1" x14ac:dyDescent="0.2">
      <c r="A169" s="22">
        <v>13</v>
      </c>
      <c r="B169" s="23"/>
      <c r="C169" s="74"/>
      <c r="D169" s="33"/>
      <c r="E169" s="162"/>
      <c r="F169" s="78"/>
      <c r="G169" s="162"/>
      <c r="H169" s="33"/>
      <c r="I169" s="33"/>
      <c r="J169" s="482"/>
      <c r="K169" s="148"/>
      <c r="L169" s="78"/>
      <c r="M169" s="28"/>
      <c r="N169" s="28"/>
      <c r="O169" s="28"/>
      <c r="P169" s="162"/>
      <c r="Q169" s="162"/>
      <c r="R169" s="28"/>
      <c r="S169" s="28"/>
      <c r="T169" s="28"/>
      <c r="U169" s="29">
        <f t="shared" si="85"/>
        <v>0</v>
      </c>
      <c r="V169" s="28"/>
      <c r="W169" s="28"/>
      <c r="X169" s="28"/>
      <c r="Y169" s="29">
        <f t="shared" si="86"/>
        <v>0</v>
      </c>
      <c r="Z169" s="28"/>
      <c r="AA169" s="28"/>
      <c r="AB169" s="28"/>
      <c r="AC169" s="29">
        <f t="shared" si="87"/>
        <v>0</v>
      </c>
      <c r="AD169" s="214"/>
      <c r="AE169" s="67"/>
      <c r="AF169" s="28"/>
      <c r="AG169" s="29">
        <f t="shared" si="88"/>
        <v>0</v>
      </c>
      <c r="AH169" s="29">
        <f t="shared" si="89"/>
        <v>0</v>
      </c>
      <c r="AI169" s="112">
        <f t="shared" si="90"/>
        <v>0</v>
      </c>
      <c r="AJ169" s="112">
        <f t="shared" si="79"/>
        <v>0</v>
      </c>
    </row>
    <row r="170" spans="1:36" s="11" customFormat="1" ht="12.75" hidden="1" customHeight="1" outlineLevel="1" x14ac:dyDescent="0.2">
      <c r="A170" s="22">
        <v>14</v>
      </c>
      <c r="B170" s="23"/>
      <c r="C170" s="74"/>
      <c r="D170" s="33"/>
      <c r="E170" s="162"/>
      <c r="F170" s="78"/>
      <c r="G170" s="162"/>
      <c r="H170" s="33"/>
      <c r="I170" s="33"/>
      <c r="J170" s="482"/>
      <c r="K170" s="148"/>
      <c r="L170" s="78"/>
      <c r="M170" s="28"/>
      <c r="N170" s="28"/>
      <c r="O170" s="28"/>
      <c r="P170" s="162"/>
      <c r="Q170" s="162"/>
      <c r="R170" s="28"/>
      <c r="S170" s="28"/>
      <c r="T170" s="28"/>
      <c r="U170" s="29">
        <f t="shared" si="85"/>
        <v>0</v>
      </c>
      <c r="V170" s="28"/>
      <c r="W170" s="28"/>
      <c r="X170" s="28"/>
      <c r="Y170" s="29">
        <f t="shared" si="86"/>
        <v>0</v>
      </c>
      <c r="Z170" s="28"/>
      <c r="AA170" s="28"/>
      <c r="AB170" s="28"/>
      <c r="AC170" s="29">
        <f t="shared" si="87"/>
        <v>0</v>
      </c>
      <c r="AD170" s="214"/>
      <c r="AE170" s="67"/>
      <c r="AF170" s="28"/>
      <c r="AG170" s="29">
        <f t="shared" si="88"/>
        <v>0</v>
      </c>
      <c r="AH170" s="29">
        <f t="shared" si="89"/>
        <v>0</v>
      </c>
      <c r="AI170" s="112">
        <f t="shared" si="90"/>
        <v>0</v>
      </c>
      <c r="AJ170" s="112">
        <f t="shared" si="79"/>
        <v>0</v>
      </c>
    </row>
    <row r="171" spans="1:36" s="11" customFormat="1" ht="12.75" hidden="1" customHeight="1" outlineLevel="1" x14ac:dyDescent="0.2">
      <c r="A171" s="22">
        <v>15</v>
      </c>
      <c r="B171" s="23"/>
      <c r="C171" s="74"/>
      <c r="D171" s="33"/>
      <c r="E171" s="162"/>
      <c r="F171" s="78"/>
      <c r="G171" s="162"/>
      <c r="H171" s="33"/>
      <c r="I171" s="33"/>
      <c r="J171" s="482"/>
      <c r="K171" s="148"/>
      <c r="L171" s="78"/>
      <c r="M171" s="28"/>
      <c r="N171" s="28"/>
      <c r="O171" s="28"/>
      <c r="P171" s="162"/>
      <c r="Q171" s="162"/>
      <c r="R171" s="28"/>
      <c r="S171" s="28"/>
      <c r="T171" s="28"/>
      <c r="U171" s="29">
        <f t="shared" si="85"/>
        <v>0</v>
      </c>
      <c r="V171" s="28"/>
      <c r="W171" s="28"/>
      <c r="X171" s="28"/>
      <c r="Y171" s="29">
        <f t="shared" si="86"/>
        <v>0</v>
      </c>
      <c r="Z171" s="28"/>
      <c r="AA171" s="28"/>
      <c r="AB171" s="28"/>
      <c r="AC171" s="29">
        <f t="shared" si="87"/>
        <v>0</v>
      </c>
      <c r="AD171" s="18"/>
      <c r="AE171" s="214"/>
      <c r="AF171" s="28"/>
      <c r="AG171" s="29">
        <f t="shared" si="88"/>
        <v>0</v>
      </c>
      <c r="AH171" s="29">
        <f t="shared" si="89"/>
        <v>0</v>
      </c>
      <c r="AI171" s="112">
        <f t="shared" si="90"/>
        <v>0</v>
      </c>
      <c r="AJ171" s="112">
        <f t="shared" si="79"/>
        <v>0</v>
      </c>
    </row>
    <row r="172" spans="1:36" s="11" customFormat="1" ht="12.75" hidden="1" customHeight="1" outlineLevel="1" x14ac:dyDescent="0.2">
      <c r="A172" s="22">
        <v>16</v>
      </c>
      <c r="B172" s="23"/>
      <c r="C172" s="74"/>
      <c r="D172" s="33"/>
      <c r="E172" s="162"/>
      <c r="F172" s="78"/>
      <c r="G172" s="162"/>
      <c r="H172" s="33"/>
      <c r="I172" s="33"/>
      <c r="J172" s="482"/>
      <c r="K172" s="148"/>
      <c r="L172" s="78"/>
      <c r="M172" s="28"/>
      <c r="N172" s="28"/>
      <c r="O172" s="28"/>
      <c r="P172" s="162"/>
      <c r="Q172" s="162"/>
      <c r="R172" s="28"/>
      <c r="S172" s="28"/>
      <c r="T172" s="28"/>
      <c r="U172" s="29">
        <f t="shared" si="85"/>
        <v>0</v>
      </c>
      <c r="V172" s="28"/>
      <c r="W172" s="28"/>
      <c r="X172" s="28"/>
      <c r="Y172" s="29">
        <f t="shared" si="86"/>
        <v>0</v>
      </c>
      <c r="Z172" s="28"/>
      <c r="AA172" s="28"/>
      <c r="AB172" s="28"/>
      <c r="AC172" s="29">
        <f t="shared" si="87"/>
        <v>0</v>
      </c>
      <c r="AD172" s="214"/>
      <c r="AE172" s="67"/>
      <c r="AF172" s="28"/>
      <c r="AG172" s="29">
        <f t="shared" si="88"/>
        <v>0</v>
      </c>
      <c r="AH172" s="29">
        <f t="shared" si="89"/>
        <v>0</v>
      </c>
      <c r="AI172" s="112">
        <f t="shared" si="90"/>
        <v>0</v>
      </c>
      <c r="AJ172" s="112">
        <f t="shared" si="79"/>
        <v>0</v>
      </c>
    </row>
    <row r="173" spans="1:36" s="11" customFormat="1" ht="12.75" hidden="1" customHeight="1" outlineLevel="1" x14ac:dyDescent="0.2">
      <c r="A173" s="22">
        <v>17</v>
      </c>
      <c r="B173" s="23"/>
      <c r="C173" s="74"/>
      <c r="D173" s="33"/>
      <c r="E173" s="162"/>
      <c r="F173" s="78"/>
      <c r="G173" s="162"/>
      <c r="H173" s="33"/>
      <c r="I173" s="33"/>
      <c r="J173" s="482"/>
      <c r="K173" s="148"/>
      <c r="L173" s="78"/>
      <c r="M173" s="28"/>
      <c r="N173" s="28"/>
      <c r="O173" s="28"/>
      <c r="P173" s="162"/>
      <c r="Q173" s="162"/>
      <c r="R173" s="28"/>
      <c r="S173" s="28"/>
      <c r="T173" s="28"/>
      <c r="U173" s="29">
        <f t="shared" si="85"/>
        <v>0</v>
      </c>
      <c r="V173" s="28"/>
      <c r="W173" s="28"/>
      <c r="X173" s="28"/>
      <c r="Y173" s="29">
        <f t="shared" si="86"/>
        <v>0</v>
      </c>
      <c r="Z173" s="28"/>
      <c r="AA173" s="28"/>
      <c r="AB173" s="28"/>
      <c r="AC173" s="29">
        <f t="shared" si="87"/>
        <v>0</v>
      </c>
      <c r="AD173" s="214"/>
      <c r="AE173" s="67"/>
      <c r="AF173" s="28"/>
      <c r="AG173" s="29">
        <f t="shared" si="88"/>
        <v>0</v>
      </c>
      <c r="AH173" s="29">
        <f t="shared" si="89"/>
        <v>0</v>
      </c>
      <c r="AI173" s="112">
        <f t="shared" si="90"/>
        <v>0</v>
      </c>
      <c r="AJ173" s="112">
        <f t="shared" si="79"/>
        <v>0</v>
      </c>
    </row>
    <row r="174" spans="1:36" s="11" customFormat="1" ht="12.75" hidden="1" customHeight="1" outlineLevel="1" x14ac:dyDescent="0.2">
      <c r="A174" s="22">
        <v>18</v>
      </c>
      <c r="B174" s="23"/>
      <c r="C174" s="74"/>
      <c r="D174" s="33"/>
      <c r="E174" s="162"/>
      <c r="F174" s="78"/>
      <c r="G174" s="162"/>
      <c r="H174" s="33"/>
      <c r="I174" s="33"/>
      <c r="J174" s="482"/>
      <c r="K174" s="148"/>
      <c r="L174" s="78"/>
      <c r="M174" s="28"/>
      <c r="N174" s="28"/>
      <c r="O174" s="28"/>
      <c r="P174" s="162"/>
      <c r="Q174" s="162"/>
      <c r="R174" s="28"/>
      <c r="S174" s="28"/>
      <c r="T174" s="28"/>
      <c r="U174" s="29">
        <f t="shared" si="85"/>
        <v>0</v>
      </c>
      <c r="V174" s="28"/>
      <c r="W174" s="28"/>
      <c r="X174" s="28"/>
      <c r="Y174" s="29">
        <f t="shared" si="86"/>
        <v>0</v>
      </c>
      <c r="Z174" s="28"/>
      <c r="AA174" s="28"/>
      <c r="AB174" s="28"/>
      <c r="AC174" s="29">
        <f t="shared" si="87"/>
        <v>0</v>
      </c>
      <c r="AD174" s="214"/>
      <c r="AE174" s="67"/>
      <c r="AF174" s="28"/>
      <c r="AG174" s="29">
        <f t="shared" si="88"/>
        <v>0</v>
      </c>
      <c r="AH174" s="29">
        <f t="shared" si="89"/>
        <v>0</v>
      </c>
      <c r="AI174" s="112">
        <f t="shared" si="90"/>
        <v>0</v>
      </c>
      <c r="AJ174" s="112">
        <f t="shared" si="79"/>
        <v>0</v>
      </c>
    </row>
    <row r="175" spans="1:36" s="11" customFormat="1" ht="12.75" hidden="1" customHeight="1" outlineLevel="1" x14ac:dyDescent="0.2">
      <c r="A175" s="22">
        <v>19</v>
      </c>
      <c r="B175" s="23"/>
      <c r="C175" s="74"/>
      <c r="D175" s="33"/>
      <c r="E175" s="162"/>
      <c r="F175" s="78"/>
      <c r="G175" s="162"/>
      <c r="H175" s="33"/>
      <c r="I175" s="33"/>
      <c r="J175" s="482"/>
      <c r="K175" s="148"/>
      <c r="L175" s="78"/>
      <c r="M175" s="28"/>
      <c r="N175" s="28"/>
      <c r="O175" s="28"/>
      <c r="P175" s="162"/>
      <c r="Q175" s="162"/>
      <c r="R175" s="28"/>
      <c r="S175" s="28"/>
      <c r="T175" s="28"/>
      <c r="U175" s="29">
        <f t="shared" si="85"/>
        <v>0</v>
      </c>
      <c r="V175" s="28"/>
      <c r="W175" s="28"/>
      <c r="X175" s="28"/>
      <c r="Y175" s="29">
        <f t="shared" si="86"/>
        <v>0</v>
      </c>
      <c r="Z175" s="28"/>
      <c r="AA175" s="28"/>
      <c r="AB175" s="28"/>
      <c r="AC175" s="29">
        <f t="shared" si="87"/>
        <v>0</v>
      </c>
      <c r="AD175" s="214"/>
      <c r="AE175" s="67"/>
      <c r="AF175" s="28"/>
      <c r="AG175" s="29">
        <f t="shared" si="88"/>
        <v>0</v>
      </c>
      <c r="AH175" s="29">
        <f t="shared" si="89"/>
        <v>0</v>
      </c>
      <c r="AI175" s="112">
        <f t="shared" si="90"/>
        <v>0</v>
      </c>
      <c r="AJ175" s="112">
        <f t="shared" si="79"/>
        <v>0</v>
      </c>
    </row>
    <row r="176" spans="1:36" s="11" customFormat="1" ht="12.75" hidden="1" customHeight="1" outlineLevel="1" x14ac:dyDescent="0.2">
      <c r="A176" s="22">
        <v>20</v>
      </c>
      <c r="B176" s="23"/>
      <c r="C176" s="74"/>
      <c r="D176" s="33"/>
      <c r="E176" s="162"/>
      <c r="F176" s="78"/>
      <c r="G176" s="162"/>
      <c r="H176" s="33"/>
      <c r="I176" s="33"/>
      <c r="J176" s="482"/>
      <c r="K176" s="148"/>
      <c r="L176" s="78"/>
      <c r="M176" s="28"/>
      <c r="N176" s="28"/>
      <c r="O176" s="28"/>
      <c r="P176" s="162"/>
      <c r="Q176" s="162"/>
      <c r="R176" s="28"/>
      <c r="S176" s="28"/>
      <c r="T176" s="28"/>
      <c r="U176" s="29">
        <f t="shared" si="85"/>
        <v>0</v>
      </c>
      <c r="V176" s="28"/>
      <c r="W176" s="28"/>
      <c r="X176" s="28"/>
      <c r="Y176" s="29">
        <f t="shared" si="86"/>
        <v>0</v>
      </c>
      <c r="Z176" s="28"/>
      <c r="AA176" s="28"/>
      <c r="AB176" s="28"/>
      <c r="AC176" s="29">
        <f t="shared" si="87"/>
        <v>0</v>
      </c>
      <c r="AD176" s="18"/>
      <c r="AE176" s="214"/>
      <c r="AF176" s="28"/>
      <c r="AG176" s="29">
        <f t="shared" si="88"/>
        <v>0</v>
      </c>
      <c r="AH176" s="29">
        <f t="shared" si="89"/>
        <v>0</v>
      </c>
      <c r="AI176" s="112">
        <f t="shared" si="90"/>
        <v>0</v>
      </c>
      <c r="AJ176" s="112">
        <f t="shared" si="79"/>
        <v>0</v>
      </c>
    </row>
    <row r="177" spans="1:36" s="11" customFormat="1" ht="12.75" hidden="1" customHeight="1" outlineLevel="1" x14ac:dyDescent="0.2">
      <c r="A177" s="22">
        <v>21</v>
      </c>
      <c r="B177" s="23"/>
      <c r="C177" s="74"/>
      <c r="D177" s="33"/>
      <c r="E177" s="162"/>
      <c r="F177" s="78"/>
      <c r="G177" s="162"/>
      <c r="H177" s="33"/>
      <c r="I177" s="33"/>
      <c r="J177" s="482"/>
      <c r="K177" s="148"/>
      <c r="L177" s="78"/>
      <c r="M177" s="28"/>
      <c r="N177" s="28"/>
      <c r="O177" s="28"/>
      <c r="P177" s="162"/>
      <c r="Q177" s="162"/>
      <c r="R177" s="28"/>
      <c r="S177" s="28"/>
      <c r="T177" s="28"/>
      <c r="U177" s="29">
        <f t="shared" si="85"/>
        <v>0</v>
      </c>
      <c r="V177" s="28"/>
      <c r="W177" s="28"/>
      <c r="X177" s="28"/>
      <c r="Y177" s="29">
        <f t="shared" si="86"/>
        <v>0</v>
      </c>
      <c r="Z177" s="28"/>
      <c r="AA177" s="28"/>
      <c r="AB177" s="28"/>
      <c r="AC177" s="29">
        <f t="shared" si="87"/>
        <v>0</v>
      </c>
      <c r="AD177" s="214"/>
      <c r="AE177" s="67"/>
      <c r="AF177" s="28"/>
      <c r="AG177" s="29">
        <f t="shared" si="88"/>
        <v>0</v>
      </c>
      <c r="AH177" s="29">
        <f t="shared" si="89"/>
        <v>0</v>
      </c>
      <c r="AI177" s="112">
        <f t="shared" si="90"/>
        <v>0</v>
      </c>
      <c r="AJ177" s="112">
        <f t="shared" si="79"/>
        <v>0</v>
      </c>
    </row>
    <row r="178" spans="1:36" s="11" customFormat="1" ht="12.75" hidden="1" customHeight="1" outlineLevel="1" x14ac:dyDescent="0.2">
      <c r="A178" s="22">
        <v>22</v>
      </c>
      <c r="B178" s="23"/>
      <c r="C178" s="74"/>
      <c r="D178" s="33"/>
      <c r="E178" s="162"/>
      <c r="F178" s="78"/>
      <c r="G178" s="162"/>
      <c r="H178" s="33"/>
      <c r="I178" s="33"/>
      <c r="J178" s="482"/>
      <c r="K178" s="148"/>
      <c r="L178" s="78"/>
      <c r="M178" s="28"/>
      <c r="N178" s="28"/>
      <c r="O178" s="28"/>
      <c r="P178" s="162"/>
      <c r="Q178" s="162"/>
      <c r="R178" s="28"/>
      <c r="S178" s="28"/>
      <c r="T178" s="28"/>
      <c r="U178" s="29">
        <f t="shared" si="85"/>
        <v>0</v>
      </c>
      <c r="V178" s="28"/>
      <c r="W178" s="28"/>
      <c r="X178" s="28"/>
      <c r="Y178" s="29">
        <f t="shared" si="86"/>
        <v>0</v>
      </c>
      <c r="Z178" s="28"/>
      <c r="AA178" s="28"/>
      <c r="AB178" s="28"/>
      <c r="AC178" s="29">
        <f t="shared" si="87"/>
        <v>0</v>
      </c>
      <c r="AD178" s="214"/>
      <c r="AE178" s="67"/>
      <c r="AF178" s="28"/>
      <c r="AG178" s="29">
        <f t="shared" si="88"/>
        <v>0</v>
      </c>
      <c r="AH178" s="29">
        <f t="shared" si="89"/>
        <v>0</v>
      </c>
      <c r="AI178" s="112">
        <f t="shared" si="90"/>
        <v>0</v>
      </c>
      <c r="AJ178" s="112">
        <f t="shared" si="79"/>
        <v>0</v>
      </c>
    </row>
    <row r="179" spans="1:36" s="11" customFormat="1" ht="12.75" hidden="1" customHeight="1" outlineLevel="1" x14ac:dyDescent="0.2">
      <c r="A179" s="22">
        <v>23</v>
      </c>
      <c r="B179" s="23"/>
      <c r="C179" s="74"/>
      <c r="D179" s="33"/>
      <c r="E179" s="162"/>
      <c r="F179" s="78"/>
      <c r="G179" s="162"/>
      <c r="H179" s="33"/>
      <c r="I179" s="33"/>
      <c r="J179" s="482"/>
      <c r="K179" s="148"/>
      <c r="L179" s="78"/>
      <c r="M179" s="28"/>
      <c r="N179" s="28"/>
      <c r="O179" s="28"/>
      <c r="P179" s="162"/>
      <c r="Q179" s="162"/>
      <c r="R179" s="28"/>
      <c r="S179" s="28"/>
      <c r="T179" s="28"/>
      <c r="U179" s="29">
        <f t="shared" si="85"/>
        <v>0</v>
      </c>
      <c r="V179" s="28"/>
      <c r="W179" s="28"/>
      <c r="X179" s="28"/>
      <c r="Y179" s="29">
        <f t="shared" si="86"/>
        <v>0</v>
      </c>
      <c r="Z179" s="28"/>
      <c r="AA179" s="28"/>
      <c r="AB179" s="28"/>
      <c r="AC179" s="29">
        <f t="shared" si="87"/>
        <v>0</v>
      </c>
      <c r="AD179" s="18"/>
      <c r="AE179" s="214"/>
      <c r="AF179" s="28"/>
      <c r="AG179" s="29">
        <f t="shared" si="88"/>
        <v>0</v>
      </c>
      <c r="AH179" s="29">
        <f t="shared" si="89"/>
        <v>0</v>
      </c>
      <c r="AI179" s="112">
        <f t="shared" si="90"/>
        <v>0</v>
      </c>
      <c r="AJ179" s="112">
        <f t="shared" si="79"/>
        <v>0</v>
      </c>
    </row>
    <row r="180" spans="1:36" s="11" customFormat="1" ht="12.75" hidden="1" customHeight="1" outlineLevel="1" x14ac:dyDescent="0.2">
      <c r="A180" s="22">
        <v>24</v>
      </c>
      <c r="B180" s="23"/>
      <c r="C180" s="74"/>
      <c r="D180" s="33"/>
      <c r="E180" s="162"/>
      <c r="F180" s="78"/>
      <c r="G180" s="162"/>
      <c r="H180" s="33"/>
      <c r="I180" s="33"/>
      <c r="J180" s="482"/>
      <c r="K180" s="148"/>
      <c r="L180" s="78"/>
      <c r="M180" s="28"/>
      <c r="N180" s="28"/>
      <c r="O180" s="28"/>
      <c r="P180" s="162"/>
      <c r="Q180" s="162"/>
      <c r="R180" s="28"/>
      <c r="S180" s="28"/>
      <c r="T180" s="28"/>
      <c r="U180" s="29">
        <f t="shared" si="85"/>
        <v>0</v>
      </c>
      <c r="V180" s="28"/>
      <c r="W180" s="28"/>
      <c r="X180" s="28"/>
      <c r="Y180" s="29">
        <f t="shared" si="86"/>
        <v>0</v>
      </c>
      <c r="Z180" s="28"/>
      <c r="AA180" s="28"/>
      <c r="AB180" s="28"/>
      <c r="AC180" s="29">
        <f t="shared" si="87"/>
        <v>0</v>
      </c>
      <c r="AD180" s="214"/>
      <c r="AE180" s="67"/>
      <c r="AF180" s="28"/>
      <c r="AG180" s="29">
        <f t="shared" si="88"/>
        <v>0</v>
      </c>
      <c r="AH180" s="29">
        <f t="shared" si="89"/>
        <v>0</v>
      </c>
      <c r="AI180" s="112">
        <f t="shared" si="90"/>
        <v>0</v>
      </c>
      <c r="AJ180" s="112">
        <f t="shared" si="79"/>
        <v>0</v>
      </c>
    </row>
    <row r="181" spans="1:36" s="11" customFormat="1" ht="12.75" hidden="1" customHeight="1" outlineLevel="1" x14ac:dyDescent="0.2">
      <c r="A181" s="22">
        <v>25</v>
      </c>
      <c r="B181" s="23"/>
      <c r="C181" s="74"/>
      <c r="D181" s="33"/>
      <c r="E181" s="162"/>
      <c r="F181" s="78"/>
      <c r="G181" s="162"/>
      <c r="H181" s="33"/>
      <c r="I181" s="33"/>
      <c r="J181" s="482"/>
      <c r="K181" s="148"/>
      <c r="L181" s="78"/>
      <c r="M181" s="28"/>
      <c r="N181" s="28"/>
      <c r="O181" s="28"/>
      <c r="P181" s="162"/>
      <c r="Q181" s="162"/>
      <c r="R181" s="28"/>
      <c r="S181" s="28"/>
      <c r="T181" s="28"/>
      <c r="U181" s="29">
        <f t="shared" si="85"/>
        <v>0</v>
      </c>
      <c r="V181" s="28"/>
      <c r="W181" s="28"/>
      <c r="X181" s="28"/>
      <c r="Y181" s="29">
        <f t="shared" si="86"/>
        <v>0</v>
      </c>
      <c r="Z181" s="28"/>
      <c r="AA181" s="28"/>
      <c r="AB181" s="28"/>
      <c r="AC181" s="29">
        <f t="shared" si="87"/>
        <v>0</v>
      </c>
      <c r="AD181" s="214"/>
      <c r="AE181" s="67"/>
      <c r="AF181" s="28"/>
      <c r="AG181" s="29">
        <f t="shared" si="88"/>
        <v>0</v>
      </c>
      <c r="AH181" s="29">
        <f t="shared" si="89"/>
        <v>0</v>
      </c>
      <c r="AI181" s="112">
        <f t="shared" si="90"/>
        <v>0</v>
      </c>
      <c r="AJ181" s="112">
        <f t="shared" si="79"/>
        <v>0</v>
      </c>
    </row>
    <row r="182" spans="1:36" s="11" customFormat="1" ht="12.75" hidden="1" customHeight="1" outlineLevel="1" x14ac:dyDescent="0.2">
      <c r="A182" s="22">
        <v>26</v>
      </c>
      <c r="B182" s="23"/>
      <c r="C182" s="74"/>
      <c r="D182" s="33"/>
      <c r="E182" s="162"/>
      <c r="F182" s="78"/>
      <c r="G182" s="162"/>
      <c r="H182" s="33"/>
      <c r="I182" s="33"/>
      <c r="J182" s="482"/>
      <c r="K182" s="148"/>
      <c r="L182" s="78"/>
      <c r="M182" s="28"/>
      <c r="N182" s="28"/>
      <c r="O182" s="28"/>
      <c r="P182" s="162"/>
      <c r="Q182" s="162"/>
      <c r="R182" s="28"/>
      <c r="S182" s="28"/>
      <c r="T182" s="28"/>
      <c r="U182" s="29">
        <f t="shared" si="85"/>
        <v>0</v>
      </c>
      <c r="V182" s="28"/>
      <c r="W182" s="28"/>
      <c r="X182" s="28"/>
      <c r="Y182" s="29">
        <f t="shared" si="86"/>
        <v>0</v>
      </c>
      <c r="Z182" s="28"/>
      <c r="AA182" s="28"/>
      <c r="AB182" s="28"/>
      <c r="AC182" s="29">
        <f t="shared" si="87"/>
        <v>0</v>
      </c>
      <c r="AD182" s="214"/>
      <c r="AE182" s="67"/>
      <c r="AF182" s="28"/>
      <c r="AG182" s="29">
        <f t="shared" si="88"/>
        <v>0</v>
      </c>
      <c r="AH182" s="29">
        <f t="shared" si="89"/>
        <v>0</v>
      </c>
      <c r="AI182" s="112">
        <f t="shared" si="90"/>
        <v>0</v>
      </c>
      <c r="AJ182" s="112">
        <f t="shared" si="79"/>
        <v>0</v>
      </c>
    </row>
    <row r="183" spans="1:36" s="11" customFormat="1" ht="12.75" hidden="1" customHeight="1" outlineLevel="1" x14ac:dyDescent="0.2">
      <c r="A183" s="22">
        <v>27</v>
      </c>
      <c r="B183" s="23"/>
      <c r="C183" s="74"/>
      <c r="D183" s="33"/>
      <c r="E183" s="162"/>
      <c r="F183" s="78"/>
      <c r="G183" s="162"/>
      <c r="H183" s="33"/>
      <c r="I183" s="33"/>
      <c r="J183" s="482"/>
      <c r="K183" s="148"/>
      <c r="L183" s="78"/>
      <c r="M183" s="28"/>
      <c r="N183" s="28"/>
      <c r="O183" s="28"/>
      <c r="P183" s="162"/>
      <c r="Q183" s="162"/>
      <c r="R183" s="28"/>
      <c r="S183" s="28"/>
      <c r="T183" s="28"/>
      <c r="U183" s="29">
        <f t="shared" si="85"/>
        <v>0</v>
      </c>
      <c r="V183" s="28"/>
      <c r="W183" s="28"/>
      <c r="X183" s="28"/>
      <c r="Y183" s="29">
        <f t="shared" si="86"/>
        <v>0</v>
      </c>
      <c r="Z183" s="28"/>
      <c r="AA183" s="28"/>
      <c r="AB183" s="28"/>
      <c r="AC183" s="29">
        <f t="shared" si="87"/>
        <v>0</v>
      </c>
      <c r="AD183" s="18"/>
      <c r="AE183" s="214"/>
      <c r="AF183" s="28"/>
      <c r="AG183" s="29">
        <f t="shared" si="88"/>
        <v>0</v>
      </c>
      <c r="AH183" s="29">
        <f t="shared" si="89"/>
        <v>0</v>
      </c>
      <c r="AI183" s="112">
        <f t="shared" si="90"/>
        <v>0</v>
      </c>
      <c r="AJ183" s="112">
        <f t="shared" si="79"/>
        <v>0</v>
      </c>
    </row>
    <row r="184" spans="1:36" s="11" customFormat="1" ht="12.75" hidden="1" customHeight="1" outlineLevel="1" x14ac:dyDescent="0.2">
      <c r="A184" s="22">
        <v>28</v>
      </c>
      <c r="B184" s="23"/>
      <c r="C184" s="74"/>
      <c r="D184" s="33"/>
      <c r="E184" s="162"/>
      <c r="F184" s="78"/>
      <c r="G184" s="162"/>
      <c r="H184" s="33"/>
      <c r="I184" s="33"/>
      <c r="J184" s="482"/>
      <c r="K184" s="148"/>
      <c r="L184" s="78"/>
      <c r="M184" s="28"/>
      <c r="N184" s="28"/>
      <c r="O184" s="28"/>
      <c r="P184" s="162"/>
      <c r="Q184" s="162"/>
      <c r="R184" s="28"/>
      <c r="S184" s="28"/>
      <c r="T184" s="28"/>
      <c r="U184" s="29">
        <f t="shared" si="85"/>
        <v>0</v>
      </c>
      <c r="V184" s="28"/>
      <c r="W184" s="28"/>
      <c r="X184" s="28"/>
      <c r="Y184" s="29">
        <f t="shared" si="86"/>
        <v>0</v>
      </c>
      <c r="Z184" s="28"/>
      <c r="AA184" s="28"/>
      <c r="AB184" s="28"/>
      <c r="AC184" s="29">
        <f t="shared" si="87"/>
        <v>0</v>
      </c>
      <c r="AD184" s="214"/>
      <c r="AE184" s="67"/>
      <c r="AF184" s="28"/>
      <c r="AG184" s="29">
        <f t="shared" si="88"/>
        <v>0</v>
      </c>
      <c r="AH184" s="29">
        <f t="shared" si="89"/>
        <v>0</v>
      </c>
      <c r="AI184" s="112">
        <f t="shared" si="90"/>
        <v>0</v>
      </c>
      <c r="AJ184" s="112">
        <f t="shared" si="79"/>
        <v>0</v>
      </c>
    </row>
    <row r="185" spans="1:36" s="11" customFormat="1" ht="12.75" hidden="1" customHeight="1" outlineLevel="1" x14ac:dyDescent="0.2">
      <c r="A185" s="22">
        <v>29</v>
      </c>
      <c r="B185" s="23"/>
      <c r="C185" s="74"/>
      <c r="D185" s="33"/>
      <c r="E185" s="162"/>
      <c r="F185" s="78"/>
      <c r="G185" s="162"/>
      <c r="H185" s="33"/>
      <c r="I185" s="33"/>
      <c r="J185" s="482"/>
      <c r="K185" s="148"/>
      <c r="L185" s="78"/>
      <c r="M185" s="28"/>
      <c r="N185" s="28"/>
      <c r="O185" s="28"/>
      <c r="P185" s="162"/>
      <c r="Q185" s="162"/>
      <c r="R185" s="28"/>
      <c r="S185" s="28"/>
      <c r="T185" s="28"/>
      <c r="U185" s="29">
        <f t="shared" si="85"/>
        <v>0</v>
      </c>
      <c r="V185" s="28"/>
      <c r="W185" s="28"/>
      <c r="X185" s="28"/>
      <c r="Y185" s="29">
        <f t="shared" si="86"/>
        <v>0</v>
      </c>
      <c r="Z185" s="28"/>
      <c r="AA185" s="28"/>
      <c r="AB185" s="28"/>
      <c r="AC185" s="29">
        <f t="shared" si="87"/>
        <v>0</v>
      </c>
      <c r="AD185" s="214"/>
      <c r="AE185" s="67"/>
      <c r="AF185" s="28"/>
      <c r="AG185" s="29">
        <f t="shared" si="88"/>
        <v>0</v>
      </c>
      <c r="AH185" s="29">
        <f t="shared" si="89"/>
        <v>0</v>
      </c>
      <c r="AI185" s="112">
        <f t="shared" si="90"/>
        <v>0</v>
      </c>
      <c r="AJ185" s="112">
        <f t="shared" si="79"/>
        <v>0</v>
      </c>
    </row>
    <row r="186" spans="1:36" s="11" customFormat="1" ht="12.75" hidden="1" customHeight="1" outlineLevel="1" x14ac:dyDescent="0.2">
      <c r="A186" s="22">
        <v>30</v>
      </c>
      <c r="B186" s="23"/>
      <c r="C186" s="74"/>
      <c r="D186" s="33"/>
      <c r="E186" s="162"/>
      <c r="F186" s="78"/>
      <c r="G186" s="162"/>
      <c r="H186" s="33"/>
      <c r="I186" s="33"/>
      <c r="J186" s="482"/>
      <c r="K186" s="148"/>
      <c r="L186" s="78"/>
      <c r="M186" s="28"/>
      <c r="N186" s="28"/>
      <c r="O186" s="28"/>
      <c r="P186" s="162"/>
      <c r="Q186" s="162"/>
      <c r="R186" s="28"/>
      <c r="S186" s="28"/>
      <c r="T186" s="28"/>
      <c r="U186" s="29">
        <f t="shared" si="85"/>
        <v>0</v>
      </c>
      <c r="V186" s="28"/>
      <c r="W186" s="28"/>
      <c r="X186" s="28"/>
      <c r="Y186" s="29">
        <f t="shared" si="86"/>
        <v>0</v>
      </c>
      <c r="Z186" s="28"/>
      <c r="AA186" s="28"/>
      <c r="AB186" s="28"/>
      <c r="AC186" s="29">
        <f t="shared" si="87"/>
        <v>0</v>
      </c>
      <c r="AD186" s="214"/>
      <c r="AE186" s="67"/>
      <c r="AF186" s="28"/>
      <c r="AG186" s="29">
        <f t="shared" si="88"/>
        <v>0</v>
      </c>
      <c r="AH186" s="29">
        <f t="shared" si="89"/>
        <v>0</v>
      </c>
      <c r="AI186" s="112">
        <f t="shared" si="90"/>
        <v>0</v>
      </c>
      <c r="AJ186" s="112">
        <f t="shared" si="79"/>
        <v>0</v>
      </c>
    </row>
    <row r="187" spans="1:36" s="11" customFormat="1" ht="12.75" hidden="1" customHeight="1" outlineLevel="1" x14ac:dyDescent="0.2">
      <c r="A187" s="22">
        <v>31</v>
      </c>
      <c r="B187" s="23"/>
      <c r="C187" s="74"/>
      <c r="D187" s="33"/>
      <c r="E187" s="162"/>
      <c r="F187" s="78"/>
      <c r="G187" s="162"/>
      <c r="H187" s="33"/>
      <c r="I187" s="33"/>
      <c r="J187" s="482"/>
      <c r="K187" s="148"/>
      <c r="L187" s="78"/>
      <c r="M187" s="28"/>
      <c r="N187" s="28"/>
      <c r="O187" s="28"/>
      <c r="P187" s="162"/>
      <c r="Q187" s="162"/>
      <c r="R187" s="28"/>
      <c r="S187" s="28"/>
      <c r="T187" s="28"/>
      <c r="U187" s="29">
        <f t="shared" si="85"/>
        <v>0</v>
      </c>
      <c r="V187" s="28"/>
      <c r="W187" s="28"/>
      <c r="X187" s="28"/>
      <c r="Y187" s="29">
        <f t="shared" si="86"/>
        <v>0</v>
      </c>
      <c r="Z187" s="28"/>
      <c r="AA187" s="28"/>
      <c r="AB187" s="28"/>
      <c r="AC187" s="29">
        <f t="shared" si="87"/>
        <v>0</v>
      </c>
      <c r="AD187" s="18"/>
      <c r="AE187" s="214"/>
      <c r="AF187" s="28"/>
      <c r="AG187" s="29">
        <f t="shared" si="88"/>
        <v>0</v>
      </c>
      <c r="AH187" s="29">
        <f t="shared" si="89"/>
        <v>0</v>
      </c>
      <c r="AI187" s="112">
        <f t="shared" si="90"/>
        <v>0</v>
      </c>
      <c r="AJ187" s="112">
        <f t="shared" si="79"/>
        <v>0</v>
      </c>
    </row>
    <row r="188" spans="1:36" s="11" customFormat="1" ht="12.75" customHeight="1" collapsed="1" x14ac:dyDescent="0.3">
      <c r="A188" s="427" t="s">
        <v>61</v>
      </c>
      <c r="B188" s="432"/>
      <c r="C188" s="428"/>
      <c r="D188" s="428"/>
      <c r="E188" s="428"/>
      <c r="F188" s="428"/>
      <c r="G188" s="428"/>
      <c r="H188" s="428"/>
      <c r="I188" s="429"/>
      <c r="J188" s="273">
        <f>SUM(J157:J187)</f>
        <v>0</v>
      </c>
      <c r="K188" s="273">
        <f>SUM(K157:K187)</f>
        <v>0</v>
      </c>
      <c r="L188" s="394"/>
      <c r="M188" s="273">
        <f>SUM(M157:M187)</f>
        <v>0</v>
      </c>
      <c r="N188" s="273">
        <f>SUM(N157:N187)</f>
        <v>0</v>
      </c>
      <c r="O188" s="273">
        <f>SUM(O157:O187)</f>
        <v>0</v>
      </c>
      <c r="P188" s="274"/>
      <c r="Q188" s="404"/>
      <c r="R188" s="273">
        <f t="shared" ref="R188:AH188" si="91">SUM(R157:R187)</f>
        <v>0</v>
      </c>
      <c r="S188" s="273">
        <f t="shared" si="91"/>
        <v>0</v>
      </c>
      <c r="T188" s="273">
        <f t="shared" si="91"/>
        <v>0</v>
      </c>
      <c r="U188" s="273">
        <f t="shared" si="91"/>
        <v>0</v>
      </c>
      <c r="V188" s="273">
        <f t="shared" si="91"/>
        <v>0</v>
      </c>
      <c r="W188" s="273">
        <f t="shared" si="91"/>
        <v>0</v>
      </c>
      <c r="X188" s="273">
        <f t="shared" si="91"/>
        <v>0</v>
      </c>
      <c r="Y188" s="273">
        <f t="shared" si="91"/>
        <v>0</v>
      </c>
      <c r="Z188" s="273">
        <f t="shared" si="91"/>
        <v>0</v>
      </c>
      <c r="AA188" s="273">
        <f t="shared" si="91"/>
        <v>0</v>
      </c>
      <c r="AB188" s="273">
        <f t="shared" si="91"/>
        <v>0</v>
      </c>
      <c r="AC188" s="273">
        <f t="shared" si="91"/>
        <v>0</v>
      </c>
      <c r="AD188" s="273">
        <f t="shared" si="91"/>
        <v>0</v>
      </c>
      <c r="AE188" s="273">
        <f t="shared" si="91"/>
        <v>0</v>
      </c>
      <c r="AF188" s="273">
        <f t="shared" si="91"/>
        <v>0</v>
      </c>
      <c r="AG188" s="273">
        <f t="shared" si="91"/>
        <v>0</v>
      </c>
      <c r="AH188" s="273">
        <f t="shared" si="91"/>
        <v>0</v>
      </c>
      <c r="AI188" s="281">
        <f>IF(ISERROR(AH188/J188),0,AH188/J188)</f>
        <v>0</v>
      </c>
      <c r="AJ188" s="281">
        <f>IF(ISERROR(AH188/$AH$359),0,AH188/$AH$359)</f>
        <v>0</v>
      </c>
    </row>
    <row r="189" spans="1:36" ht="12.75" customHeight="1" x14ac:dyDescent="0.3">
      <c r="A189" s="473" t="s">
        <v>62</v>
      </c>
      <c r="B189" s="474"/>
      <c r="C189" s="474"/>
      <c r="D189" s="474"/>
      <c r="E189" s="475"/>
      <c r="F189" s="265"/>
      <c r="G189" s="5"/>
      <c r="H189" s="17"/>
      <c r="I189" s="17"/>
      <c r="J189" s="321"/>
      <c r="K189" s="7"/>
      <c r="L189" s="18"/>
      <c r="M189" s="19"/>
      <c r="N189" s="19"/>
      <c r="O189" s="19"/>
      <c r="P189" s="5"/>
      <c r="Q189" s="20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111"/>
      <c r="AJ189" s="111"/>
    </row>
    <row r="190" spans="1:36" s="11" customFormat="1" hidden="1" outlineLevel="1" x14ac:dyDescent="0.3">
      <c r="A190" s="22">
        <v>1</v>
      </c>
      <c r="B190" s="23"/>
      <c r="C190" s="80"/>
      <c r="D190" s="176"/>
      <c r="E190" s="219"/>
      <c r="F190" s="78"/>
      <c r="G190" s="190"/>
      <c r="H190" s="185"/>
      <c r="I190" s="185"/>
      <c r="J190" s="481"/>
      <c r="K190" s="179"/>
      <c r="L190" s="78"/>
      <c r="M190" s="51"/>
      <c r="N190" s="180"/>
      <c r="O190" s="51"/>
      <c r="P190" s="181"/>
      <c r="Q190" s="181"/>
      <c r="R190" s="28"/>
      <c r="S190" s="28"/>
      <c r="T190" s="28"/>
      <c r="U190" s="29">
        <f>SUM(R190:T190)</f>
        <v>0</v>
      </c>
      <c r="V190" s="28"/>
      <c r="W190" s="28"/>
      <c r="X190" s="28"/>
      <c r="Y190" s="29">
        <f>SUM(V190:X190)</f>
        <v>0</v>
      </c>
      <c r="Z190" s="28"/>
      <c r="AA190" s="28"/>
      <c r="AB190" s="28"/>
      <c r="AC190" s="29">
        <f>SUM(Z190:AB190)</f>
        <v>0</v>
      </c>
      <c r="AD190" s="79"/>
      <c r="AE190" s="179"/>
      <c r="AF190" s="179"/>
      <c r="AG190" s="29">
        <f>SUM(AD190:AF190)</f>
        <v>0</v>
      </c>
      <c r="AH190" s="29">
        <f t="shared" ref="AH190:AH191" si="92">SUM(U190,Y190,AC190,AG190)</f>
        <v>0</v>
      </c>
      <c r="AI190" s="112">
        <f t="shared" ref="AI190:AI191" si="93">IF(ISERROR(AH190/J190),0,AH190/J190)</f>
        <v>0</v>
      </c>
      <c r="AJ190" s="112">
        <f t="shared" ref="AJ190:AJ221" si="94">IF(ISERROR(AH190/$AH$359),"-",AH190/$AH$359)</f>
        <v>0</v>
      </c>
    </row>
    <row r="191" spans="1:36" s="11" customFormat="1" ht="12.75" hidden="1" customHeight="1" outlineLevel="1" x14ac:dyDescent="0.2">
      <c r="A191" s="22">
        <v>2</v>
      </c>
      <c r="B191" s="23"/>
      <c r="C191" s="74"/>
      <c r="D191" s="25"/>
      <c r="E191" s="162"/>
      <c r="F191" s="78"/>
      <c r="G191" s="162"/>
      <c r="H191" s="33"/>
      <c r="I191" s="33"/>
      <c r="J191" s="482"/>
      <c r="K191" s="148"/>
      <c r="L191" s="78"/>
      <c r="M191" s="28"/>
      <c r="N191" s="28"/>
      <c r="O191" s="28"/>
      <c r="P191" s="162"/>
      <c r="Q191" s="162"/>
      <c r="R191" s="28"/>
      <c r="S191" s="28"/>
      <c r="T191" s="28"/>
      <c r="U191" s="29">
        <f t="shared" ref="U191" si="95">SUM(R191:T191)</f>
        <v>0</v>
      </c>
      <c r="V191" s="28"/>
      <c r="W191" s="28"/>
      <c r="X191" s="28"/>
      <c r="Y191" s="29">
        <f t="shared" ref="Y191" si="96">SUM(V191:X191)</f>
        <v>0</v>
      </c>
      <c r="Z191" s="28"/>
      <c r="AA191" s="28"/>
      <c r="AB191" s="28"/>
      <c r="AC191" s="29">
        <f t="shared" ref="AC191" si="97">SUM(Z191:AB191)</f>
        <v>0</v>
      </c>
      <c r="AD191" s="214"/>
      <c r="AE191" s="148"/>
      <c r="AF191" s="28"/>
      <c r="AG191" s="29">
        <f t="shared" ref="AG191" si="98">SUM(AD191:AF191)</f>
        <v>0</v>
      </c>
      <c r="AH191" s="29">
        <f t="shared" si="92"/>
        <v>0</v>
      </c>
      <c r="AI191" s="112">
        <f t="shared" si="93"/>
        <v>0</v>
      </c>
      <c r="AJ191" s="112">
        <f t="shared" si="94"/>
        <v>0</v>
      </c>
    </row>
    <row r="192" spans="1:36" s="11" customFormat="1" ht="12.75" hidden="1" customHeight="1" outlineLevel="1" x14ac:dyDescent="0.2">
      <c r="A192" s="22">
        <v>3</v>
      </c>
      <c r="B192" s="23"/>
      <c r="C192" s="74"/>
      <c r="D192" s="25"/>
      <c r="E192" s="162"/>
      <c r="F192" s="78"/>
      <c r="G192" s="162"/>
      <c r="H192" s="33"/>
      <c r="I192" s="33"/>
      <c r="J192" s="482"/>
      <c r="K192" s="148"/>
      <c r="L192" s="78"/>
      <c r="M192" s="28"/>
      <c r="N192" s="28"/>
      <c r="O192" s="28"/>
      <c r="P192" s="162"/>
      <c r="Q192" s="162"/>
      <c r="R192" s="28"/>
      <c r="S192" s="28"/>
      <c r="T192" s="28"/>
      <c r="U192" s="29">
        <f t="shared" ref="U192:U221" si="99">SUM(R192:T192)</f>
        <v>0</v>
      </c>
      <c r="V192" s="28"/>
      <c r="W192" s="28"/>
      <c r="X192" s="28"/>
      <c r="Y192" s="29">
        <f t="shared" ref="Y192:Y221" si="100">SUM(V192:X192)</f>
        <v>0</v>
      </c>
      <c r="Z192" s="28"/>
      <c r="AA192" s="28"/>
      <c r="AB192" s="28"/>
      <c r="AC192" s="29">
        <f t="shared" ref="AC192:AC221" si="101">SUM(Z192:AB192)</f>
        <v>0</v>
      </c>
      <c r="AD192" s="214"/>
      <c r="AE192" s="148"/>
      <c r="AF192" s="28"/>
      <c r="AG192" s="29">
        <f t="shared" ref="AG192:AG220" si="102">SUM(AD192:AF192)</f>
        <v>0</v>
      </c>
      <c r="AH192" s="29">
        <f t="shared" ref="AH192:AH221" si="103">SUM(U192,Y192,AC192,AG192)</f>
        <v>0</v>
      </c>
      <c r="AI192" s="112">
        <f t="shared" ref="AI192:AI221" si="104">IF(ISERROR(AH192/J192),0,AH192/J192)</f>
        <v>0</v>
      </c>
      <c r="AJ192" s="112">
        <f t="shared" si="94"/>
        <v>0</v>
      </c>
    </row>
    <row r="193" spans="1:36" s="11" customFormat="1" ht="12.75" hidden="1" customHeight="1" outlineLevel="1" x14ac:dyDescent="0.2">
      <c r="A193" s="22">
        <v>4</v>
      </c>
      <c r="B193" s="23"/>
      <c r="C193" s="74"/>
      <c r="D193" s="25"/>
      <c r="E193" s="162"/>
      <c r="F193" s="78"/>
      <c r="G193" s="162"/>
      <c r="H193" s="33"/>
      <c r="I193" s="33"/>
      <c r="J193" s="482"/>
      <c r="K193" s="148"/>
      <c r="L193" s="78"/>
      <c r="M193" s="28"/>
      <c r="N193" s="28"/>
      <c r="O193" s="28"/>
      <c r="P193" s="162"/>
      <c r="Q193" s="162"/>
      <c r="R193" s="28"/>
      <c r="S193" s="28"/>
      <c r="T193" s="28"/>
      <c r="U193" s="29">
        <f t="shared" si="99"/>
        <v>0</v>
      </c>
      <c r="V193" s="28"/>
      <c r="W193" s="28"/>
      <c r="X193" s="28"/>
      <c r="Y193" s="29">
        <f t="shared" si="100"/>
        <v>0</v>
      </c>
      <c r="Z193" s="28"/>
      <c r="AA193" s="28"/>
      <c r="AB193" s="28"/>
      <c r="AC193" s="29">
        <f t="shared" si="101"/>
        <v>0</v>
      </c>
      <c r="AD193" s="18"/>
      <c r="AE193" s="148"/>
      <c r="AF193" s="28"/>
      <c r="AG193" s="29">
        <f>SUM(AE193:AF193)</f>
        <v>0</v>
      </c>
      <c r="AH193" s="29">
        <f t="shared" si="103"/>
        <v>0</v>
      </c>
      <c r="AI193" s="112">
        <f t="shared" si="104"/>
        <v>0</v>
      </c>
      <c r="AJ193" s="112">
        <f t="shared" si="94"/>
        <v>0</v>
      </c>
    </row>
    <row r="194" spans="1:36" s="11" customFormat="1" ht="12.75" hidden="1" customHeight="1" outlineLevel="1" x14ac:dyDescent="0.2">
      <c r="A194" s="22">
        <v>5</v>
      </c>
      <c r="B194" s="23"/>
      <c r="C194" s="74"/>
      <c r="D194" s="25"/>
      <c r="E194" s="162"/>
      <c r="F194" s="78"/>
      <c r="G194" s="162"/>
      <c r="H194" s="33"/>
      <c r="I194" s="33"/>
      <c r="J194" s="482"/>
      <c r="K194" s="148"/>
      <c r="L194" s="78"/>
      <c r="M194" s="28"/>
      <c r="N194" s="28"/>
      <c r="O194" s="28"/>
      <c r="P194" s="162"/>
      <c r="Q194" s="162"/>
      <c r="R194" s="28"/>
      <c r="S194" s="28"/>
      <c r="T194" s="28"/>
      <c r="U194" s="29">
        <f t="shared" si="99"/>
        <v>0</v>
      </c>
      <c r="V194" s="28"/>
      <c r="W194" s="28"/>
      <c r="X194" s="28"/>
      <c r="Y194" s="29">
        <f t="shared" si="100"/>
        <v>0</v>
      </c>
      <c r="Z194" s="28"/>
      <c r="AA194" s="28"/>
      <c r="AB194" s="28"/>
      <c r="AC194" s="29">
        <f t="shared" si="101"/>
        <v>0</v>
      </c>
      <c r="AD194" s="18"/>
      <c r="AE194" s="148"/>
      <c r="AF194" s="28"/>
      <c r="AG194" s="29">
        <f>SUM(AE194:AF194)</f>
        <v>0</v>
      </c>
      <c r="AH194" s="29">
        <f t="shared" si="103"/>
        <v>0</v>
      </c>
      <c r="AI194" s="112">
        <f t="shared" si="104"/>
        <v>0</v>
      </c>
      <c r="AJ194" s="112">
        <f t="shared" si="94"/>
        <v>0</v>
      </c>
    </row>
    <row r="195" spans="1:36" s="11" customFormat="1" ht="12.75" hidden="1" customHeight="1" outlineLevel="1" x14ac:dyDescent="0.2">
      <c r="A195" s="22">
        <v>6</v>
      </c>
      <c r="B195" s="23"/>
      <c r="C195" s="74"/>
      <c r="D195" s="25"/>
      <c r="E195" s="162"/>
      <c r="F195" s="78"/>
      <c r="G195" s="162"/>
      <c r="H195" s="33"/>
      <c r="I195" s="33"/>
      <c r="J195" s="482"/>
      <c r="K195" s="148"/>
      <c r="L195" s="78"/>
      <c r="M195" s="28"/>
      <c r="N195" s="28"/>
      <c r="O195" s="28"/>
      <c r="P195" s="162"/>
      <c r="Q195" s="162"/>
      <c r="R195" s="28"/>
      <c r="S195" s="28"/>
      <c r="T195" s="28"/>
      <c r="U195" s="29">
        <f t="shared" si="99"/>
        <v>0</v>
      </c>
      <c r="V195" s="28"/>
      <c r="W195" s="28"/>
      <c r="X195" s="28"/>
      <c r="Y195" s="29">
        <f t="shared" si="100"/>
        <v>0</v>
      </c>
      <c r="Z195" s="28"/>
      <c r="AA195" s="28"/>
      <c r="AB195" s="28"/>
      <c r="AC195" s="29">
        <f t="shared" si="101"/>
        <v>0</v>
      </c>
      <c r="AD195" s="18"/>
      <c r="AE195" s="148"/>
      <c r="AF195" s="28"/>
      <c r="AG195" s="29">
        <f>SUM(AE195:AF195)</f>
        <v>0</v>
      </c>
      <c r="AH195" s="29">
        <f t="shared" si="103"/>
        <v>0</v>
      </c>
      <c r="AI195" s="112">
        <f t="shared" si="104"/>
        <v>0</v>
      </c>
      <c r="AJ195" s="112">
        <f t="shared" si="94"/>
        <v>0</v>
      </c>
    </row>
    <row r="196" spans="1:36" s="11" customFormat="1" ht="12.75" hidden="1" customHeight="1" outlineLevel="1" x14ac:dyDescent="0.2">
      <c r="A196" s="22">
        <v>7</v>
      </c>
      <c r="B196" s="23"/>
      <c r="C196" s="74"/>
      <c r="D196" s="25"/>
      <c r="E196" s="162"/>
      <c r="F196" s="78"/>
      <c r="G196" s="162"/>
      <c r="H196" s="33"/>
      <c r="I196" s="33"/>
      <c r="J196" s="482"/>
      <c r="K196" s="148"/>
      <c r="L196" s="78"/>
      <c r="M196" s="28"/>
      <c r="N196" s="28"/>
      <c r="O196" s="28"/>
      <c r="P196" s="162"/>
      <c r="Q196" s="162"/>
      <c r="R196" s="28"/>
      <c r="S196" s="28"/>
      <c r="T196" s="28"/>
      <c r="U196" s="29">
        <f t="shared" si="99"/>
        <v>0</v>
      </c>
      <c r="V196" s="28"/>
      <c r="W196" s="28"/>
      <c r="X196" s="28"/>
      <c r="Y196" s="29">
        <f t="shared" si="100"/>
        <v>0</v>
      </c>
      <c r="Z196" s="28"/>
      <c r="AA196" s="28"/>
      <c r="AB196" s="28"/>
      <c r="AC196" s="29">
        <f t="shared" si="101"/>
        <v>0</v>
      </c>
      <c r="AD196" s="18"/>
      <c r="AE196" s="148"/>
      <c r="AF196" s="28"/>
      <c r="AG196" s="29">
        <f>SUM(AE196:AF196)</f>
        <v>0</v>
      </c>
      <c r="AH196" s="29">
        <f t="shared" si="103"/>
        <v>0</v>
      </c>
      <c r="AI196" s="112">
        <f t="shared" si="104"/>
        <v>0</v>
      </c>
      <c r="AJ196" s="112">
        <f t="shared" si="94"/>
        <v>0</v>
      </c>
    </row>
    <row r="197" spans="1:36" s="11" customFormat="1" ht="12.75" hidden="1" customHeight="1" outlineLevel="1" x14ac:dyDescent="0.2">
      <c r="A197" s="22">
        <v>8</v>
      </c>
      <c r="B197" s="23"/>
      <c r="C197" s="74"/>
      <c r="D197" s="25"/>
      <c r="E197" s="162"/>
      <c r="F197" s="78"/>
      <c r="G197" s="162"/>
      <c r="H197" s="33"/>
      <c r="I197" s="33"/>
      <c r="J197" s="482"/>
      <c r="K197" s="148"/>
      <c r="L197" s="78"/>
      <c r="M197" s="28"/>
      <c r="N197" s="28"/>
      <c r="O197" s="28"/>
      <c r="P197" s="162"/>
      <c r="Q197" s="162"/>
      <c r="R197" s="28"/>
      <c r="S197" s="28"/>
      <c r="T197" s="28"/>
      <c r="U197" s="29">
        <f t="shared" si="99"/>
        <v>0</v>
      </c>
      <c r="V197" s="28"/>
      <c r="W197" s="28"/>
      <c r="X197" s="28"/>
      <c r="Y197" s="29">
        <f t="shared" si="100"/>
        <v>0</v>
      </c>
      <c r="Z197" s="28"/>
      <c r="AA197" s="28"/>
      <c r="AB197" s="28"/>
      <c r="AC197" s="29">
        <f t="shared" si="101"/>
        <v>0</v>
      </c>
      <c r="AD197" s="214"/>
      <c r="AE197" s="148"/>
      <c r="AF197" s="28"/>
      <c r="AG197" s="29">
        <f t="shared" si="102"/>
        <v>0</v>
      </c>
      <c r="AH197" s="29">
        <f t="shared" si="103"/>
        <v>0</v>
      </c>
      <c r="AI197" s="112">
        <f t="shared" si="104"/>
        <v>0</v>
      </c>
      <c r="AJ197" s="112">
        <f t="shared" si="94"/>
        <v>0</v>
      </c>
    </row>
    <row r="198" spans="1:36" s="11" customFormat="1" ht="12.75" hidden="1" customHeight="1" outlineLevel="1" x14ac:dyDescent="0.2">
      <c r="A198" s="22">
        <v>9</v>
      </c>
      <c r="B198" s="23"/>
      <c r="C198" s="74"/>
      <c r="D198" s="25"/>
      <c r="E198" s="162"/>
      <c r="F198" s="78"/>
      <c r="G198" s="162"/>
      <c r="H198" s="33"/>
      <c r="I198" s="33"/>
      <c r="J198" s="482"/>
      <c r="K198" s="148"/>
      <c r="L198" s="78"/>
      <c r="M198" s="28"/>
      <c r="N198" s="28"/>
      <c r="O198" s="28"/>
      <c r="P198" s="162"/>
      <c r="Q198" s="162"/>
      <c r="R198" s="28"/>
      <c r="S198" s="28"/>
      <c r="T198" s="28"/>
      <c r="U198" s="29">
        <f t="shared" si="99"/>
        <v>0</v>
      </c>
      <c r="V198" s="28"/>
      <c r="W198" s="28"/>
      <c r="X198" s="28"/>
      <c r="Y198" s="29">
        <f t="shared" si="100"/>
        <v>0</v>
      </c>
      <c r="Z198" s="28"/>
      <c r="AA198" s="28"/>
      <c r="AB198" s="28"/>
      <c r="AC198" s="29">
        <f t="shared" si="101"/>
        <v>0</v>
      </c>
      <c r="AD198" s="214"/>
      <c r="AE198" s="148"/>
      <c r="AF198" s="28"/>
      <c r="AG198" s="29">
        <f t="shared" si="102"/>
        <v>0</v>
      </c>
      <c r="AH198" s="29">
        <f t="shared" si="103"/>
        <v>0</v>
      </c>
      <c r="AI198" s="112">
        <f t="shared" si="104"/>
        <v>0</v>
      </c>
      <c r="AJ198" s="112">
        <f t="shared" si="94"/>
        <v>0</v>
      </c>
    </row>
    <row r="199" spans="1:36" s="11" customFormat="1" ht="12.75" hidden="1" customHeight="1" outlineLevel="1" x14ac:dyDescent="0.2">
      <c r="A199" s="22">
        <v>10</v>
      </c>
      <c r="B199" s="23"/>
      <c r="C199" s="74"/>
      <c r="D199" s="25"/>
      <c r="E199" s="162"/>
      <c r="F199" s="78"/>
      <c r="G199" s="162"/>
      <c r="H199" s="33"/>
      <c r="I199" s="33"/>
      <c r="J199" s="482"/>
      <c r="K199" s="148"/>
      <c r="L199" s="78"/>
      <c r="M199" s="28"/>
      <c r="N199" s="28"/>
      <c r="O199" s="28"/>
      <c r="P199" s="162"/>
      <c r="Q199" s="162"/>
      <c r="R199" s="28"/>
      <c r="S199" s="28"/>
      <c r="T199" s="28"/>
      <c r="U199" s="29">
        <f t="shared" si="99"/>
        <v>0</v>
      </c>
      <c r="V199" s="28"/>
      <c r="W199" s="28"/>
      <c r="X199" s="28"/>
      <c r="Y199" s="29">
        <f t="shared" si="100"/>
        <v>0</v>
      </c>
      <c r="Z199" s="28"/>
      <c r="AA199" s="28"/>
      <c r="AB199" s="28"/>
      <c r="AC199" s="29">
        <f t="shared" si="101"/>
        <v>0</v>
      </c>
      <c r="AD199" s="214"/>
      <c r="AE199" s="148"/>
      <c r="AF199" s="28"/>
      <c r="AG199" s="29">
        <f t="shared" si="102"/>
        <v>0</v>
      </c>
      <c r="AH199" s="29">
        <f t="shared" si="103"/>
        <v>0</v>
      </c>
      <c r="AI199" s="112">
        <f t="shared" si="104"/>
        <v>0</v>
      </c>
      <c r="AJ199" s="112">
        <f t="shared" si="94"/>
        <v>0</v>
      </c>
    </row>
    <row r="200" spans="1:36" s="11" customFormat="1" ht="12.75" hidden="1" customHeight="1" outlineLevel="1" x14ac:dyDescent="0.2">
      <c r="A200" s="22">
        <v>11</v>
      </c>
      <c r="B200" s="23"/>
      <c r="C200" s="74"/>
      <c r="D200" s="25"/>
      <c r="E200" s="162"/>
      <c r="F200" s="78"/>
      <c r="G200" s="162"/>
      <c r="H200" s="33"/>
      <c r="I200" s="33"/>
      <c r="J200" s="482"/>
      <c r="K200" s="148"/>
      <c r="L200" s="78"/>
      <c r="M200" s="28"/>
      <c r="N200" s="28"/>
      <c r="O200" s="28"/>
      <c r="P200" s="162"/>
      <c r="Q200" s="162"/>
      <c r="R200" s="28"/>
      <c r="S200" s="28"/>
      <c r="T200" s="28"/>
      <c r="U200" s="29">
        <f t="shared" si="99"/>
        <v>0</v>
      </c>
      <c r="V200" s="28"/>
      <c r="W200" s="28"/>
      <c r="X200" s="28"/>
      <c r="Y200" s="29">
        <f t="shared" si="100"/>
        <v>0</v>
      </c>
      <c r="Z200" s="28"/>
      <c r="AA200" s="28"/>
      <c r="AB200" s="28"/>
      <c r="AC200" s="29">
        <f t="shared" si="101"/>
        <v>0</v>
      </c>
      <c r="AD200" s="214"/>
      <c r="AE200" s="148"/>
      <c r="AF200" s="28"/>
      <c r="AG200" s="29">
        <f t="shared" si="102"/>
        <v>0</v>
      </c>
      <c r="AH200" s="29">
        <f t="shared" si="103"/>
        <v>0</v>
      </c>
      <c r="AI200" s="112">
        <f t="shared" si="104"/>
        <v>0</v>
      </c>
      <c r="AJ200" s="112">
        <f t="shared" si="94"/>
        <v>0</v>
      </c>
    </row>
    <row r="201" spans="1:36" s="11" customFormat="1" ht="12.75" hidden="1" customHeight="1" outlineLevel="1" x14ac:dyDescent="0.2">
      <c r="A201" s="22">
        <v>12</v>
      </c>
      <c r="B201" s="23"/>
      <c r="C201" s="74"/>
      <c r="D201" s="25"/>
      <c r="E201" s="162"/>
      <c r="F201" s="78"/>
      <c r="G201" s="162"/>
      <c r="H201" s="33"/>
      <c r="I201" s="33"/>
      <c r="J201" s="482"/>
      <c r="K201" s="148"/>
      <c r="L201" s="78"/>
      <c r="M201" s="28"/>
      <c r="N201" s="28"/>
      <c r="O201" s="28"/>
      <c r="P201" s="162"/>
      <c r="Q201" s="162"/>
      <c r="R201" s="28"/>
      <c r="S201" s="28"/>
      <c r="T201" s="28"/>
      <c r="U201" s="29">
        <f t="shared" si="99"/>
        <v>0</v>
      </c>
      <c r="V201" s="28"/>
      <c r="W201" s="28"/>
      <c r="X201" s="28"/>
      <c r="Y201" s="29">
        <f t="shared" si="100"/>
        <v>0</v>
      </c>
      <c r="Z201" s="28"/>
      <c r="AA201" s="28"/>
      <c r="AB201" s="28"/>
      <c r="AC201" s="29">
        <f t="shared" si="101"/>
        <v>0</v>
      </c>
      <c r="AD201" s="148"/>
      <c r="AE201" s="148"/>
      <c r="AF201" s="28"/>
      <c r="AG201" s="29">
        <f t="shared" ref="AG201:AG202" si="105">SUM(AD201:AF201)</f>
        <v>0</v>
      </c>
      <c r="AH201" s="29">
        <f t="shared" ref="AH201:AH202" si="106">SUM(U201,Y201,AC201,AG201)</f>
        <v>0</v>
      </c>
      <c r="AI201" s="112">
        <f t="shared" si="104"/>
        <v>0</v>
      </c>
      <c r="AJ201" s="112">
        <f t="shared" si="94"/>
        <v>0</v>
      </c>
    </row>
    <row r="202" spans="1:36" s="11" customFormat="1" ht="12.75" hidden="1" customHeight="1" outlineLevel="1" x14ac:dyDescent="0.2">
      <c r="A202" s="22">
        <v>13</v>
      </c>
      <c r="B202" s="23"/>
      <c r="C202" s="74"/>
      <c r="D202" s="25"/>
      <c r="E202" s="162"/>
      <c r="F202" s="78"/>
      <c r="G202" s="162"/>
      <c r="H202" s="33"/>
      <c r="I202" s="33"/>
      <c r="J202" s="482"/>
      <c r="K202" s="148"/>
      <c r="L202" s="78"/>
      <c r="M202" s="28"/>
      <c r="N202" s="28"/>
      <c r="O202" s="28"/>
      <c r="P202" s="162"/>
      <c r="Q202" s="162"/>
      <c r="R202" s="28"/>
      <c r="S202" s="28"/>
      <c r="T202" s="28"/>
      <c r="U202" s="29">
        <f t="shared" si="99"/>
        <v>0</v>
      </c>
      <c r="V202" s="28"/>
      <c r="W202" s="28"/>
      <c r="X202" s="28"/>
      <c r="Y202" s="29">
        <f t="shared" si="100"/>
        <v>0</v>
      </c>
      <c r="Z202" s="28"/>
      <c r="AA202" s="28"/>
      <c r="AB202" s="28"/>
      <c r="AC202" s="29">
        <f t="shared" si="101"/>
        <v>0</v>
      </c>
      <c r="AD202" s="148"/>
      <c r="AE202" s="148"/>
      <c r="AF202" s="28"/>
      <c r="AG202" s="29">
        <f t="shared" si="105"/>
        <v>0</v>
      </c>
      <c r="AH202" s="29">
        <f t="shared" si="106"/>
        <v>0</v>
      </c>
      <c r="AI202" s="112">
        <f t="shared" si="104"/>
        <v>0</v>
      </c>
      <c r="AJ202" s="112">
        <f t="shared" si="94"/>
        <v>0</v>
      </c>
    </row>
    <row r="203" spans="1:36" s="11" customFormat="1" ht="12.75" hidden="1" customHeight="1" outlineLevel="1" x14ac:dyDescent="0.2">
      <c r="A203" s="22">
        <v>14</v>
      </c>
      <c r="B203" s="23"/>
      <c r="C203" s="74"/>
      <c r="D203" s="25"/>
      <c r="E203" s="162"/>
      <c r="F203" s="78"/>
      <c r="G203" s="162"/>
      <c r="H203" s="33"/>
      <c r="I203" s="33"/>
      <c r="J203" s="482"/>
      <c r="K203" s="148"/>
      <c r="L203" s="78"/>
      <c r="M203" s="28"/>
      <c r="N203" s="28"/>
      <c r="O203" s="28"/>
      <c r="P203" s="162"/>
      <c r="Q203" s="162"/>
      <c r="R203" s="28"/>
      <c r="S203" s="28"/>
      <c r="T203" s="28"/>
      <c r="U203" s="29">
        <f t="shared" si="99"/>
        <v>0</v>
      </c>
      <c r="V203" s="28"/>
      <c r="W203" s="28"/>
      <c r="X203" s="28"/>
      <c r="Y203" s="29">
        <f t="shared" si="100"/>
        <v>0</v>
      </c>
      <c r="Z203" s="28"/>
      <c r="AA203" s="28"/>
      <c r="AB203" s="28"/>
      <c r="AC203" s="29">
        <f t="shared" si="101"/>
        <v>0</v>
      </c>
      <c r="AD203" s="214"/>
      <c r="AE203" s="148"/>
      <c r="AF203" s="28"/>
      <c r="AG203" s="29">
        <f t="shared" si="102"/>
        <v>0</v>
      </c>
      <c r="AH203" s="29">
        <f t="shared" si="103"/>
        <v>0</v>
      </c>
      <c r="AI203" s="112">
        <f t="shared" si="104"/>
        <v>0</v>
      </c>
      <c r="AJ203" s="112">
        <f t="shared" si="94"/>
        <v>0</v>
      </c>
    </row>
    <row r="204" spans="1:36" s="11" customFormat="1" ht="12.75" hidden="1" customHeight="1" outlineLevel="1" x14ac:dyDescent="0.2">
      <c r="A204" s="22">
        <v>15</v>
      </c>
      <c r="B204" s="23"/>
      <c r="C204" s="74"/>
      <c r="D204" s="25"/>
      <c r="E204" s="162"/>
      <c r="F204" s="78"/>
      <c r="G204" s="162"/>
      <c r="H204" s="33"/>
      <c r="I204" s="33"/>
      <c r="J204" s="482"/>
      <c r="K204" s="148"/>
      <c r="L204" s="78"/>
      <c r="M204" s="28"/>
      <c r="N204" s="28"/>
      <c r="O204" s="28"/>
      <c r="P204" s="162"/>
      <c r="Q204" s="162"/>
      <c r="R204" s="28"/>
      <c r="S204" s="28"/>
      <c r="T204" s="28"/>
      <c r="U204" s="29">
        <f t="shared" si="99"/>
        <v>0</v>
      </c>
      <c r="V204" s="28"/>
      <c r="W204" s="28"/>
      <c r="X204" s="28"/>
      <c r="Y204" s="29">
        <f t="shared" si="100"/>
        <v>0</v>
      </c>
      <c r="Z204" s="28"/>
      <c r="AA204" s="28"/>
      <c r="AB204" s="28"/>
      <c r="AC204" s="29">
        <f t="shared" si="101"/>
        <v>0</v>
      </c>
      <c r="AD204" s="18"/>
      <c r="AE204" s="148"/>
      <c r="AF204" s="28"/>
      <c r="AG204" s="29">
        <f>SUM(AE204:AF204)</f>
        <v>0</v>
      </c>
      <c r="AH204" s="29">
        <f t="shared" si="103"/>
        <v>0</v>
      </c>
      <c r="AI204" s="112">
        <f t="shared" si="104"/>
        <v>0</v>
      </c>
      <c r="AJ204" s="112">
        <f t="shared" si="94"/>
        <v>0</v>
      </c>
    </row>
    <row r="205" spans="1:36" s="11" customFormat="1" ht="12.75" hidden="1" customHeight="1" outlineLevel="1" x14ac:dyDescent="0.2">
      <c r="A205" s="22">
        <v>16</v>
      </c>
      <c r="B205" s="23"/>
      <c r="C205" s="74"/>
      <c r="D205" s="25"/>
      <c r="E205" s="162"/>
      <c r="F205" s="78"/>
      <c r="G205" s="162"/>
      <c r="H205" s="33"/>
      <c r="I205" s="33"/>
      <c r="J205" s="482"/>
      <c r="K205" s="148"/>
      <c r="L205" s="78"/>
      <c r="M205" s="28"/>
      <c r="N205" s="28"/>
      <c r="O205" s="28"/>
      <c r="P205" s="162"/>
      <c r="Q205" s="162"/>
      <c r="R205" s="28"/>
      <c r="S205" s="28"/>
      <c r="T205" s="28"/>
      <c r="U205" s="29">
        <f t="shared" si="99"/>
        <v>0</v>
      </c>
      <c r="V205" s="28"/>
      <c r="W205" s="28"/>
      <c r="X205" s="28"/>
      <c r="Y205" s="29">
        <f t="shared" si="100"/>
        <v>0</v>
      </c>
      <c r="Z205" s="28"/>
      <c r="AA205" s="28"/>
      <c r="AB205" s="28"/>
      <c r="AC205" s="29">
        <f t="shared" si="101"/>
        <v>0</v>
      </c>
      <c r="AD205" s="214"/>
      <c r="AE205" s="148"/>
      <c r="AF205" s="28"/>
      <c r="AG205" s="29">
        <f t="shared" si="102"/>
        <v>0</v>
      </c>
      <c r="AH205" s="29">
        <f t="shared" si="103"/>
        <v>0</v>
      </c>
      <c r="AI205" s="112">
        <f t="shared" si="104"/>
        <v>0</v>
      </c>
      <c r="AJ205" s="112">
        <f t="shared" si="94"/>
        <v>0</v>
      </c>
    </row>
    <row r="206" spans="1:36" s="11" customFormat="1" ht="12.75" hidden="1" customHeight="1" outlineLevel="1" x14ac:dyDescent="0.2">
      <c r="A206" s="22">
        <v>17</v>
      </c>
      <c r="B206" s="23"/>
      <c r="C206" s="74"/>
      <c r="D206" s="25"/>
      <c r="E206" s="162"/>
      <c r="F206" s="78"/>
      <c r="G206" s="162"/>
      <c r="H206" s="33"/>
      <c r="I206" s="33"/>
      <c r="J206" s="482"/>
      <c r="K206" s="148"/>
      <c r="L206" s="78"/>
      <c r="M206" s="28"/>
      <c r="N206" s="28"/>
      <c r="O206" s="28"/>
      <c r="P206" s="162"/>
      <c r="Q206" s="162"/>
      <c r="R206" s="28"/>
      <c r="S206" s="28"/>
      <c r="T206" s="28"/>
      <c r="U206" s="29">
        <f t="shared" si="99"/>
        <v>0</v>
      </c>
      <c r="V206" s="28"/>
      <c r="W206" s="28"/>
      <c r="X206" s="28"/>
      <c r="Y206" s="29">
        <f t="shared" si="100"/>
        <v>0</v>
      </c>
      <c r="Z206" s="28"/>
      <c r="AA206" s="28"/>
      <c r="AB206" s="28"/>
      <c r="AC206" s="29">
        <f t="shared" si="101"/>
        <v>0</v>
      </c>
      <c r="AD206" s="214"/>
      <c r="AE206" s="148"/>
      <c r="AF206" s="28"/>
      <c r="AG206" s="29">
        <f t="shared" si="102"/>
        <v>0</v>
      </c>
      <c r="AH206" s="29">
        <f t="shared" si="103"/>
        <v>0</v>
      </c>
      <c r="AI206" s="112">
        <f t="shared" si="104"/>
        <v>0</v>
      </c>
      <c r="AJ206" s="112">
        <f t="shared" si="94"/>
        <v>0</v>
      </c>
    </row>
    <row r="207" spans="1:36" s="11" customFormat="1" ht="12.75" hidden="1" customHeight="1" outlineLevel="1" x14ac:dyDescent="0.2">
      <c r="A207" s="22">
        <v>18</v>
      </c>
      <c r="B207" s="23"/>
      <c r="C207" s="74"/>
      <c r="D207" s="25"/>
      <c r="E207" s="162"/>
      <c r="F207" s="78"/>
      <c r="G207" s="162"/>
      <c r="H207" s="33"/>
      <c r="I207" s="33"/>
      <c r="J207" s="482"/>
      <c r="K207" s="148"/>
      <c r="L207" s="78"/>
      <c r="M207" s="28"/>
      <c r="N207" s="28"/>
      <c r="O207" s="28"/>
      <c r="P207" s="162"/>
      <c r="Q207" s="162"/>
      <c r="R207" s="28"/>
      <c r="S207" s="28"/>
      <c r="T207" s="28"/>
      <c r="U207" s="29">
        <f t="shared" si="99"/>
        <v>0</v>
      </c>
      <c r="V207" s="28"/>
      <c r="W207" s="28"/>
      <c r="X207" s="28"/>
      <c r="Y207" s="29">
        <f t="shared" si="100"/>
        <v>0</v>
      </c>
      <c r="Z207" s="28"/>
      <c r="AA207" s="28"/>
      <c r="AB207" s="28"/>
      <c r="AC207" s="29">
        <f t="shared" si="101"/>
        <v>0</v>
      </c>
      <c r="AD207" s="214"/>
      <c r="AE207" s="148"/>
      <c r="AF207" s="28"/>
      <c r="AG207" s="29">
        <f t="shared" si="102"/>
        <v>0</v>
      </c>
      <c r="AH207" s="29">
        <f t="shared" si="103"/>
        <v>0</v>
      </c>
      <c r="AI207" s="112">
        <f t="shared" si="104"/>
        <v>0</v>
      </c>
      <c r="AJ207" s="112">
        <f t="shared" si="94"/>
        <v>0</v>
      </c>
    </row>
    <row r="208" spans="1:36" s="11" customFormat="1" ht="12.75" hidden="1" customHeight="1" outlineLevel="1" x14ac:dyDescent="0.2">
      <c r="A208" s="22">
        <v>19</v>
      </c>
      <c r="B208" s="23"/>
      <c r="C208" s="74"/>
      <c r="D208" s="25"/>
      <c r="E208" s="162"/>
      <c r="F208" s="78"/>
      <c r="G208" s="162"/>
      <c r="H208" s="33"/>
      <c r="I208" s="33"/>
      <c r="J208" s="482"/>
      <c r="K208" s="148"/>
      <c r="L208" s="78"/>
      <c r="M208" s="28"/>
      <c r="N208" s="28"/>
      <c r="O208" s="28"/>
      <c r="P208" s="162"/>
      <c r="Q208" s="162"/>
      <c r="R208" s="28"/>
      <c r="S208" s="28"/>
      <c r="T208" s="28"/>
      <c r="U208" s="29">
        <f t="shared" si="99"/>
        <v>0</v>
      </c>
      <c r="V208" s="28"/>
      <c r="W208" s="28"/>
      <c r="X208" s="28"/>
      <c r="Y208" s="29">
        <f t="shared" si="100"/>
        <v>0</v>
      </c>
      <c r="Z208" s="28"/>
      <c r="AA208" s="28"/>
      <c r="AB208" s="28"/>
      <c r="AC208" s="29">
        <f t="shared" si="101"/>
        <v>0</v>
      </c>
      <c r="AD208" s="148"/>
      <c r="AE208" s="148"/>
      <c r="AF208" s="28"/>
      <c r="AG208" s="29">
        <f t="shared" si="102"/>
        <v>0</v>
      </c>
      <c r="AH208" s="29">
        <f t="shared" si="103"/>
        <v>0</v>
      </c>
      <c r="AI208" s="112">
        <f t="shared" si="104"/>
        <v>0</v>
      </c>
      <c r="AJ208" s="112">
        <f t="shared" si="94"/>
        <v>0</v>
      </c>
    </row>
    <row r="209" spans="1:36" s="11" customFormat="1" ht="12.75" hidden="1" customHeight="1" outlineLevel="1" x14ac:dyDescent="0.2">
      <c r="A209" s="22">
        <v>20</v>
      </c>
      <c r="B209" s="23"/>
      <c r="C209" s="74"/>
      <c r="D209" s="25"/>
      <c r="E209" s="162"/>
      <c r="F209" s="78"/>
      <c r="G209" s="162"/>
      <c r="H209" s="33"/>
      <c r="I209" s="33"/>
      <c r="J209" s="482"/>
      <c r="K209" s="148"/>
      <c r="L209" s="78"/>
      <c r="M209" s="28"/>
      <c r="N209" s="28"/>
      <c r="O209" s="28"/>
      <c r="P209" s="162"/>
      <c r="Q209" s="162"/>
      <c r="R209" s="28"/>
      <c r="S209" s="28"/>
      <c r="T209" s="28"/>
      <c r="U209" s="29">
        <f t="shared" si="99"/>
        <v>0</v>
      </c>
      <c r="V209" s="28"/>
      <c r="W209" s="28"/>
      <c r="X209" s="28"/>
      <c r="Y209" s="29">
        <f t="shared" si="100"/>
        <v>0</v>
      </c>
      <c r="Z209" s="28"/>
      <c r="AA209" s="28"/>
      <c r="AB209" s="28"/>
      <c r="AC209" s="29">
        <f t="shared" si="101"/>
        <v>0</v>
      </c>
      <c r="AD209" s="18"/>
      <c r="AE209" s="148"/>
      <c r="AF209" s="28"/>
      <c r="AG209" s="29">
        <f>SUM(AE209:AF209)</f>
        <v>0</v>
      </c>
      <c r="AH209" s="29">
        <f t="shared" si="103"/>
        <v>0</v>
      </c>
      <c r="AI209" s="112">
        <f t="shared" si="104"/>
        <v>0</v>
      </c>
      <c r="AJ209" s="112">
        <f t="shared" si="94"/>
        <v>0</v>
      </c>
    </row>
    <row r="210" spans="1:36" s="11" customFormat="1" ht="12.75" hidden="1" customHeight="1" outlineLevel="1" x14ac:dyDescent="0.2">
      <c r="A210" s="22">
        <v>21</v>
      </c>
      <c r="B210" s="23"/>
      <c r="C210" s="74"/>
      <c r="D210" s="25"/>
      <c r="E210" s="162"/>
      <c r="F210" s="78"/>
      <c r="G210" s="162"/>
      <c r="H210" s="33"/>
      <c r="I210" s="33"/>
      <c r="J210" s="482"/>
      <c r="K210" s="148"/>
      <c r="L210" s="78"/>
      <c r="M210" s="28"/>
      <c r="N210" s="28"/>
      <c r="O210" s="28"/>
      <c r="P210" s="162"/>
      <c r="Q210" s="162"/>
      <c r="R210" s="28"/>
      <c r="S210" s="28"/>
      <c r="T210" s="28"/>
      <c r="U210" s="29">
        <f t="shared" si="99"/>
        <v>0</v>
      </c>
      <c r="V210" s="28"/>
      <c r="W210" s="28"/>
      <c r="X210" s="28"/>
      <c r="Y210" s="29">
        <f t="shared" si="100"/>
        <v>0</v>
      </c>
      <c r="Z210" s="28"/>
      <c r="AA210" s="28"/>
      <c r="AB210" s="28"/>
      <c r="AC210" s="29">
        <f t="shared" si="101"/>
        <v>0</v>
      </c>
      <c r="AD210" s="148"/>
      <c r="AE210" s="148"/>
      <c r="AF210" s="28"/>
      <c r="AG210" s="29">
        <f t="shared" si="102"/>
        <v>0</v>
      </c>
      <c r="AH210" s="29">
        <f t="shared" si="103"/>
        <v>0</v>
      </c>
      <c r="AI210" s="112">
        <f t="shared" si="104"/>
        <v>0</v>
      </c>
      <c r="AJ210" s="112">
        <f t="shared" si="94"/>
        <v>0</v>
      </c>
    </row>
    <row r="211" spans="1:36" s="11" customFormat="1" ht="12.75" hidden="1" customHeight="1" outlineLevel="1" x14ac:dyDescent="0.2">
      <c r="A211" s="22">
        <v>22</v>
      </c>
      <c r="B211" s="23"/>
      <c r="C211" s="74"/>
      <c r="D211" s="25"/>
      <c r="E211" s="162"/>
      <c r="F211" s="78"/>
      <c r="G211" s="162"/>
      <c r="H211" s="33"/>
      <c r="I211" s="33"/>
      <c r="J211" s="482"/>
      <c r="K211" s="148"/>
      <c r="L211" s="78"/>
      <c r="M211" s="28"/>
      <c r="N211" s="28"/>
      <c r="O211" s="28"/>
      <c r="P211" s="162"/>
      <c r="Q211" s="162"/>
      <c r="R211" s="28"/>
      <c r="S211" s="28"/>
      <c r="T211" s="28"/>
      <c r="U211" s="29">
        <f t="shared" si="99"/>
        <v>0</v>
      </c>
      <c r="V211" s="28"/>
      <c r="W211" s="28"/>
      <c r="X211" s="28"/>
      <c r="Y211" s="29">
        <f t="shared" si="100"/>
        <v>0</v>
      </c>
      <c r="Z211" s="28"/>
      <c r="AA211" s="28"/>
      <c r="AB211" s="28"/>
      <c r="AC211" s="29">
        <f t="shared" si="101"/>
        <v>0</v>
      </c>
      <c r="AD211" s="214"/>
      <c r="AE211" s="148"/>
      <c r="AF211" s="28"/>
      <c r="AG211" s="29">
        <f t="shared" si="102"/>
        <v>0</v>
      </c>
      <c r="AH211" s="29">
        <f t="shared" si="103"/>
        <v>0</v>
      </c>
      <c r="AI211" s="112">
        <f t="shared" si="104"/>
        <v>0</v>
      </c>
      <c r="AJ211" s="112">
        <f t="shared" si="94"/>
        <v>0</v>
      </c>
    </row>
    <row r="212" spans="1:36" s="11" customFormat="1" ht="12.75" hidden="1" customHeight="1" outlineLevel="1" x14ac:dyDescent="0.2">
      <c r="A212" s="22">
        <v>23</v>
      </c>
      <c r="B212" s="23"/>
      <c r="C212" s="74"/>
      <c r="D212" s="25"/>
      <c r="E212" s="162"/>
      <c r="F212" s="78"/>
      <c r="G212" s="162"/>
      <c r="H212" s="33"/>
      <c r="I212" s="33"/>
      <c r="J212" s="482"/>
      <c r="K212" s="148"/>
      <c r="L212" s="78"/>
      <c r="M212" s="28"/>
      <c r="N212" s="28"/>
      <c r="O212" s="28"/>
      <c r="P212" s="162"/>
      <c r="Q212" s="162"/>
      <c r="R212" s="28"/>
      <c r="S212" s="28"/>
      <c r="T212" s="28"/>
      <c r="U212" s="29">
        <f t="shared" si="99"/>
        <v>0</v>
      </c>
      <c r="V212" s="28"/>
      <c r="W212" s="28"/>
      <c r="X212" s="28"/>
      <c r="Y212" s="29">
        <f t="shared" si="100"/>
        <v>0</v>
      </c>
      <c r="Z212" s="28"/>
      <c r="AA212" s="28"/>
      <c r="AB212" s="28"/>
      <c r="AC212" s="29">
        <f t="shared" si="101"/>
        <v>0</v>
      </c>
      <c r="AD212" s="18"/>
      <c r="AE212" s="148"/>
      <c r="AF212" s="28"/>
      <c r="AG212" s="29">
        <f>SUM(AE212:AF212)</f>
        <v>0</v>
      </c>
      <c r="AH212" s="29">
        <f t="shared" si="103"/>
        <v>0</v>
      </c>
      <c r="AI212" s="112">
        <f t="shared" si="104"/>
        <v>0</v>
      </c>
      <c r="AJ212" s="112">
        <f t="shared" si="94"/>
        <v>0</v>
      </c>
    </row>
    <row r="213" spans="1:36" s="11" customFormat="1" ht="12.75" hidden="1" customHeight="1" outlineLevel="1" x14ac:dyDescent="0.2">
      <c r="A213" s="22">
        <v>24</v>
      </c>
      <c r="B213" s="23"/>
      <c r="C213" s="74"/>
      <c r="D213" s="25"/>
      <c r="E213" s="162"/>
      <c r="F213" s="78"/>
      <c r="G213" s="162"/>
      <c r="H213" s="33"/>
      <c r="I213" s="33"/>
      <c r="J213" s="482"/>
      <c r="K213" s="148"/>
      <c r="L213" s="78"/>
      <c r="M213" s="28"/>
      <c r="N213" s="28"/>
      <c r="O213" s="28"/>
      <c r="P213" s="162"/>
      <c r="Q213" s="162"/>
      <c r="R213" s="28"/>
      <c r="S213" s="28"/>
      <c r="T213" s="28"/>
      <c r="U213" s="29">
        <f t="shared" si="99"/>
        <v>0</v>
      </c>
      <c r="V213" s="28"/>
      <c r="W213" s="28"/>
      <c r="X213" s="28"/>
      <c r="Y213" s="29">
        <f t="shared" si="100"/>
        <v>0</v>
      </c>
      <c r="Z213" s="28"/>
      <c r="AA213" s="28"/>
      <c r="AB213" s="28"/>
      <c r="AC213" s="29">
        <f t="shared" si="101"/>
        <v>0</v>
      </c>
      <c r="AD213" s="214"/>
      <c r="AE213" s="148"/>
      <c r="AF213" s="148"/>
      <c r="AG213" s="29">
        <f t="shared" si="102"/>
        <v>0</v>
      </c>
      <c r="AH213" s="29">
        <f t="shared" si="103"/>
        <v>0</v>
      </c>
      <c r="AI213" s="112">
        <f t="shared" si="104"/>
        <v>0</v>
      </c>
      <c r="AJ213" s="112">
        <f t="shared" si="94"/>
        <v>0</v>
      </c>
    </row>
    <row r="214" spans="1:36" s="11" customFormat="1" ht="12.75" hidden="1" customHeight="1" outlineLevel="1" x14ac:dyDescent="0.2">
      <c r="A214" s="22">
        <v>25</v>
      </c>
      <c r="B214" s="23"/>
      <c r="C214" s="74"/>
      <c r="D214" s="25"/>
      <c r="E214" s="162"/>
      <c r="F214" s="78"/>
      <c r="G214" s="162"/>
      <c r="H214" s="33"/>
      <c r="I214" s="33"/>
      <c r="J214" s="482"/>
      <c r="K214" s="148"/>
      <c r="L214" s="78"/>
      <c r="M214" s="28"/>
      <c r="N214" s="28"/>
      <c r="O214" s="28"/>
      <c r="P214" s="162"/>
      <c r="Q214" s="162"/>
      <c r="R214" s="28"/>
      <c r="S214" s="28"/>
      <c r="T214" s="28"/>
      <c r="U214" s="29">
        <f t="shared" si="99"/>
        <v>0</v>
      </c>
      <c r="V214" s="28"/>
      <c r="W214" s="28"/>
      <c r="X214" s="28"/>
      <c r="Y214" s="29">
        <f t="shared" si="100"/>
        <v>0</v>
      </c>
      <c r="Z214" s="28"/>
      <c r="AA214" s="28"/>
      <c r="AB214" s="28"/>
      <c r="AC214" s="29">
        <f t="shared" si="101"/>
        <v>0</v>
      </c>
      <c r="AD214" s="214"/>
      <c r="AE214" s="148"/>
      <c r="AF214" s="28"/>
      <c r="AG214" s="29">
        <f t="shared" si="102"/>
        <v>0</v>
      </c>
      <c r="AH214" s="29">
        <f t="shared" si="103"/>
        <v>0</v>
      </c>
      <c r="AI214" s="112">
        <f t="shared" si="104"/>
        <v>0</v>
      </c>
      <c r="AJ214" s="112">
        <f t="shared" si="94"/>
        <v>0</v>
      </c>
    </row>
    <row r="215" spans="1:36" s="11" customFormat="1" ht="12.75" hidden="1" customHeight="1" outlineLevel="1" x14ac:dyDescent="0.2">
      <c r="A215" s="22">
        <v>26</v>
      </c>
      <c r="B215" s="23"/>
      <c r="C215" s="74"/>
      <c r="D215" s="25"/>
      <c r="E215" s="162"/>
      <c r="F215" s="78"/>
      <c r="G215" s="162"/>
      <c r="H215" s="33"/>
      <c r="I215" s="33"/>
      <c r="J215" s="482"/>
      <c r="K215" s="148"/>
      <c r="L215" s="78"/>
      <c r="M215" s="28"/>
      <c r="N215" s="28"/>
      <c r="O215" s="28"/>
      <c r="P215" s="162"/>
      <c r="Q215" s="162"/>
      <c r="R215" s="28"/>
      <c r="S215" s="28"/>
      <c r="T215" s="28"/>
      <c r="U215" s="29">
        <f t="shared" si="99"/>
        <v>0</v>
      </c>
      <c r="V215" s="28"/>
      <c r="W215" s="28"/>
      <c r="X215" s="28"/>
      <c r="Y215" s="29">
        <f t="shared" si="100"/>
        <v>0</v>
      </c>
      <c r="Z215" s="28"/>
      <c r="AA215" s="28"/>
      <c r="AB215" s="28"/>
      <c r="AC215" s="29">
        <f t="shared" si="101"/>
        <v>0</v>
      </c>
      <c r="AD215" s="214"/>
      <c r="AE215" s="148"/>
      <c r="AF215" s="28"/>
      <c r="AG215" s="29">
        <f t="shared" si="102"/>
        <v>0</v>
      </c>
      <c r="AH215" s="29">
        <f t="shared" si="103"/>
        <v>0</v>
      </c>
      <c r="AI215" s="112">
        <f t="shared" si="104"/>
        <v>0</v>
      </c>
      <c r="AJ215" s="112">
        <f t="shared" si="94"/>
        <v>0</v>
      </c>
    </row>
    <row r="216" spans="1:36" s="11" customFormat="1" ht="12.75" hidden="1" customHeight="1" outlineLevel="1" x14ac:dyDescent="0.2">
      <c r="A216" s="22">
        <v>27</v>
      </c>
      <c r="B216" s="23"/>
      <c r="C216" s="74"/>
      <c r="D216" s="25"/>
      <c r="E216" s="162"/>
      <c r="F216" s="78"/>
      <c r="G216" s="162"/>
      <c r="H216" s="33"/>
      <c r="I216" s="33"/>
      <c r="J216" s="482"/>
      <c r="K216" s="148"/>
      <c r="L216" s="78"/>
      <c r="M216" s="28"/>
      <c r="N216" s="28"/>
      <c r="O216" s="28"/>
      <c r="P216" s="162"/>
      <c r="Q216" s="162"/>
      <c r="R216" s="28"/>
      <c r="S216" s="28"/>
      <c r="T216" s="28"/>
      <c r="U216" s="29">
        <f t="shared" si="99"/>
        <v>0</v>
      </c>
      <c r="V216" s="28"/>
      <c r="W216" s="28"/>
      <c r="X216" s="28"/>
      <c r="Y216" s="29">
        <f t="shared" si="100"/>
        <v>0</v>
      </c>
      <c r="Z216" s="28"/>
      <c r="AA216" s="28"/>
      <c r="AB216" s="28"/>
      <c r="AC216" s="29">
        <f t="shared" si="101"/>
        <v>0</v>
      </c>
      <c r="AD216" s="18"/>
      <c r="AE216" s="148"/>
      <c r="AF216" s="28"/>
      <c r="AG216" s="29">
        <f>SUM(AE216:AF216)</f>
        <v>0</v>
      </c>
      <c r="AH216" s="29">
        <f t="shared" si="103"/>
        <v>0</v>
      </c>
      <c r="AI216" s="112">
        <f t="shared" si="104"/>
        <v>0</v>
      </c>
      <c r="AJ216" s="112">
        <f t="shared" si="94"/>
        <v>0</v>
      </c>
    </row>
    <row r="217" spans="1:36" s="11" customFormat="1" ht="12.75" hidden="1" customHeight="1" outlineLevel="1" x14ac:dyDescent="0.2">
      <c r="A217" s="22">
        <v>28</v>
      </c>
      <c r="B217" s="23"/>
      <c r="C217" s="74"/>
      <c r="D217" s="25"/>
      <c r="E217" s="162"/>
      <c r="F217" s="78"/>
      <c r="G217" s="162"/>
      <c r="H217" s="33"/>
      <c r="I217" s="33"/>
      <c r="J217" s="482"/>
      <c r="K217" s="148"/>
      <c r="L217" s="78"/>
      <c r="M217" s="28"/>
      <c r="N217" s="28"/>
      <c r="O217" s="28"/>
      <c r="P217" s="162"/>
      <c r="Q217" s="162"/>
      <c r="R217" s="28"/>
      <c r="S217" s="28"/>
      <c r="T217" s="28"/>
      <c r="U217" s="29">
        <f t="shared" si="99"/>
        <v>0</v>
      </c>
      <c r="V217" s="28"/>
      <c r="W217" s="28"/>
      <c r="X217" s="28"/>
      <c r="Y217" s="29">
        <f t="shared" si="100"/>
        <v>0</v>
      </c>
      <c r="Z217" s="28"/>
      <c r="AA217" s="28"/>
      <c r="AB217" s="28"/>
      <c r="AC217" s="29">
        <f t="shared" si="101"/>
        <v>0</v>
      </c>
      <c r="AD217" s="214"/>
      <c r="AE217" s="148"/>
      <c r="AF217" s="28"/>
      <c r="AG217" s="29">
        <f t="shared" si="102"/>
        <v>0</v>
      </c>
      <c r="AH217" s="29">
        <f t="shared" si="103"/>
        <v>0</v>
      </c>
      <c r="AI217" s="112">
        <f t="shared" si="104"/>
        <v>0</v>
      </c>
      <c r="AJ217" s="112">
        <f t="shared" si="94"/>
        <v>0</v>
      </c>
    </row>
    <row r="218" spans="1:36" s="11" customFormat="1" ht="12.75" hidden="1" customHeight="1" outlineLevel="1" x14ac:dyDescent="0.2">
      <c r="A218" s="22">
        <v>29</v>
      </c>
      <c r="B218" s="23"/>
      <c r="C218" s="74"/>
      <c r="D218" s="25"/>
      <c r="E218" s="162"/>
      <c r="F218" s="78"/>
      <c r="G218" s="162"/>
      <c r="H218" s="33"/>
      <c r="I218" s="33"/>
      <c r="J218" s="482"/>
      <c r="K218" s="148"/>
      <c r="L218" s="78"/>
      <c r="M218" s="28"/>
      <c r="N218" s="28"/>
      <c r="O218" s="28"/>
      <c r="P218" s="162"/>
      <c r="Q218" s="162"/>
      <c r="R218" s="28"/>
      <c r="S218" s="28"/>
      <c r="T218" s="28"/>
      <c r="U218" s="29">
        <f t="shared" si="99"/>
        <v>0</v>
      </c>
      <c r="V218" s="28"/>
      <c r="W218" s="28"/>
      <c r="X218" s="28"/>
      <c r="Y218" s="29">
        <f t="shared" si="100"/>
        <v>0</v>
      </c>
      <c r="Z218" s="28"/>
      <c r="AA218" s="28"/>
      <c r="AB218" s="28"/>
      <c r="AC218" s="29">
        <f t="shared" si="101"/>
        <v>0</v>
      </c>
      <c r="AD218" s="214"/>
      <c r="AE218" s="148"/>
      <c r="AF218" s="28"/>
      <c r="AG218" s="29">
        <f t="shared" si="102"/>
        <v>0</v>
      </c>
      <c r="AH218" s="29">
        <f t="shared" si="103"/>
        <v>0</v>
      </c>
      <c r="AI218" s="112">
        <f t="shared" si="104"/>
        <v>0</v>
      </c>
      <c r="AJ218" s="112">
        <f t="shared" si="94"/>
        <v>0</v>
      </c>
    </row>
    <row r="219" spans="1:36" s="11" customFormat="1" ht="12.75" hidden="1" customHeight="1" outlineLevel="1" x14ac:dyDescent="0.2">
      <c r="A219" s="22">
        <v>29</v>
      </c>
      <c r="B219" s="23"/>
      <c r="C219" s="74"/>
      <c r="D219" s="25"/>
      <c r="E219" s="162"/>
      <c r="F219" s="78"/>
      <c r="G219" s="162"/>
      <c r="H219" s="33"/>
      <c r="I219" s="33"/>
      <c r="J219" s="482"/>
      <c r="K219" s="148"/>
      <c r="L219" s="78"/>
      <c r="M219" s="28"/>
      <c r="N219" s="28"/>
      <c r="O219" s="28"/>
      <c r="P219" s="162"/>
      <c r="Q219" s="162"/>
      <c r="R219" s="28"/>
      <c r="S219" s="28"/>
      <c r="T219" s="28"/>
      <c r="U219" s="29">
        <f t="shared" ref="U219" si="107">SUM(R219:T219)</f>
        <v>0</v>
      </c>
      <c r="V219" s="28"/>
      <c r="W219" s="28"/>
      <c r="X219" s="28"/>
      <c r="Y219" s="29">
        <f t="shared" ref="Y219" si="108">SUM(V219:X219)</f>
        <v>0</v>
      </c>
      <c r="Z219" s="28"/>
      <c r="AA219" s="28"/>
      <c r="AB219" s="28"/>
      <c r="AC219" s="29">
        <f t="shared" ref="AC219" si="109">SUM(Z219:AB219)</f>
        <v>0</v>
      </c>
      <c r="AD219" s="214"/>
      <c r="AE219" s="148"/>
      <c r="AF219" s="28"/>
      <c r="AG219" s="29">
        <f t="shared" ref="AG219" si="110">SUM(AD219:AF219)</f>
        <v>0</v>
      </c>
      <c r="AH219" s="29">
        <f t="shared" ref="AH219" si="111">SUM(U219,Y219,AC219,AG219)</f>
        <v>0</v>
      </c>
      <c r="AI219" s="112">
        <f t="shared" ref="AI219" si="112">IF(ISERROR(AH219/J219),0,AH219/J219)</f>
        <v>0</v>
      </c>
      <c r="AJ219" s="112">
        <f t="shared" si="94"/>
        <v>0</v>
      </c>
    </row>
    <row r="220" spans="1:36" s="11" customFormat="1" ht="12.75" hidden="1" customHeight="1" outlineLevel="1" x14ac:dyDescent="0.2">
      <c r="A220" s="22">
        <v>30</v>
      </c>
      <c r="B220" s="23"/>
      <c r="C220" s="74"/>
      <c r="D220" s="25"/>
      <c r="E220" s="162"/>
      <c r="F220" s="78"/>
      <c r="G220" s="162"/>
      <c r="H220" s="33"/>
      <c r="I220" s="33"/>
      <c r="J220" s="482"/>
      <c r="K220" s="148"/>
      <c r="L220" s="78"/>
      <c r="M220" s="28"/>
      <c r="N220" s="28"/>
      <c r="O220" s="28"/>
      <c r="P220" s="162"/>
      <c r="Q220" s="162"/>
      <c r="R220" s="28"/>
      <c r="S220" s="28"/>
      <c r="T220" s="28"/>
      <c r="U220" s="29">
        <f t="shared" si="99"/>
        <v>0</v>
      </c>
      <c r="V220" s="28"/>
      <c r="W220" s="28"/>
      <c r="X220" s="28"/>
      <c r="Y220" s="29">
        <f t="shared" si="100"/>
        <v>0</v>
      </c>
      <c r="Z220" s="28"/>
      <c r="AA220" s="28"/>
      <c r="AB220" s="28"/>
      <c r="AC220" s="29">
        <f t="shared" si="101"/>
        <v>0</v>
      </c>
      <c r="AD220" s="214"/>
      <c r="AE220" s="148"/>
      <c r="AF220" s="28"/>
      <c r="AG220" s="29">
        <f t="shared" si="102"/>
        <v>0</v>
      </c>
      <c r="AH220" s="29">
        <f t="shared" si="103"/>
        <v>0</v>
      </c>
      <c r="AI220" s="112">
        <f t="shared" si="104"/>
        <v>0</v>
      </c>
      <c r="AJ220" s="112">
        <f t="shared" si="94"/>
        <v>0</v>
      </c>
    </row>
    <row r="221" spans="1:36" s="11" customFormat="1" ht="12.75" hidden="1" customHeight="1" outlineLevel="1" x14ac:dyDescent="0.2">
      <c r="A221" s="22">
        <v>31</v>
      </c>
      <c r="B221" s="23"/>
      <c r="C221" s="74"/>
      <c r="D221" s="25"/>
      <c r="E221" s="162"/>
      <c r="F221" s="78"/>
      <c r="G221" s="162"/>
      <c r="H221" s="33"/>
      <c r="I221" s="33"/>
      <c r="J221" s="482"/>
      <c r="K221" s="148"/>
      <c r="L221" s="78"/>
      <c r="M221" s="28"/>
      <c r="N221" s="28"/>
      <c r="O221" s="28"/>
      <c r="P221" s="162"/>
      <c r="Q221" s="162"/>
      <c r="R221" s="28"/>
      <c r="S221" s="28"/>
      <c r="T221" s="28"/>
      <c r="U221" s="29">
        <f t="shared" si="99"/>
        <v>0</v>
      </c>
      <c r="V221" s="28"/>
      <c r="W221" s="28"/>
      <c r="X221" s="28"/>
      <c r="Y221" s="29">
        <f t="shared" si="100"/>
        <v>0</v>
      </c>
      <c r="Z221" s="28"/>
      <c r="AA221" s="28"/>
      <c r="AB221" s="28"/>
      <c r="AC221" s="29">
        <f t="shared" si="101"/>
        <v>0</v>
      </c>
      <c r="AD221" s="18"/>
      <c r="AE221" s="148"/>
      <c r="AF221" s="28"/>
      <c r="AG221" s="29">
        <f>SUM(AE221:AF221)</f>
        <v>0</v>
      </c>
      <c r="AH221" s="29">
        <f t="shared" si="103"/>
        <v>0</v>
      </c>
      <c r="AI221" s="112">
        <f t="shared" si="104"/>
        <v>0</v>
      </c>
      <c r="AJ221" s="112">
        <f t="shared" si="94"/>
        <v>0</v>
      </c>
    </row>
    <row r="222" spans="1:36" s="11" customFormat="1" ht="12.75" customHeight="1" collapsed="1" x14ac:dyDescent="0.3">
      <c r="A222" s="427" t="s">
        <v>63</v>
      </c>
      <c r="B222" s="432"/>
      <c r="C222" s="428"/>
      <c r="D222" s="428"/>
      <c r="E222" s="428"/>
      <c r="F222" s="428"/>
      <c r="G222" s="428"/>
      <c r="H222" s="428"/>
      <c r="I222" s="429"/>
      <c r="J222" s="273">
        <f>SUM(J190:J221)</f>
        <v>0</v>
      </c>
      <c r="K222" s="273">
        <f>SUM(K190:K221)</f>
        <v>0</v>
      </c>
      <c r="L222" s="394"/>
      <c r="M222" s="273">
        <f>SUM(M190:M221)</f>
        <v>0</v>
      </c>
      <c r="N222" s="273">
        <f>SUM(N190:N221)</f>
        <v>0</v>
      </c>
      <c r="O222" s="273">
        <f>SUM(O190:O221)</f>
        <v>0</v>
      </c>
      <c r="P222" s="274"/>
      <c r="Q222" s="404"/>
      <c r="R222" s="273">
        <f t="shared" ref="R222:AE222" si="113">SUM(R190:R221)</f>
        <v>0</v>
      </c>
      <c r="S222" s="273">
        <f t="shared" si="113"/>
        <v>0</v>
      </c>
      <c r="T222" s="273">
        <f t="shared" si="113"/>
        <v>0</v>
      </c>
      <c r="U222" s="273">
        <f t="shared" si="113"/>
        <v>0</v>
      </c>
      <c r="V222" s="273">
        <f t="shared" si="113"/>
        <v>0</v>
      </c>
      <c r="W222" s="273">
        <f t="shared" si="113"/>
        <v>0</v>
      </c>
      <c r="X222" s="273">
        <f t="shared" si="113"/>
        <v>0</v>
      </c>
      <c r="Y222" s="273">
        <f t="shared" si="113"/>
        <v>0</v>
      </c>
      <c r="Z222" s="273">
        <f t="shared" si="113"/>
        <v>0</v>
      </c>
      <c r="AA222" s="273">
        <f t="shared" si="113"/>
        <v>0</v>
      </c>
      <c r="AB222" s="273">
        <f t="shared" si="113"/>
        <v>0</v>
      </c>
      <c r="AC222" s="273">
        <f t="shared" si="113"/>
        <v>0</v>
      </c>
      <c r="AD222" s="273">
        <f t="shared" si="113"/>
        <v>0</v>
      </c>
      <c r="AE222" s="273">
        <f t="shared" si="113"/>
        <v>0</v>
      </c>
      <c r="AF222" s="273">
        <f t="shared" ref="AF222:AH222" si="114">SUM(AF190:AF221)</f>
        <v>0</v>
      </c>
      <c r="AG222" s="273">
        <f t="shared" si="114"/>
        <v>0</v>
      </c>
      <c r="AH222" s="273">
        <f t="shared" si="114"/>
        <v>0</v>
      </c>
      <c r="AI222" s="281">
        <f>IF(ISERROR(AH222/J222),0,AH222/J222)</f>
        <v>0</v>
      </c>
      <c r="AJ222" s="281">
        <f>IF(ISERROR(AH222/$AH$359),0,AH222/$AH$359)</f>
        <v>0</v>
      </c>
    </row>
    <row r="223" spans="1:36" ht="12.75" customHeight="1" x14ac:dyDescent="0.3">
      <c r="A223" s="473" t="s">
        <v>64</v>
      </c>
      <c r="B223" s="474"/>
      <c r="C223" s="474"/>
      <c r="D223" s="474"/>
      <c r="E223" s="475"/>
      <c r="F223" s="16"/>
      <c r="G223" s="5"/>
      <c r="H223" s="17"/>
      <c r="I223" s="17"/>
      <c r="J223" s="321"/>
      <c r="K223" s="7"/>
      <c r="L223" s="18"/>
      <c r="M223" s="19"/>
      <c r="N223" s="19"/>
      <c r="O223" s="19"/>
      <c r="P223" s="5"/>
      <c r="Q223" s="20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111"/>
      <c r="AJ223" s="111"/>
    </row>
    <row r="224" spans="1:36" s="11" customFormat="1" hidden="1" outlineLevel="1" x14ac:dyDescent="0.3">
      <c r="A224" s="22">
        <v>1</v>
      </c>
      <c r="B224" s="23"/>
      <c r="C224" s="175"/>
      <c r="D224" s="176"/>
      <c r="E224" s="225"/>
      <c r="F224" s="78"/>
      <c r="G224" s="190"/>
      <c r="H224" s="185"/>
      <c r="I224" s="185"/>
      <c r="J224" s="481"/>
      <c r="K224" s="76"/>
      <c r="L224" s="78"/>
      <c r="M224" s="51"/>
      <c r="N224" s="180"/>
      <c r="O224" s="51"/>
      <c r="P224" s="181"/>
      <c r="Q224" s="181"/>
      <c r="R224" s="28">
        <v>0</v>
      </c>
      <c r="S224" s="28">
        <v>0</v>
      </c>
      <c r="T224" s="28">
        <v>0</v>
      </c>
      <c r="U224" s="29">
        <f>SUM(R224:T224)</f>
        <v>0</v>
      </c>
      <c r="V224" s="28">
        <v>0</v>
      </c>
      <c r="W224" s="28">
        <v>0</v>
      </c>
      <c r="X224" s="28">
        <v>0</v>
      </c>
      <c r="Y224" s="29">
        <f>SUM(V224:X224)</f>
        <v>0</v>
      </c>
      <c r="Z224" s="28">
        <v>0</v>
      </c>
      <c r="AA224" s="28">
        <v>0</v>
      </c>
      <c r="AB224" s="28">
        <v>0</v>
      </c>
      <c r="AC224" s="29">
        <f>SUM(Z224:AB224)</f>
        <v>0</v>
      </c>
      <c r="AD224" s="28">
        <v>0</v>
      </c>
      <c r="AE224" s="76"/>
      <c r="AF224" s="28">
        <v>0</v>
      </c>
      <c r="AG224" s="29">
        <f>SUM(AD224:AF224)</f>
        <v>0</v>
      </c>
      <c r="AH224" s="29">
        <f t="shared" ref="AH224" si="115">SUM(U224,Y224,AC224,AG224)</f>
        <v>0</v>
      </c>
      <c r="AI224" s="112">
        <f t="shared" ref="AI224" si="116">IF(ISERROR(AH224/J224),0,AH224/J224)</f>
        <v>0</v>
      </c>
      <c r="AJ224" s="112">
        <f t="shared" ref="AJ224:AJ253" si="117">IF(ISERROR(AH224/$AH$359),"-",AH224/$AH$359)</f>
        <v>0</v>
      </c>
    </row>
    <row r="225" spans="1:36" s="11" customFormat="1" hidden="1" outlineLevel="1" x14ac:dyDescent="0.3">
      <c r="A225" s="22">
        <v>2</v>
      </c>
      <c r="B225" s="23"/>
      <c r="C225" s="175"/>
      <c r="D225" s="176"/>
      <c r="E225" s="225"/>
      <c r="F225" s="78"/>
      <c r="G225" s="190"/>
      <c r="H225" s="185"/>
      <c r="I225" s="185"/>
      <c r="J225" s="482"/>
      <c r="K225" s="76"/>
      <c r="L225" s="78"/>
      <c r="M225" s="51"/>
      <c r="N225" s="180"/>
      <c r="O225" s="51"/>
      <c r="P225" s="181"/>
      <c r="Q225" s="181"/>
      <c r="R225" s="28">
        <v>0</v>
      </c>
      <c r="S225" s="28">
        <v>0</v>
      </c>
      <c r="T225" s="28">
        <v>0</v>
      </c>
      <c r="U225" s="29">
        <f t="shared" ref="U225:U253" si="118">SUM(R225:T225)</f>
        <v>0</v>
      </c>
      <c r="V225" s="28">
        <v>0</v>
      </c>
      <c r="W225" s="28">
        <v>0</v>
      </c>
      <c r="X225" s="28">
        <v>0</v>
      </c>
      <c r="Y225" s="29">
        <f t="shared" ref="Y225:Y253" si="119">SUM(V225:X225)</f>
        <v>0</v>
      </c>
      <c r="Z225" s="28">
        <v>0</v>
      </c>
      <c r="AA225" s="28">
        <v>0</v>
      </c>
      <c r="AB225" s="28">
        <v>0</v>
      </c>
      <c r="AC225" s="29">
        <f t="shared" ref="AC225:AC253" si="120">SUM(Z225:AB225)</f>
        <v>0</v>
      </c>
      <c r="AD225" s="28">
        <v>0</v>
      </c>
      <c r="AE225" s="76"/>
      <c r="AF225" s="28">
        <v>0</v>
      </c>
      <c r="AG225" s="29">
        <f t="shared" ref="AG225:AG253" si="121">SUM(AD225:AF225)</f>
        <v>0</v>
      </c>
      <c r="AH225" s="29">
        <f t="shared" ref="AH225:AH253" si="122">SUM(U225,Y225,AC225,AG225)</f>
        <v>0</v>
      </c>
      <c r="AI225" s="112">
        <f t="shared" ref="AI225:AI253" si="123">IF(ISERROR(AH225/J225),0,AH225/J225)</f>
        <v>0</v>
      </c>
      <c r="AJ225" s="112">
        <f t="shared" si="117"/>
        <v>0</v>
      </c>
    </row>
    <row r="226" spans="1:36" s="11" customFormat="1" hidden="1" outlineLevel="1" x14ac:dyDescent="0.3">
      <c r="A226" s="22">
        <v>3</v>
      </c>
      <c r="B226" s="23"/>
      <c r="C226" s="175"/>
      <c r="D226" s="176"/>
      <c r="E226" s="225"/>
      <c r="F226" s="78"/>
      <c r="G226" s="190"/>
      <c r="H226" s="185"/>
      <c r="I226" s="185"/>
      <c r="J226" s="482"/>
      <c r="K226" s="76"/>
      <c r="L226" s="78"/>
      <c r="M226" s="51"/>
      <c r="N226" s="180"/>
      <c r="O226" s="51"/>
      <c r="P226" s="181"/>
      <c r="Q226" s="181"/>
      <c r="R226" s="28">
        <v>0</v>
      </c>
      <c r="S226" s="28">
        <v>0</v>
      </c>
      <c r="T226" s="28">
        <v>0</v>
      </c>
      <c r="U226" s="29">
        <f t="shared" si="118"/>
        <v>0</v>
      </c>
      <c r="V226" s="28">
        <v>0</v>
      </c>
      <c r="W226" s="28">
        <v>0</v>
      </c>
      <c r="X226" s="28">
        <v>0</v>
      </c>
      <c r="Y226" s="29">
        <f t="shared" si="119"/>
        <v>0</v>
      </c>
      <c r="Z226" s="28">
        <v>0</v>
      </c>
      <c r="AA226" s="28">
        <v>0</v>
      </c>
      <c r="AB226" s="28">
        <v>0</v>
      </c>
      <c r="AC226" s="29">
        <f t="shared" si="120"/>
        <v>0</v>
      </c>
      <c r="AD226" s="28">
        <v>0</v>
      </c>
      <c r="AE226" s="76"/>
      <c r="AF226" s="28">
        <v>0</v>
      </c>
      <c r="AG226" s="29">
        <f t="shared" si="121"/>
        <v>0</v>
      </c>
      <c r="AH226" s="29">
        <f t="shared" si="122"/>
        <v>0</v>
      </c>
      <c r="AI226" s="112">
        <f t="shared" si="123"/>
        <v>0</v>
      </c>
      <c r="AJ226" s="112">
        <f t="shared" si="117"/>
        <v>0</v>
      </c>
    </row>
    <row r="227" spans="1:36" s="11" customFormat="1" hidden="1" outlineLevel="1" x14ac:dyDescent="0.3">
      <c r="A227" s="22">
        <v>4</v>
      </c>
      <c r="B227" s="23"/>
      <c r="C227" s="175"/>
      <c r="D227" s="176"/>
      <c r="E227" s="225"/>
      <c r="F227" s="78"/>
      <c r="G227" s="190"/>
      <c r="H227" s="185"/>
      <c r="I227" s="185"/>
      <c r="J227" s="482"/>
      <c r="K227" s="76"/>
      <c r="L227" s="78"/>
      <c r="M227" s="51"/>
      <c r="N227" s="180"/>
      <c r="O227" s="51"/>
      <c r="P227" s="181"/>
      <c r="Q227" s="181"/>
      <c r="R227" s="28">
        <v>0</v>
      </c>
      <c r="S227" s="28">
        <v>0</v>
      </c>
      <c r="T227" s="28">
        <v>0</v>
      </c>
      <c r="U227" s="29">
        <f t="shared" si="118"/>
        <v>0</v>
      </c>
      <c r="V227" s="28">
        <v>0</v>
      </c>
      <c r="W227" s="28">
        <v>0</v>
      </c>
      <c r="X227" s="28">
        <v>0</v>
      </c>
      <c r="Y227" s="29">
        <f t="shared" si="119"/>
        <v>0</v>
      </c>
      <c r="Z227" s="28">
        <v>0</v>
      </c>
      <c r="AA227" s="28">
        <v>0</v>
      </c>
      <c r="AB227" s="28">
        <v>0</v>
      </c>
      <c r="AC227" s="29">
        <f t="shared" si="120"/>
        <v>0</v>
      </c>
      <c r="AD227" s="28">
        <v>0</v>
      </c>
      <c r="AE227" s="76"/>
      <c r="AF227" s="28">
        <v>0</v>
      </c>
      <c r="AG227" s="29">
        <f t="shared" si="121"/>
        <v>0</v>
      </c>
      <c r="AH227" s="29">
        <f t="shared" si="122"/>
        <v>0</v>
      </c>
      <c r="AI227" s="112">
        <f t="shared" si="123"/>
        <v>0</v>
      </c>
      <c r="AJ227" s="112">
        <f t="shared" si="117"/>
        <v>0</v>
      </c>
    </row>
    <row r="228" spans="1:36" s="11" customFormat="1" hidden="1" outlineLevel="1" x14ac:dyDescent="0.3">
      <c r="A228" s="22">
        <v>5</v>
      </c>
      <c r="B228" s="23"/>
      <c r="C228" s="175"/>
      <c r="D228" s="176"/>
      <c r="E228" s="225"/>
      <c r="F228" s="78"/>
      <c r="G228" s="190"/>
      <c r="H228" s="185"/>
      <c r="I228" s="185"/>
      <c r="J228" s="482"/>
      <c r="K228" s="76"/>
      <c r="L228" s="78"/>
      <c r="M228" s="51"/>
      <c r="N228" s="180"/>
      <c r="O228" s="51"/>
      <c r="P228" s="181"/>
      <c r="Q228" s="181"/>
      <c r="R228" s="28">
        <v>0</v>
      </c>
      <c r="S228" s="28">
        <v>0</v>
      </c>
      <c r="T228" s="28">
        <v>0</v>
      </c>
      <c r="U228" s="29">
        <f t="shared" si="118"/>
        <v>0</v>
      </c>
      <c r="V228" s="28">
        <v>0</v>
      </c>
      <c r="W228" s="28">
        <v>0</v>
      </c>
      <c r="X228" s="28">
        <v>0</v>
      </c>
      <c r="Y228" s="29">
        <f t="shared" si="119"/>
        <v>0</v>
      </c>
      <c r="Z228" s="28">
        <v>0</v>
      </c>
      <c r="AA228" s="28">
        <v>0</v>
      </c>
      <c r="AB228" s="28">
        <v>0</v>
      </c>
      <c r="AC228" s="29">
        <f t="shared" si="120"/>
        <v>0</v>
      </c>
      <c r="AD228" s="28">
        <v>0</v>
      </c>
      <c r="AE228" s="76"/>
      <c r="AF228" s="28">
        <v>0</v>
      </c>
      <c r="AG228" s="29">
        <f t="shared" si="121"/>
        <v>0</v>
      </c>
      <c r="AH228" s="29">
        <f t="shared" si="122"/>
        <v>0</v>
      </c>
      <c r="AI228" s="112">
        <f t="shared" si="123"/>
        <v>0</v>
      </c>
      <c r="AJ228" s="112">
        <f t="shared" si="117"/>
        <v>0</v>
      </c>
    </row>
    <row r="229" spans="1:36" s="11" customFormat="1" hidden="1" outlineLevel="1" x14ac:dyDescent="0.3">
      <c r="A229" s="22">
        <v>6</v>
      </c>
      <c r="B229" s="23"/>
      <c r="C229" s="175"/>
      <c r="D229" s="176"/>
      <c r="E229" s="225"/>
      <c r="F229" s="78"/>
      <c r="G229" s="190"/>
      <c r="H229" s="185"/>
      <c r="I229" s="185"/>
      <c r="J229" s="482"/>
      <c r="K229" s="76"/>
      <c r="L229" s="78"/>
      <c r="M229" s="51"/>
      <c r="N229" s="180"/>
      <c r="O229" s="51"/>
      <c r="P229" s="181"/>
      <c r="Q229" s="181"/>
      <c r="R229" s="28">
        <v>0</v>
      </c>
      <c r="S229" s="28">
        <v>0</v>
      </c>
      <c r="T229" s="28">
        <v>0</v>
      </c>
      <c r="U229" s="29">
        <f t="shared" si="118"/>
        <v>0</v>
      </c>
      <c r="V229" s="28">
        <v>0</v>
      </c>
      <c r="W229" s="28">
        <v>0</v>
      </c>
      <c r="X229" s="28">
        <v>0</v>
      </c>
      <c r="Y229" s="29">
        <f t="shared" si="119"/>
        <v>0</v>
      </c>
      <c r="Z229" s="28">
        <v>0</v>
      </c>
      <c r="AA229" s="28">
        <v>0</v>
      </c>
      <c r="AB229" s="28">
        <v>0</v>
      </c>
      <c r="AC229" s="29">
        <f t="shared" si="120"/>
        <v>0</v>
      </c>
      <c r="AD229" s="28">
        <v>0</v>
      </c>
      <c r="AE229" s="76"/>
      <c r="AF229" s="28">
        <v>0</v>
      </c>
      <c r="AG229" s="29">
        <f t="shared" si="121"/>
        <v>0</v>
      </c>
      <c r="AH229" s="29">
        <f t="shared" si="122"/>
        <v>0</v>
      </c>
      <c r="AI229" s="112">
        <f t="shared" si="123"/>
        <v>0</v>
      </c>
      <c r="AJ229" s="112">
        <f t="shared" si="117"/>
        <v>0</v>
      </c>
    </row>
    <row r="230" spans="1:36" s="11" customFormat="1" hidden="1" outlineLevel="1" x14ac:dyDescent="0.3">
      <c r="A230" s="22">
        <v>7</v>
      </c>
      <c r="B230" s="23"/>
      <c r="C230" s="175"/>
      <c r="D230" s="176"/>
      <c r="E230" s="225"/>
      <c r="F230" s="78"/>
      <c r="G230" s="190"/>
      <c r="H230" s="185"/>
      <c r="I230" s="185"/>
      <c r="J230" s="482"/>
      <c r="K230" s="76"/>
      <c r="L230" s="78"/>
      <c r="M230" s="51"/>
      <c r="N230" s="180"/>
      <c r="O230" s="51"/>
      <c r="P230" s="181"/>
      <c r="Q230" s="181"/>
      <c r="R230" s="28">
        <v>0</v>
      </c>
      <c r="S230" s="28">
        <v>0</v>
      </c>
      <c r="T230" s="28">
        <v>0</v>
      </c>
      <c r="U230" s="29">
        <f t="shared" si="118"/>
        <v>0</v>
      </c>
      <c r="V230" s="28">
        <v>0</v>
      </c>
      <c r="W230" s="28">
        <v>0</v>
      </c>
      <c r="X230" s="28">
        <v>0</v>
      </c>
      <c r="Y230" s="29">
        <f t="shared" si="119"/>
        <v>0</v>
      </c>
      <c r="Z230" s="28">
        <v>0</v>
      </c>
      <c r="AA230" s="28">
        <v>0</v>
      </c>
      <c r="AB230" s="28">
        <v>0</v>
      </c>
      <c r="AC230" s="29">
        <f t="shared" si="120"/>
        <v>0</v>
      </c>
      <c r="AD230" s="28">
        <v>0</v>
      </c>
      <c r="AE230" s="76"/>
      <c r="AF230" s="28">
        <v>0</v>
      </c>
      <c r="AG230" s="29">
        <f t="shared" si="121"/>
        <v>0</v>
      </c>
      <c r="AH230" s="29">
        <f t="shared" si="122"/>
        <v>0</v>
      </c>
      <c r="AI230" s="112">
        <f t="shared" si="123"/>
        <v>0</v>
      </c>
      <c r="AJ230" s="112">
        <f t="shared" si="117"/>
        <v>0</v>
      </c>
    </row>
    <row r="231" spans="1:36" s="11" customFormat="1" hidden="1" outlineLevel="1" x14ac:dyDescent="0.3">
      <c r="A231" s="22">
        <v>8</v>
      </c>
      <c r="B231" s="23"/>
      <c r="C231" s="175"/>
      <c r="D231" s="176"/>
      <c r="E231" s="225"/>
      <c r="F231" s="78"/>
      <c r="G231" s="190"/>
      <c r="H231" s="185"/>
      <c r="I231" s="185"/>
      <c r="J231" s="482"/>
      <c r="K231" s="76"/>
      <c r="L231" s="78"/>
      <c r="M231" s="51"/>
      <c r="N231" s="180"/>
      <c r="O231" s="51"/>
      <c r="P231" s="181"/>
      <c r="Q231" s="181"/>
      <c r="R231" s="28">
        <v>0</v>
      </c>
      <c r="S231" s="28">
        <v>0</v>
      </c>
      <c r="T231" s="28">
        <v>0</v>
      </c>
      <c r="U231" s="29">
        <f t="shared" si="118"/>
        <v>0</v>
      </c>
      <c r="V231" s="28">
        <v>0</v>
      </c>
      <c r="W231" s="28">
        <v>0</v>
      </c>
      <c r="X231" s="28">
        <v>0</v>
      </c>
      <c r="Y231" s="29">
        <f t="shared" si="119"/>
        <v>0</v>
      </c>
      <c r="Z231" s="28">
        <v>0</v>
      </c>
      <c r="AA231" s="28">
        <v>0</v>
      </c>
      <c r="AB231" s="28">
        <v>0</v>
      </c>
      <c r="AC231" s="29">
        <f t="shared" si="120"/>
        <v>0</v>
      </c>
      <c r="AD231" s="28">
        <v>0</v>
      </c>
      <c r="AE231" s="76"/>
      <c r="AF231" s="28">
        <v>0</v>
      </c>
      <c r="AG231" s="29">
        <f t="shared" si="121"/>
        <v>0</v>
      </c>
      <c r="AH231" s="29">
        <f t="shared" si="122"/>
        <v>0</v>
      </c>
      <c r="AI231" s="112">
        <f t="shared" si="123"/>
        <v>0</v>
      </c>
      <c r="AJ231" s="112">
        <f t="shared" si="117"/>
        <v>0</v>
      </c>
    </row>
    <row r="232" spans="1:36" s="11" customFormat="1" hidden="1" outlineLevel="1" x14ac:dyDescent="0.3">
      <c r="A232" s="22">
        <v>9</v>
      </c>
      <c r="B232" s="23"/>
      <c r="C232" s="175"/>
      <c r="D232" s="176"/>
      <c r="E232" s="225"/>
      <c r="F232" s="78"/>
      <c r="G232" s="190"/>
      <c r="H232" s="185"/>
      <c r="I232" s="185"/>
      <c r="J232" s="482"/>
      <c r="K232" s="76"/>
      <c r="L232" s="78"/>
      <c r="M232" s="51"/>
      <c r="N232" s="180"/>
      <c r="O232" s="51"/>
      <c r="P232" s="181"/>
      <c r="Q232" s="181"/>
      <c r="R232" s="28">
        <v>0</v>
      </c>
      <c r="S232" s="28">
        <v>0</v>
      </c>
      <c r="T232" s="28">
        <v>0</v>
      </c>
      <c r="U232" s="29">
        <f t="shared" si="118"/>
        <v>0</v>
      </c>
      <c r="V232" s="28">
        <v>0</v>
      </c>
      <c r="W232" s="28">
        <v>0</v>
      </c>
      <c r="X232" s="28">
        <v>0</v>
      </c>
      <c r="Y232" s="29">
        <f t="shared" si="119"/>
        <v>0</v>
      </c>
      <c r="Z232" s="28">
        <v>0</v>
      </c>
      <c r="AA232" s="28">
        <v>0</v>
      </c>
      <c r="AB232" s="28">
        <v>0</v>
      </c>
      <c r="AC232" s="29">
        <f t="shared" si="120"/>
        <v>0</v>
      </c>
      <c r="AD232" s="28">
        <v>0</v>
      </c>
      <c r="AE232" s="76"/>
      <c r="AF232" s="28">
        <v>0</v>
      </c>
      <c r="AG232" s="29">
        <f t="shared" si="121"/>
        <v>0</v>
      </c>
      <c r="AH232" s="29">
        <f t="shared" si="122"/>
        <v>0</v>
      </c>
      <c r="AI232" s="112">
        <f t="shared" si="123"/>
        <v>0</v>
      </c>
      <c r="AJ232" s="112">
        <f t="shared" si="117"/>
        <v>0</v>
      </c>
    </row>
    <row r="233" spans="1:36" s="11" customFormat="1" hidden="1" outlineLevel="1" x14ac:dyDescent="0.3">
      <c r="A233" s="22">
        <v>10</v>
      </c>
      <c r="B233" s="23"/>
      <c r="C233" s="175"/>
      <c r="D233" s="176"/>
      <c r="E233" s="225"/>
      <c r="F233" s="78"/>
      <c r="G233" s="190"/>
      <c r="H233" s="185"/>
      <c r="I233" s="185"/>
      <c r="J233" s="482"/>
      <c r="K233" s="76"/>
      <c r="L233" s="78"/>
      <c r="M233" s="51"/>
      <c r="N233" s="180"/>
      <c r="O233" s="51"/>
      <c r="P233" s="181"/>
      <c r="Q233" s="181"/>
      <c r="R233" s="28">
        <v>0</v>
      </c>
      <c r="S233" s="28">
        <v>0</v>
      </c>
      <c r="T233" s="28">
        <v>0</v>
      </c>
      <c r="U233" s="29">
        <f t="shared" si="118"/>
        <v>0</v>
      </c>
      <c r="V233" s="28">
        <v>0</v>
      </c>
      <c r="W233" s="28">
        <v>0</v>
      </c>
      <c r="X233" s="28">
        <v>0</v>
      </c>
      <c r="Y233" s="29">
        <f t="shared" si="119"/>
        <v>0</v>
      </c>
      <c r="Z233" s="28">
        <v>0</v>
      </c>
      <c r="AA233" s="28">
        <v>0</v>
      </c>
      <c r="AB233" s="28">
        <v>0</v>
      </c>
      <c r="AC233" s="29">
        <f t="shared" si="120"/>
        <v>0</v>
      </c>
      <c r="AD233" s="28">
        <v>0</v>
      </c>
      <c r="AE233" s="76"/>
      <c r="AF233" s="28">
        <v>0</v>
      </c>
      <c r="AG233" s="29">
        <f t="shared" si="121"/>
        <v>0</v>
      </c>
      <c r="AH233" s="29">
        <f t="shared" si="122"/>
        <v>0</v>
      </c>
      <c r="AI233" s="112">
        <f t="shared" si="123"/>
        <v>0</v>
      </c>
      <c r="AJ233" s="112">
        <f t="shared" si="117"/>
        <v>0</v>
      </c>
    </row>
    <row r="234" spans="1:36" s="11" customFormat="1" hidden="1" outlineLevel="1" x14ac:dyDescent="0.3">
      <c r="A234" s="22">
        <v>11</v>
      </c>
      <c r="B234" s="23"/>
      <c r="C234" s="175"/>
      <c r="D234" s="176"/>
      <c r="E234" s="225"/>
      <c r="F234" s="78"/>
      <c r="G234" s="190"/>
      <c r="H234" s="185"/>
      <c r="I234" s="185"/>
      <c r="J234" s="482"/>
      <c r="K234" s="76"/>
      <c r="L234" s="78"/>
      <c r="M234" s="51"/>
      <c r="N234" s="180"/>
      <c r="O234" s="51"/>
      <c r="P234" s="181"/>
      <c r="Q234" s="181"/>
      <c r="R234" s="28">
        <v>0</v>
      </c>
      <c r="S234" s="28">
        <v>0</v>
      </c>
      <c r="T234" s="28">
        <v>0</v>
      </c>
      <c r="U234" s="29">
        <f t="shared" si="118"/>
        <v>0</v>
      </c>
      <c r="V234" s="28">
        <v>0</v>
      </c>
      <c r="W234" s="28">
        <v>0</v>
      </c>
      <c r="X234" s="28">
        <v>0</v>
      </c>
      <c r="Y234" s="29">
        <f t="shared" si="119"/>
        <v>0</v>
      </c>
      <c r="Z234" s="28">
        <v>0</v>
      </c>
      <c r="AA234" s="28">
        <v>0</v>
      </c>
      <c r="AB234" s="28">
        <v>0</v>
      </c>
      <c r="AC234" s="29">
        <f t="shared" si="120"/>
        <v>0</v>
      </c>
      <c r="AD234" s="28">
        <v>0</v>
      </c>
      <c r="AE234" s="76"/>
      <c r="AF234" s="28">
        <v>0</v>
      </c>
      <c r="AG234" s="29">
        <f t="shared" si="121"/>
        <v>0</v>
      </c>
      <c r="AH234" s="29">
        <f t="shared" si="122"/>
        <v>0</v>
      </c>
      <c r="AI234" s="112">
        <f t="shared" si="123"/>
        <v>0</v>
      </c>
      <c r="AJ234" s="112">
        <f t="shared" si="117"/>
        <v>0</v>
      </c>
    </row>
    <row r="235" spans="1:36" s="11" customFormat="1" hidden="1" outlineLevel="1" x14ac:dyDescent="0.3">
      <c r="A235" s="22">
        <v>12</v>
      </c>
      <c r="B235" s="23"/>
      <c r="C235" s="175"/>
      <c r="D235" s="176"/>
      <c r="E235" s="225"/>
      <c r="F235" s="78"/>
      <c r="G235" s="190"/>
      <c r="H235" s="185"/>
      <c r="I235" s="185"/>
      <c r="J235" s="482"/>
      <c r="K235" s="76"/>
      <c r="L235" s="78"/>
      <c r="M235" s="51"/>
      <c r="N235" s="180"/>
      <c r="O235" s="51"/>
      <c r="P235" s="181"/>
      <c r="Q235" s="181"/>
      <c r="R235" s="28">
        <v>0</v>
      </c>
      <c r="S235" s="28">
        <v>0</v>
      </c>
      <c r="T235" s="28">
        <v>0</v>
      </c>
      <c r="U235" s="29">
        <f t="shared" si="118"/>
        <v>0</v>
      </c>
      <c r="V235" s="28">
        <v>0</v>
      </c>
      <c r="W235" s="28">
        <v>0</v>
      </c>
      <c r="X235" s="28">
        <v>0</v>
      </c>
      <c r="Y235" s="29">
        <f t="shared" si="119"/>
        <v>0</v>
      </c>
      <c r="Z235" s="28">
        <v>0</v>
      </c>
      <c r="AA235" s="28">
        <v>0</v>
      </c>
      <c r="AB235" s="28">
        <v>0</v>
      </c>
      <c r="AC235" s="29">
        <f t="shared" si="120"/>
        <v>0</v>
      </c>
      <c r="AD235" s="28">
        <v>0</v>
      </c>
      <c r="AE235" s="76"/>
      <c r="AF235" s="28">
        <v>0</v>
      </c>
      <c r="AG235" s="29">
        <f t="shared" si="121"/>
        <v>0</v>
      </c>
      <c r="AH235" s="29">
        <f t="shared" si="122"/>
        <v>0</v>
      </c>
      <c r="AI235" s="112">
        <f t="shared" si="123"/>
        <v>0</v>
      </c>
      <c r="AJ235" s="112">
        <f t="shared" si="117"/>
        <v>0</v>
      </c>
    </row>
    <row r="236" spans="1:36" s="11" customFormat="1" hidden="1" outlineLevel="1" x14ac:dyDescent="0.3">
      <c r="A236" s="22">
        <v>13</v>
      </c>
      <c r="B236" s="23"/>
      <c r="C236" s="175"/>
      <c r="D236" s="176"/>
      <c r="E236" s="225"/>
      <c r="F236" s="78"/>
      <c r="G236" s="190"/>
      <c r="H236" s="185"/>
      <c r="I236" s="185"/>
      <c r="J236" s="482"/>
      <c r="K236" s="76"/>
      <c r="L236" s="78"/>
      <c r="M236" s="51"/>
      <c r="N236" s="180"/>
      <c r="O236" s="51"/>
      <c r="P236" s="181"/>
      <c r="Q236" s="181"/>
      <c r="R236" s="28">
        <v>0</v>
      </c>
      <c r="S236" s="28">
        <v>0</v>
      </c>
      <c r="T236" s="28">
        <v>0</v>
      </c>
      <c r="U236" s="29">
        <f t="shared" si="118"/>
        <v>0</v>
      </c>
      <c r="V236" s="28">
        <v>0</v>
      </c>
      <c r="W236" s="28">
        <v>0</v>
      </c>
      <c r="X236" s="28">
        <v>0</v>
      </c>
      <c r="Y236" s="29">
        <f t="shared" si="119"/>
        <v>0</v>
      </c>
      <c r="Z236" s="28">
        <v>0</v>
      </c>
      <c r="AA236" s="28">
        <v>0</v>
      </c>
      <c r="AB236" s="28">
        <v>0</v>
      </c>
      <c r="AC236" s="29">
        <f t="shared" si="120"/>
        <v>0</v>
      </c>
      <c r="AD236" s="28">
        <v>0</v>
      </c>
      <c r="AE236" s="76"/>
      <c r="AF236" s="28">
        <v>0</v>
      </c>
      <c r="AG236" s="29">
        <f t="shared" si="121"/>
        <v>0</v>
      </c>
      <c r="AH236" s="29">
        <f t="shared" si="122"/>
        <v>0</v>
      </c>
      <c r="AI236" s="112">
        <f t="shared" si="123"/>
        <v>0</v>
      </c>
      <c r="AJ236" s="112">
        <f t="shared" si="117"/>
        <v>0</v>
      </c>
    </row>
    <row r="237" spans="1:36" s="11" customFormat="1" hidden="1" outlineLevel="1" x14ac:dyDescent="0.3">
      <c r="A237" s="22">
        <v>14</v>
      </c>
      <c r="B237" s="23"/>
      <c r="C237" s="175"/>
      <c r="D237" s="176"/>
      <c r="E237" s="225"/>
      <c r="F237" s="78"/>
      <c r="G237" s="190"/>
      <c r="H237" s="185"/>
      <c r="I237" s="185"/>
      <c r="J237" s="482"/>
      <c r="K237" s="76"/>
      <c r="L237" s="78"/>
      <c r="M237" s="51"/>
      <c r="N237" s="180"/>
      <c r="O237" s="51"/>
      <c r="P237" s="181"/>
      <c r="Q237" s="181"/>
      <c r="R237" s="28">
        <v>0</v>
      </c>
      <c r="S237" s="28">
        <v>0</v>
      </c>
      <c r="T237" s="28">
        <v>0</v>
      </c>
      <c r="U237" s="29">
        <f t="shared" si="118"/>
        <v>0</v>
      </c>
      <c r="V237" s="28">
        <v>0</v>
      </c>
      <c r="W237" s="28">
        <v>0</v>
      </c>
      <c r="X237" s="28">
        <v>0</v>
      </c>
      <c r="Y237" s="29">
        <f t="shared" si="119"/>
        <v>0</v>
      </c>
      <c r="Z237" s="28">
        <v>0</v>
      </c>
      <c r="AA237" s="28">
        <v>0</v>
      </c>
      <c r="AB237" s="28">
        <v>0</v>
      </c>
      <c r="AC237" s="29">
        <f t="shared" si="120"/>
        <v>0</v>
      </c>
      <c r="AD237" s="28">
        <v>0</v>
      </c>
      <c r="AE237" s="76"/>
      <c r="AF237" s="28">
        <v>0</v>
      </c>
      <c r="AG237" s="29">
        <f t="shared" si="121"/>
        <v>0</v>
      </c>
      <c r="AH237" s="29">
        <f t="shared" si="122"/>
        <v>0</v>
      </c>
      <c r="AI237" s="112">
        <f t="shared" si="123"/>
        <v>0</v>
      </c>
      <c r="AJ237" s="112">
        <f t="shared" si="117"/>
        <v>0</v>
      </c>
    </row>
    <row r="238" spans="1:36" s="11" customFormat="1" hidden="1" outlineLevel="1" x14ac:dyDescent="0.3">
      <c r="A238" s="22">
        <v>15</v>
      </c>
      <c r="B238" s="23"/>
      <c r="C238" s="175"/>
      <c r="D238" s="176"/>
      <c r="E238" s="225"/>
      <c r="F238" s="78"/>
      <c r="G238" s="190"/>
      <c r="H238" s="185"/>
      <c r="I238" s="185"/>
      <c r="J238" s="482"/>
      <c r="K238" s="76"/>
      <c r="L238" s="78"/>
      <c r="M238" s="51"/>
      <c r="N238" s="180"/>
      <c r="O238" s="51"/>
      <c r="P238" s="181"/>
      <c r="Q238" s="181"/>
      <c r="R238" s="28">
        <v>0</v>
      </c>
      <c r="S238" s="28">
        <v>0</v>
      </c>
      <c r="T238" s="28">
        <v>0</v>
      </c>
      <c r="U238" s="29">
        <f t="shared" si="118"/>
        <v>0</v>
      </c>
      <c r="V238" s="28">
        <v>0</v>
      </c>
      <c r="W238" s="28">
        <v>0</v>
      </c>
      <c r="X238" s="28">
        <v>0</v>
      </c>
      <c r="Y238" s="29">
        <f t="shared" si="119"/>
        <v>0</v>
      </c>
      <c r="Z238" s="28">
        <v>0</v>
      </c>
      <c r="AA238" s="28">
        <v>0</v>
      </c>
      <c r="AB238" s="28">
        <v>0</v>
      </c>
      <c r="AC238" s="29">
        <f t="shared" si="120"/>
        <v>0</v>
      </c>
      <c r="AD238" s="28">
        <v>0</v>
      </c>
      <c r="AE238" s="76"/>
      <c r="AF238" s="28">
        <v>0</v>
      </c>
      <c r="AG238" s="29">
        <f t="shared" si="121"/>
        <v>0</v>
      </c>
      <c r="AH238" s="29">
        <f t="shared" si="122"/>
        <v>0</v>
      </c>
      <c r="AI238" s="112">
        <f t="shared" si="123"/>
        <v>0</v>
      </c>
      <c r="AJ238" s="112">
        <f t="shared" si="117"/>
        <v>0</v>
      </c>
    </row>
    <row r="239" spans="1:36" s="11" customFormat="1" hidden="1" outlineLevel="1" x14ac:dyDescent="0.3">
      <c r="A239" s="22">
        <v>16</v>
      </c>
      <c r="B239" s="23"/>
      <c r="C239" s="175"/>
      <c r="D239" s="176"/>
      <c r="E239" s="225"/>
      <c r="F239" s="78"/>
      <c r="G239" s="190"/>
      <c r="H239" s="185"/>
      <c r="I239" s="185"/>
      <c r="J239" s="482"/>
      <c r="K239" s="76"/>
      <c r="L239" s="78"/>
      <c r="M239" s="51"/>
      <c r="N239" s="180"/>
      <c r="O239" s="51"/>
      <c r="P239" s="181"/>
      <c r="Q239" s="181"/>
      <c r="R239" s="28">
        <v>0</v>
      </c>
      <c r="S239" s="28">
        <v>0</v>
      </c>
      <c r="T239" s="28">
        <v>0</v>
      </c>
      <c r="U239" s="29">
        <f t="shared" si="118"/>
        <v>0</v>
      </c>
      <c r="V239" s="28">
        <v>0</v>
      </c>
      <c r="W239" s="28">
        <v>0</v>
      </c>
      <c r="X239" s="28">
        <v>0</v>
      </c>
      <c r="Y239" s="29">
        <f t="shared" si="119"/>
        <v>0</v>
      </c>
      <c r="Z239" s="28">
        <v>0</v>
      </c>
      <c r="AA239" s="28">
        <v>0</v>
      </c>
      <c r="AB239" s="28">
        <v>0</v>
      </c>
      <c r="AC239" s="29">
        <f t="shared" si="120"/>
        <v>0</v>
      </c>
      <c r="AD239" s="28">
        <v>0</v>
      </c>
      <c r="AE239" s="76"/>
      <c r="AF239" s="28">
        <v>0</v>
      </c>
      <c r="AG239" s="29">
        <f t="shared" si="121"/>
        <v>0</v>
      </c>
      <c r="AH239" s="29">
        <f t="shared" si="122"/>
        <v>0</v>
      </c>
      <c r="AI239" s="112">
        <f t="shared" si="123"/>
        <v>0</v>
      </c>
      <c r="AJ239" s="112">
        <f t="shared" si="117"/>
        <v>0</v>
      </c>
    </row>
    <row r="240" spans="1:36" s="11" customFormat="1" hidden="1" outlineLevel="1" x14ac:dyDescent="0.3">
      <c r="A240" s="22">
        <v>17</v>
      </c>
      <c r="B240" s="23"/>
      <c r="C240" s="175"/>
      <c r="D240" s="176"/>
      <c r="E240" s="225"/>
      <c r="F240" s="78"/>
      <c r="G240" s="190"/>
      <c r="H240" s="185"/>
      <c r="I240" s="185"/>
      <c r="J240" s="482"/>
      <c r="K240" s="76"/>
      <c r="L240" s="78"/>
      <c r="M240" s="51"/>
      <c r="N240" s="180"/>
      <c r="O240" s="51"/>
      <c r="P240" s="181"/>
      <c r="Q240" s="181"/>
      <c r="R240" s="28">
        <v>0</v>
      </c>
      <c r="S240" s="28">
        <v>0</v>
      </c>
      <c r="T240" s="28">
        <v>0</v>
      </c>
      <c r="U240" s="29">
        <f t="shared" si="118"/>
        <v>0</v>
      </c>
      <c r="V240" s="28">
        <v>0</v>
      </c>
      <c r="W240" s="28">
        <v>0</v>
      </c>
      <c r="X240" s="28">
        <v>0</v>
      </c>
      <c r="Y240" s="29">
        <f t="shared" si="119"/>
        <v>0</v>
      </c>
      <c r="Z240" s="28">
        <v>0</v>
      </c>
      <c r="AA240" s="28">
        <v>0</v>
      </c>
      <c r="AB240" s="28">
        <v>0</v>
      </c>
      <c r="AC240" s="29">
        <f t="shared" si="120"/>
        <v>0</v>
      </c>
      <c r="AD240" s="28">
        <v>0</v>
      </c>
      <c r="AE240" s="76"/>
      <c r="AF240" s="28">
        <v>0</v>
      </c>
      <c r="AG240" s="29">
        <f t="shared" si="121"/>
        <v>0</v>
      </c>
      <c r="AH240" s="29">
        <f t="shared" si="122"/>
        <v>0</v>
      </c>
      <c r="AI240" s="112">
        <f t="shared" si="123"/>
        <v>0</v>
      </c>
      <c r="AJ240" s="112">
        <f t="shared" si="117"/>
        <v>0</v>
      </c>
    </row>
    <row r="241" spans="1:36" s="11" customFormat="1" hidden="1" outlineLevel="1" x14ac:dyDescent="0.3">
      <c r="A241" s="22">
        <v>18</v>
      </c>
      <c r="B241" s="23"/>
      <c r="C241" s="175"/>
      <c r="D241" s="176"/>
      <c r="E241" s="225"/>
      <c r="F241" s="78"/>
      <c r="G241" s="190"/>
      <c r="H241" s="185"/>
      <c r="I241" s="185"/>
      <c r="J241" s="482"/>
      <c r="K241" s="76"/>
      <c r="L241" s="78"/>
      <c r="M241" s="51"/>
      <c r="N241" s="180"/>
      <c r="O241" s="51"/>
      <c r="P241" s="181"/>
      <c r="Q241" s="181"/>
      <c r="R241" s="28">
        <v>0</v>
      </c>
      <c r="S241" s="28">
        <v>0</v>
      </c>
      <c r="T241" s="28">
        <v>0</v>
      </c>
      <c r="U241" s="29">
        <f t="shared" si="118"/>
        <v>0</v>
      </c>
      <c r="V241" s="28">
        <v>0</v>
      </c>
      <c r="W241" s="28">
        <v>0</v>
      </c>
      <c r="X241" s="28">
        <v>0</v>
      </c>
      <c r="Y241" s="29">
        <f t="shared" si="119"/>
        <v>0</v>
      </c>
      <c r="Z241" s="28">
        <v>0</v>
      </c>
      <c r="AA241" s="28">
        <v>0</v>
      </c>
      <c r="AB241" s="28">
        <v>0</v>
      </c>
      <c r="AC241" s="29">
        <f t="shared" si="120"/>
        <v>0</v>
      </c>
      <c r="AD241" s="28">
        <v>0</v>
      </c>
      <c r="AE241" s="76"/>
      <c r="AF241" s="28">
        <v>0</v>
      </c>
      <c r="AG241" s="29">
        <f t="shared" si="121"/>
        <v>0</v>
      </c>
      <c r="AH241" s="29">
        <f t="shared" si="122"/>
        <v>0</v>
      </c>
      <c r="AI241" s="112">
        <f t="shared" si="123"/>
        <v>0</v>
      </c>
      <c r="AJ241" s="112">
        <f t="shared" si="117"/>
        <v>0</v>
      </c>
    </row>
    <row r="242" spans="1:36" s="11" customFormat="1" hidden="1" outlineLevel="1" x14ac:dyDescent="0.3">
      <c r="A242" s="22">
        <v>19</v>
      </c>
      <c r="B242" s="23"/>
      <c r="C242" s="175"/>
      <c r="D242" s="176"/>
      <c r="E242" s="225"/>
      <c r="F242" s="78"/>
      <c r="G242" s="190"/>
      <c r="H242" s="185"/>
      <c r="I242" s="185"/>
      <c r="J242" s="482"/>
      <c r="K242" s="76"/>
      <c r="L242" s="78"/>
      <c r="M242" s="51"/>
      <c r="N242" s="180"/>
      <c r="O242" s="51"/>
      <c r="P242" s="181"/>
      <c r="Q242" s="181"/>
      <c r="R242" s="28">
        <v>0</v>
      </c>
      <c r="S242" s="28">
        <v>0</v>
      </c>
      <c r="T242" s="28">
        <v>0</v>
      </c>
      <c r="U242" s="29">
        <f t="shared" si="118"/>
        <v>0</v>
      </c>
      <c r="V242" s="28">
        <v>0</v>
      </c>
      <c r="W242" s="28">
        <v>0</v>
      </c>
      <c r="X242" s="28">
        <v>0</v>
      </c>
      <c r="Y242" s="29">
        <f t="shared" si="119"/>
        <v>0</v>
      </c>
      <c r="Z242" s="28">
        <v>0</v>
      </c>
      <c r="AA242" s="28">
        <v>0</v>
      </c>
      <c r="AB242" s="28">
        <v>0</v>
      </c>
      <c r="AC242" s="29">
        <f t="shared" si="120"/>
        <v>0</v>
      </c>
      <c r="AD242" s="28">
        <v>0</v>
      </c>
      <c r="AE242" s="76"/>
      <c r="AF242" s="28">
        <v>0</v>
      </c>
      <c r="AG242" s="29">
        <f t="shared" si="121"/>
        <v>0</v>
      </c>
      <c r="AH242" s="29">
        <f t="shared" si="122"/>
        <v>0</v>
      </c>
      <c r="AI242" s="112">
        <f t="shared" si="123"/>
        <v>0</v>
      </c>
      <c r="AJ242" s="112">
        <f t="shared" si="117"/>
        <v>0</v>
      </c>
    </row>
    <row r="243" spans="1:36" s="11" customFormat="1" hidden="1" outlineLevel="1" x14ac:dyDescent="0.3">
      <c r="A243" s="22">
        <v>20</v>
      </c>
      <c r="B243" s="23"/>
      <c r="C243" s="175"/>
      <c r="D243" s="176"/>
      <c r="E243" s="225"/>
      <c r="F243" s="78"/>
      <c r="G243" s="190"/>
      <c r="H243" s="185"/>
      <c r="I243" s="185"/>
      <c r="J243" s="482"/>
      <c r="K243" s="76"/>
      <c r="L243" s="78"/>
      <c r="M243" s="51"/>
      <c r="N243" s="180"/>
      <c r="O243" s="51"/>
      <c r="P243" s="181"/>
      <c r="Q243" s="181"/>
      <c r="R243" s="28">
        <v>0</v>
      </c>
      <c r="S243" s="28">
        <v>0</v>
      </c>
      <c r="T243" s="28">
        <v>0</v>
      </c>
      <c r="U243" s="29">
        <f t="shared" si="118"/>
        <v>0</v>
      </c>
      <c r="V243" s="28">
        <v>0</v>
      </c>
      <c r="W243" s="28">
        <v>0</v>
      </c>
      <c r="X243" s="28">
        <v>0</v>
      </c>
      <c r="Y243" s="29">
        <f t="shared" si="119"/>
        <v>0</v>
      </c>
      <c r="Z243" s="28">
        <v>0</v>
      </c>
      <c r="AA243" s="28">
        <v>0</v>
      </c>
      <c r="AB243" s="28">
        <v>0</v>
      </c>
      <c r="AC243" s="29">
        <f t="shared" si="120"/>
        <v>0</v>
      </c>
      <c r="AD243" s="28">
        <v>0</v>
      </c>
      <c r="AE243" s="76"/>
      <c r="AF243" s="28">
        <v>0</v>
      </c>
      <c r="AG243" s="29">
        <f t="shared" si="121"/>
        <v>0</v>
      </c>
      <c r="AH243" s="29">
        <f t="shared" si="122"/>
        <v>0</v>
      </c>
      <c r="AI243" s="112">
        <f t="shared" si="123"/>
        <v>0</v>
      </c>
      <c r="AJ243" s="112">
        <f t="shared" si="117"/>
        <v>0</v>
      </c>
    </row>
    <row r="244" spans="1:36" s="11" customFormat="1" hidden="1" outlineLevel="1" x14ac:dyDescent="0.3">
      <c r="A244" s="22">
        <v>21</v>
      </c>
      <c r="B244" s="23"/>
      <c r="C244" s="175"/>
      <c r="D244" s="176"/>
      <c r="E244" s="225"/>
      <c r="F244" s="78"/>
      <c r="G244" s="190"/>
      <c r="H244" s="185"/>
      <c r="I244" s="185"/>
      <c r="J244" s="482"/>
      <c r="K244" s="76"/>
      <c r="L244" s="78"/>
      <c r="M244" s="51"/>
      <c r="N244" s="180"/>
      <c r="O244" s="51"/>
      <c r="P244" s="181"/>
      <c r="Q244" s="181"/>
      <c r="R244" s="28">
        <v>0</v>
      </c>
      <c r="S244" s="28">
        <v>0</v>
      </c>
      <c r="T244" s="28">
        <v>0</v>
      </c>
      <c r="U244" s="29">
        <f t="shared" si="118"/>
        <v>0</v>
      </c>
      <c r="V244" s="28">
        <v>0</v>
      </c>
      <c r="W244" s="28">
        <v>0</v>
      </c>
      <c r="X244" s="28">
        <v>0</v>
      </c>
      <c r="Y244" s="29">
        <f t="shared" si="119"/>
        <v>0</v>
      </c>
      <c r="Z244" s="28">
        <v>0</v>
      </c>
      <c r="AA244" s="28">
        <v>0</v>
      </c>
      <c r="AB244" s="28">
        <v>0</v>
      </c>
      <c r="AC244" s="29">
        <f t="shared" si="120"/>
        <v>0</v>
      </c>
      <c r="AD244" s="28">
        <v>0</v>
      </c>
      <c r="AE244" s="76"/>
      <c r="AF244" s="28">
        <v>0</v>
      </c>
      <c r="AG244" s="29">
        <f t="shared" si="121"/>
        <v>0</v>
      </c>
      <c r="AH244" s="29">
        <f t="shared" si="122"/>
        <v>0</v>
      </c>
      <c r="AI244" s="112">
        <f t="shared" si="123"/>
        <v>0</v>
      </c>
      <c r="AJ244" s="112">
        <f t="shared" si="117"/>
        <v>0</v>
      </c>
    </row>
    <row r="245" spans="1:36" s="11" customFormat="1" hidden="1" outlineLevel="1" x14ac:dyDescent="0.3">
      <c r="A245" s="22">
        <v>22</v>
      </c>
      <c r="B245" s="23"/>
      <c r="C245" s="175"/>
      <c r="D245" s="176"/>
      <c r="E245" s="225"/>
      <c r="F245" s="78"/>
      <c r="G245" s="190"/>
      <c r="H245" s="185"/>
      <c r="I245" s="185"/>
      <c r="J245" s="482"/>
      <c r="K245" s="76"/>
      <c r="L245" s="78"/>
      <c r="M245" s="51"/>
      <c r="N245" s="180"/>
      <c r="O245" s="51"/>
      <c r="P245" s="181"/>
      <c r="Q245" s="181"/>
      <c r="R245" s="28">
        <v>0</v>
      </c>
      <c r="S245" s="28">
        <v>0</v>
      </c>
      <c r="T245" s="28">
        <v>0</v>
      </c>
      <c r="U245" s="29">
        <f t="shared" si="118"/>
        <v>0</v>
      </c>
      <c r="V245" s="28">
        <v>0</v>
      </c>
      <c r="W245" s="28">
        <v>0</v>
      </c>
      <c r="X245" s="28">
        <v>0</v>
      </c>
      <c r="Y245" s="29">
        <f t="shared" si="119"/>
        <v>0</v>
      </c>
      <c r="Z245" s="28">
        <v>0</v>
      </c>
      <c r="AA245" s="28">
        <v>0</v>
      </c>
      <c r="AB245" s="28">
        <v>0</v>
      </c>
      <c r="AC245" s="29">
        <f t="shared" si="120"/>
        <v>0</v>
      </c>
      <c r="AD245" s="28">
        <v>0</v>
      </c>
      <c r="AE245" s="76"/>
      <c r="AF245" s="28">
        <v>0</v>
      </c>
      <c r="AG245" s="29">
        <f t="shared" si="121"/>
        <v>0</v>
      </c>
      <c r="AH245" s="29">
        <f t="shared" si="122"/>
        <v>0</v>
      </c>
      <c r="AI245" s="112">
        <f t="shared" si="123"/>
        <v>0</v>
      </c>
      <c r="AJ245" s="112">
        <f t="shared" si="117"/>
        <v>0</v>
      </c>
    </row>
    <row r="246" spans="1:36" s="11" customFormat="1" hidden="1" outlineLevel="1" x14ac:dyDescent="0.3">
      <c r="A246" s="22">
        <v>23</v>
      </c>
      <c r="B246" s="23"/>
      <c r="C246" s="175"/>
      <c r="D246" s="176"/>
      <c r="E246" s="225"/>
      <c r="F246" s="78"/>
      <c r="G246" s="190"/>
      <c r="H246" s="185"/>
      <c r="I246" s="185"/>
      <c r="J246" s="482"/>
      <c r="K246" s="76"/>
      <c r="L246" s="78"/>
      <c r="M246" s="51"/>
      <c r="N246" s="180"/>
      <c r="O246" s="51"/>
      <c r="P246" s="181"/>
      <c r="Q246" s="181"/>
      <c r="R246" s="28">
        <v>0</v>
      </c>
      <c r="S246" s="28">
        <v>0</v>
      </c>
      <c r="T246" s="28">
        <v>0</v>
      </c>
      <c r="U246" s="29">
        <f t="shared" si="118"/>
        <v>0</v>
      </c>
      <c r="V246" s="28">
        <v>0</v>
      </c>
      <c r="W246" s="28">
        <v>0</v>
      </c>
      <c r="X246" s="28">
        <v>0</v>
      </c>
      <c r="Y246" s="29">
        <f t="shared" si="119"/>
        <v>0</v>
      </c>
      <c r="Z246" s="28">
        <v>0</v>
      </c>
      <c r="AA246" s="28">
        <v>0</v>
      </c>
      <c r="AB246" s="28">
        <v>0</v>
      </c>
      <c r="AC246" s="29">
        <f t="shared" si="120"/>
        <v>0</v>
      </c>
      <c r="AD246" s="28">
        <v>0</v>
      </c>
      <c r="AE246" s="76"/>
      <c r="AF246" s="28">
        <v>0</v>
      </c>
      <c r="AG246" s="29">
        <f t="shared" si="121"/>
        <v>0</v>
      </c>
      <c r="AH246" s="29">
        <f t="shared" si="122"/>
        <v>0</v>
      </c>
      <c r="AI246" s="112">
        <f t="shared" si="123"/>
        <v>0</v>
      </c>
      <c r="AJ246" s="112">
        <f t="shared" si="117"/>
        <v>0</v>
      </c>
    </row>
    <row r="247" spans="1:36" s="11" customFormat="1" hidden="1" outlineLevel="1" x14ac:dyDescent="0.3">
      <c r="A247" s="22">
        <v>24</v>
      </c>
      <c r="B247" s="23"/>
      <c r="C247" s="175"/>
      <c r="D247" s="176"/>
      <c r="E247" s="225"/>
      <c r="F247" s="78"/>
      <c r="G247" s="190"/>
      <c r="H247" s="185"/>
      <c r="I247" s="185"/>
      <c r="J247" s="482"/>
      <c r="K247" s="76"/>
      <c r="L247" s="78"/>
      <c r="M247" s="51"/>
      <c r="N247" s="180"/>
      <c r="O247" s="51"/>
      <c r="P247" s="181"/>
      <c r="Q247" s="181"/>
      <c r="R247" s="28">
        <v>0</v>
      </c>
      <c r="S247" s="28">
        <v>0</v>
      </c>
      <c r="T247" s="28">
        <v>0</v>
      </c>
      <c r="U247" s="29">
        <f t="shared" si="118"/>
        <v>0</v>
      </c>
      <c r="V247" s="28">
        <v>0</v>
      </c>
      <c r="W247" s="28">
        <v>0</v>
      </c>
      <c r="X247" s="28">
        <v>0</v>
      </c>
      <c r="Y247" s="29">
        <f t="shared" si="119"/>
        <v>0</v>
      </c>
      <c r="Z247" s="28">
        <v>0</v>
      </c>
      <c r="AA247" s="28">
        <v>0</v>
      </c>
      <c r="AB247" s="28">
        <v>0</v>
      </c>
      <c r="AC247" s="29">
        <f t="shared" si="120"/>
        <v>0</v>
      </c>
      <c r="AD247" s="28">
        <v>0</v>
      </c>
      <c r="AE247" s="76"/>
      <c r="AF247" s="28">
        <v>0</v>
      </c>
      <c r="AG247" s="29">
        <f t="shared" si="121"/>
        <v>0</v>
      </c>
      <c r="AH247" s="29">
        <f t="shared" si="122"/>
        <v>0</v>
      </c>
      <c r="AI247" s="112">
        <f t="shared" si="123"/>
        <v>0</v>
      </c>
      <c r="AJ247" s="112">
        <f t="shared" si="117"/>
        <v>0</v>
      </c>
    </row>
    <row r="248" spans="1:36" s="11" customFormat="1" hidden="1" outlineLevel="1" x14ac:dyDescent="0.3">
      <c r="A248" s="22">
        <v>25</v>
      </c>
      <c r="B248" s="23"/>
      <c r="C248" s="175"/>
      <c r="D248" s="176"/>
      <c r="E248" s="225"/>
      <c r="F248" s="78"/>
      <c r="G248" s="190"/>
      <c r="H248" s="185"/>
      <c r="I248" s="185"/>
      <c r="J248" s="482"/>
      <c r="K248" s="76"/>
      <c r="L248" s="78"/>
      <c r="M248" s="51"/>
      <c r="N248" s="180"/>
      <c r="O248" s="51"/>
      <c r="P248" s="181"/>
      <c r="Q248" s="181"/>
      <c r="R248" s="28">
        <v>0</v>
      </c>
      <c r="S248" s="28">
        <v>0</v>
      </c>
      <c r="T248" s="28">
        <v>0</v>
      </c>
      <c r="U248" s="29">
        <f t="shared" si="118"/>
        <v>0</v>
      </c>
      <c r="V248" s="28">
        <v>0</v>
      </c>
      <c r="W248" s="28">
        <v>0</v>
      </c>
      <c r="X248" s="28">
        <v>0</v>
      </c>
      <c r="Y248" s="29">
        <f t="shared" si="119"/>
        <v>0</v>
      </c>
      <c r="Z248" s="28">
        <v>0</v>
      </c>
      <c r="AA248" s="28">
        <v>0</v>
      </c>
      <c r="AB248" s="28">
        <v>0</v>
      </c>
      <c r="AC248" s="29">
        <f t="shared" si="120"/>
        <v>0</v>
      </c>
      <c r="AD248" s="28">
        <v>0</v>
      </c>
      <c r="AE248" s="76"/>
      <c r="AF248" s="28">
        <v>0</v>
      </c>
      <c r="AG248" s="29">
        <f t="shared" si="121"/>
        <v>0</v>
      </c>
      <c r="AH248" s="29">
        <f t="shared" si="122"/>
        <v>0</v>
      </c>
      <c r="AI248" s="112">
        <f t="shared" si="123"/>
        <v>0</v>
      </c>
      <c r="AJ248" s="112">
        <f t="shared" si="117"/>
        <v>0</v>
      </c>
    </row>
    <row r="249" spans="1:36" s="11" customFormat="1" hidden="1" outlineLevel="1" x14ac:dyDescent="0.3">
      <c r="A249" s="22">
        <v>26</v>
      </c>
      <c r="B249" s="23"/>
      <c r="C249" s="175"/>
      <c r="D249" s="176"/>
      <c r="E249" s="225"/>
      <c r="F249" s="78"/>
      <c r="G249" s="190"/>
      <c r="H249" s="185"/>
      <c r="I249" s="185"/>
      <c r="J249" s="482"/>
      <c r="K249" s="76"/>
      <c r="L249" s="78"/>
      <c r="M249" s="51"/>
      <c r="N249" s="180"/>
      <c r="O249" s="51"/>
      <c r="P249" s="181"/>
      <c r="Q249" s="181"/>
      <c r="R249" s="28">
        <v>0</v>
      </c>
      <c r="S249" s="28">
        <v>0</v>
      </c>
      <c r="T249" s="28">
        <v>0</v>
      </c>
      <c r="U249" s="29">
        <f t="shared" si="118"/>
        <v>0</v>
      </c>
      <c r="V249" s="28">
        <v>0</v>
      </c>
      <c r="W249" s="28">
        <v>0</v>
      </c>
      <c r="X249" s="28">
        <v>0</v>
      </c>
      <c r="Y249" s="29">
        <f t="shared" si="119"/>
        <v>0</v>
      </c>
      <c r="Z249" s="28">
        <v>0</v>
      </c>
      <c r="AA249" s="28">
        <v>0</v>
      </c>
      <c r="AB249" s="28">
        <v>0</v>
      </c>
      <c r="AC249" s="29">
        <f t="shared" si="120"/>
        <v>0</v>
      </c>
      <c r="AD249" s="28">
        <v>0</v>
      </c>
      <c r="AE249" s="76"/>
      <c r="AF249" s="28">
        <v>0</v>
      </c>
      <c r="AG249" s="29">
        <f t="shared" si="121"/>
        <v>0</v>
      </c>
      <c r="AH249" s="29">
        <f t="shared" si="122"/>
        <v>0</v>
      </c>
      <c r="AI249" s="112">
        <f t="shared" si="123"/>
        <v>0</v>
      </c>
      <c r="AJ249" s="112">
        <f t="shared" si="117"/>
        <v>0</v>
      </c>
    </row>
    <row r="250" spans="1:36" s="11" customFormat="1" hidden="1" outlineLevel="1" x14ac:dyDescent="0.3">
      <c r="A250" s="22">
        <v>27</v>
      </c>
      <c r="B250" s="23"/>
      <c r="C250" s="175"/>
      <c r="D250" s="176"/>
      <c r="E250" s="225"/>
      <c r="F250" s="78"/>
      <c r="G250" s="190"/>
      <c r="H250" s="185"/>
      <c r="I250" s="185"/>
      <c r="J250" s="482"/>
      <c r="K250" s="76"/>
      <c r="L250" s="78"/>
      <c r="M250" s="51"/>
      <c r="N250" s="180"/>
      <c r="O250" s="51"/>
      <c r="P250" s="181"/>
      <c r="Q250" s="181"/>
      <c r="R250" s="28">
        <v>0</v>
      </c>
      <c r="S250" s="28">
        <v>0</v>
      </c>
      <c r="T250" s="28">
        <v>0</v>
      </c>
      <c r="U250" s="29">
        <f t="shared" si="118"/>
        <v>0</v>
      </c>
      <c r="V250" s="28">
        <v>0</v>
      </c>
      <c r="W250" s="28">
        <v>0</v>
      </c>
      <c r="X250" s="28">
        <v>0</v>
      </c>
      <c r="Y250" s="29">
        <f t="shared" si="119"/>
        <v>0</v>
      </c>
      <c r="Z250" s="28">
        <v>0</v>
      </c>
      <c r="AA250" s="28">
        <v>0</v>
      </c>
      <c r="AB250" s="28">
        <v>0</v>
      </c>
      <c r="AC250" s="29">
        <f t="shared" si="120"/>
        <v>0</v>
      </c>
      <c r="AD250" s="28">
        <v>0</v>
      </c>
      <c r="AE250" s="76"/>
      <c r="AF250" s="28">
        <v>0</v>
      </c>
      <c r="AG250" s="29">
        <f t="shared" si="121"/>
        <v>0</v>
      </c>
      <c r="AH250" s="29">
        <f t="shared" si="122"/>
        <v>0</v>
      </c>
      <c r="AI250" s="112">
        <f t="shared" si="123"/>
        <v>0</v>
      </c>
      <c r="AJ250" s="112">
        <f t="shared" si="117"/>
        <v>0</v>
      </c>
    </row>
    <row r="251" spans="1:36" s="11" customFormat="1" hidden="1" outlineLevel="1" x14ac:dyDescent="0.3">
      <c r="A251" s="22">
        <v>28</v>
      </c>
      <c r="B251" s="23"/>
      <c r="C251" s="175"/>
      <c r="D251" s="176"/>
      <c r="E251" s="225"/>
      <c r="F251" s="78"/>
      <c r="G251" s="190"/>
      <c r="H251" s="185"/>
      <c r="I251" s="185"/>
      <c r="J251" s="482"/>
      <c r="K251" s="76"/>
      <c r="L251" s="78"/>
      <c r="M251" s="51"/>
      <c r="N251" s="180"/>
      <c r="O251" s="51"/>
      <c r="P251" s="181"/>
      <c r="Q251" s="181"/>
      <c r="R251" s="28">
        <v>0</v>
      </c>
      <c r="S251" s="28">
        <v>0</v>
      </c>
      <c r="T251" s="28">
        <v>0</v>
      </c>
      <c r="U251" s="29">
        <f t="shared" si="118"/>
        <v>0</v>
      </c>
      <c r="V251" s="28">
        <v>0</v>
      </c>
      <c r="W251" s="28">
        <v>0</v>
      </c>
      <c r="X251" s="28">
        <v>0</v>
      </c>
      <c r="Y251" s="29">
        <f t="shared" si="119"/>
        <v>0</v>
      </c>
      <c r="Z251" s="28">
        <v>0</v>
      </c>
      <c r="AA251" s="28">
        <v>0</v>
      </c>
      <c r="AB251" s="28">
        <v>0</v>
      </c>
      <c r="AC251" s="29">
        <f t="shared" si="120"/>
        <v>0</v>
      </c>
      <c r="AD251" s="28">
        <v>0</v>
      </c>
      <c r="AE251" s="76"/>
      <c r="AF251" s="28">
        <v>0</v>
      </c>
      <c r="AG251" s="29">
        <f t="shared" si="121"/>
        <v>0</v>
      </c>
      <c r="AH251" s="29">
        <f t="shared" si="122"/>
        <v>0</v>
      </c>
      <c r="AI251" s="112">
        <f t="shared" si="123"/>
        <v>0</v>
      </c>
      <c r="AJ251" s="112">
        <f t="shared" si="117"/>
        <v>0</v>
      </c>
    </row>
    <row r="252" spans="1:36" s="11" customFormat="1" hidden="1" outlineLevel="1" x14ac:dyDescent="0.3">
      <c r="A252" s="22">
        <v>29</v>
      </c>
      <c r="B252" s="23"/>
      <c r="C252" s="175"/>
      <c r="D252" s="176"/>
      <c r="E252" s="225"/>
      <c r="F252" s="78"/>
      <c r="G252" s="190"/>
      <c r="H252" s="185"/>
      <c r="I252" s="185"/>
      <c r="J252" s="482"/>
      <c r="K252" s="76"/>
      <c r="L252" s="78"/>
      <c r="M252" s="51"/>
      <c r="N252" s="180"/>
      <c r="O252" s="51"/>
      <c r="P252" s="181"/>
      <c r="Q252" s="181"/>
      <c r="R252" s="28">
        <v>0</v>
      </c>
      <c r="S252" s="28">
        <v>0</v>
      </c>
      <c r="T252" s="28">
        <v>0</v>
      </c>
      <c r="U252" s="29">
        <f t="shared" si="118"/>
        <v>0</v>
      </c>
      <c r="V252" s="28">
        <v>0</v>
      </c>
      <c r="W252" s="28">
        <v>0</v>
      </c>
      <c r="X252" s="28">
        <v>0</v>
      </c>
      <c r="Y252" s="29">
        <f t="shared" si="119"/>
        <v>0</v>
      </c>
      <c r="Z252" s="28">
        <v>0</v>
      </c>
      <c r="AA252" s="28">
        <v>0</v>
      </c>
      <c r="AB252" s="28">
        <v>0</v>
      </c>
      <c r="AC252" s="29">
        <f t="shared" si="120"/>
        <v>0</v>
      </c>
      <c r="AD252" s="28">
        <v>0</v>
      </c>
      <c r="AE252" s="76"/>
      <c r="AF252" s="28">
        <v>0</v>
      </c>
      <c r="AG252" s="29">
        <f t="shared" si="121"/>
        <v>0</v>
      </c>
      <c r="AH252" s="29">
        <f t="shared" si="122"/>
        <v>0</v>
      </c>
      <c r="AI252" s="112">
        <f t="shared" si="123"/>
        <v>0</v>
      </c>
      <c r="AJ252" s="112">
        <f t="shared" si="117"/>
        <v>0</v>
      </c>
    </row>
    <row r="253" spans="1:36" s="11" customFormat="1" hidden="1" outlineLevel="1" x14ac:dyDescent="0.3">
      <c r="A253" s="22">
        <v>30</v>
      </c>
      <c r="B253" s="23"/>
      <c r="C253" s="175"/>
      <c r="D253" s="176"/>
      <c r="E253" s="225"/>
      <c r="F253" s="78"/>
      <c r="G253" s="190"/>
      <c r="H253" s="185"/>
      <c r="I253" s="185"/>
      <c r="J253" s="517"/>
      <c r="K253" s="76"/>
      <c r="L253" s="78"/>
      <c r="M253" s="51"/>
      <c r="N253" s="180"/>
      <c r="O253" s="51"/>
      <c r="P253" s="181"/>
      <c r="Q253" s="181"/>
      <c r="R253" s="28">
        <v>0</v>
      </c>
      <c r="S253" s="28">
        <v>0</v>
      </c>
      <c r="T253" s="28">
        <v>0</v>
      </c>
      <c r="U253" s="29">
        <f t="shared" si="118"/>
        <v>0</v>
      </c>
      <c r="V253" s="28">
        <v>0</v>
      </c>
      <c r="W253" s="28">
        <v>0</v>
      </c>
      <c r="X253" s="28">
        <v>0</v>
      </c>
      <c r="Y253" s="29">
        <f t="shared" si="119"/>
        <v>0</v>
      </c>
      <c r="Z253" s="28">
        <v>0</v>
      </c>
      <c r="AA253" s="28">
        <v>0</v>
      </c>
      <c r="AB253" s="28">
        <v>0</v>
      </c>
      <c r="AC253" s="29">
        <f t="shared" si="120"/>
        <v>0</v>
      </c>
      <c r="AD253" s="28">
        <v>0</v>
      </c>
      <c r="AE253" s="76"/>
      <c r="AF253" s="28">
        <v>0</v>
      </c>
      <c r="AG253" s="29">
        <f t="shared" si="121"/>
        <v>0</v>
      </c>
      <c r="AH253" s="29">
        <f t="shared" si="122"/>
        <v>0</v>
      </c>
      <c r="AI253" s="112">
        <f t="shared" si="123"/>
        <v>0</v>
      </c>
      <c r="AJ253" s="112">
        <f t="shared" si="117"/>
        <v>0</v>
      </c>
    </row>
    <row r="254" spans="1:36" s="11" customFormat="1" ht="12.75" customHeight="1" collapsed="1" x14ac:dyDescent="0.3">
      <c r="A254" s="427" t="s">
        <v>65</v>
      </c>
      <c r="B254" s="432"/>
      <c r="C254" s="428"/>
      <c r="D254" s="428"/>
      <c r="E254" s="428"/>
      <c r="F254" s="428"/>
      <c r="G254" s="428"/>
      <c r="H254" s="428"/>
      <c r="I254" s="429"/>
      <c r="J254" s="273">
        <f>SUM(J224:J253)</f>
        <v>0</v>
      </c>
      <c r="K254" s="273">
        <f>SUM(K224:K253)</f>
        <v>0</v>
      </c>
      <c r="L254" s="394"/>
      <c r="M254" s="273">
        <f>SUM(M224:M253)</f>
        <v>0</v>
      </c>
      <c r="N254" s="273">
        <f>SUM(N224:N253)</f>
        <v>0</v>
      </c>
      <c r="O254" s="273">
        <f>SUM(O224:O253)</f>
        <v>0</v>
      </c>
      <c r="P254" s="274"/>
      <c r="Q254" s="404"/>
      <c r="R254" s="273">
        <f t="shared" ref="R254:AH254" si="124">SUM(R224:R253)</f>
        <v>0</v>
      </c>
      <c r="S254" s="273">
        <f t="shared" si="124"/>
        <v>0</v>
      </c>
      <c r="T254" s="273">
        <f t="shared" si="124"/>
        <v>0</v>
      </c>
      <c r="U254" s="273">
        <f t="shared" si="124"/>
        <v>0</v>
      </c>
      <c r="V254" s="273">
        <f t="shared" si="124"/>
        <v>0</v>
      </c>
      <c r="W254" s="273">
        <f t="shared" si="124"/>
        <v>0</v>
      </c>
      <c r="X254" s="273">
        <f t="shared" si="124"/>
        <v>0</v>
      </c>
      <c r="Y254" s="273">
        <f t="shared" si="124"/>
        <v>0</v>
      </c>
      <c r="Z254" s="273">
        <f t="shared" si="124"/>
        <v>0</v>
      </c>
      <c r="AA254" s="273">
        <f t="shared" si="124"/>
        <v>0</v>
      </c>
      <c r="AB254" s="273">
        <f t="shared" si="124"/>
        <v>0</v>
      </c>
      <c r="AC254" s="273">
        <f t="shared" si="124"/>
        <v>0</v>
      </c>
      <c r="AD254" s="273">
        <f t="shared" si="124"/>
        <v>0</v>
      </c>
      <c r="AE254" s="273">
        <f t="shared" si="124"/>
        <v>0</v>
      </c>
      <c r="AF254" s="273">
        <f t="shared" si="124"/>
        <v>0</v>
      </c>
      <c r="AG254" s="273">
        <f t="shared" si="124"/>
        <v>0</v>
      </c>
      <c r="AH254" s="273">
        <f t="shared" si="124"/>
        <v>0</v>
      </c>
      <c r="AI254" s="281">
        <f>IF(ISERROR(AH254/J254),0,AH254/J254)</f>
        <v>0</v>
      </c>
      <c r="AJ254" s="281">
        <f>IF(ISERROR(AH254/$AH$359),0,AH254/$AH$359)</f>
        <v>0</v>
      </c>
    </row>
    <row r="255" spans="1:36" ht="12.75" customHeight="1" x14ac:dyDescent="0.3">
      <c r="A255" s="473" t="s">
        <v>66</v>
      </c>
      <c r="B255" s="474"/>
      <c r="C255" s="474"/>
      <c r="D255" s="474"/>
      <c r="E255" s="475"/>
      <c r="F255" s="16"/>
      <c r="G255" s="5"/>
      <c r="H255" s="17"/>
      <c r="I255" s="17"/>
      <c r="J255" s="321"/>
      <c r="K255" s="7"/>
      <c r="L255" s="18"/>
      <c r="M255" s="19"/>
      <c r="N255" s="19"/>
      <c r="O255" s="19"/>
      <c r="P255" s="5"/>
      <c r="Q255" s="20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111"/>
      <c r="AJ255" s="111"/>
    </row>
    <row r="256" spans="1:36" s="11" customFormat="1" hidden="1" outlineLevel="1" x14ac:dyDescent="0.3">
      <c r="A256" s="23">
        <v>1</v>
      </c>
      <c r="B256" s="5"/>
      <c r="C256" s="74"/>
      <c r="D256" s="178"/>
      <c r="E256" s="44"/>
      <c r="F256" s="78"/>
      <c r="G256" s="5"/>
      <c r="H256" s="185"/>
      <c r="I256" s="185"/>
      <c r="J256" s="481"/>
      <c r="K256" s="76"/>
      <c r="L256" s="78"/>
      <c r="M256" s="413"/>
      <c r="N256" s="413"/>
      <c r="O256" s="5"/>
      <c r="P256" s="5"/>
      <c r="Q256" s="5"/>
      <c r="R256" s="9"/>
      <c r="S256" s="9"/>
      <c r="T256" s="9"/>
      <c r="U256" s="29">
        <f>SUM(R256:T256)</f>
        <v>0</v>
      </c>
      <c r="V256" s="28"/>
      <c r="W256" s="28"/>
      <c r="X256" s="28"/>
      <c r="Y256" s="29">
        <f>SUM(V256:X256)</f>
        <v>0</v>
      </c>
      <c r="Z256" s="28"/>
      <c r="AA256" s="28"/>
      <c r="AB256" s="28"/>
      <c r="AC256" s="29">
        <f>SUM(Z256:AB256)</f>
        <v>0</v>
      </c>
      <c r="AD256" s="28"/>
      <c r="AE256" s="76"/>
      <c r="AF256" s="28"/>
      <c r="AG256" s="29">
        <f>SUM(AD256:AF256)</f>
        <v>0</v>
      </c>
      <c r="AH256" s="29">
        <f t="shared" ref="AH256:AH261" si="125">SUM(U256,Y256,AC256,AG256)</f>
        <v>0</v>
      </c>
      <c r="AI256" s="112">
        <f>IF(ISERROR(AH256/J256),0,AH256/J256)</f>
        <v>0</v>
      </c>
      <c r="AJ256" s="112">
        <f t="shared" ref="AJ256:AJ261" si="126">IF(ISERROR(AH256/$AH$359),"-",AH256/$AH$359)</f>
        <v>0</v>
      </c>
    </row>
    <row r="257" spans="1:36" s="11" customFormat="1" ht="12.75" hidden="1" customHeight="1" outlineLevel="1" x14ac:dyDescent="0.2">
      <c r="A257" s="23">
        <v>2</v>
      </c>
      <c r="B257" s="23"/>
      <c r="C257" s="74"/>
      <c r="D257" s="33"/>
      <c r="E257" s="74"/>
      <c r="F257" s="78"/>
      <c r="G257" s="74"/>
      <c r="H257" s="33"/>
      <c r="I257" s="33"/>
      <c r="J257" s="482"/>
      <c r="K257" s="148"/>
      <c r="L257" s="78"/>
      <c r="M257" s="28"/>
      <c r="N257" s="28"/>
      <c r="O257" s="28"/>
      <c r="P257" s="162"/>
      <c r="Q257" s="162"/>
      <c r="R257" s="28"/>
      <c r="S257" s="28"/>
      <c r="T257" s="28"/>
      <c r="U257" s="29">
        <f t="shared" ref="U257:U261" si="127">SUM(R257:T257)</f>
        <v>0</v>
      </c>
      <c r="V257" s="28"/>
      <c r="W257" s="28"/>
      <c r="X257" s="28"/>
      <c r="Y257" s="29">
        <f t="shared" ref="Y257:Y261" si="128">SUM(V257:X257)</f>
        <v>0</v>
      </c>
      <c r="Z257" s="28"/>
      <c r="AA257" s="28"/>
      <c r="AB257" s="28"/>
      <c r="AC257" s="29">
        <f t="shared" ref="AC257:AC261" si="129">SUM(Z257:AB257)</f>
        <v>0</v>
      </c>
      <c r="AD257" s="28"/>
      <c r="AE257" s="148"/>
      <c r="AF257" s="28"/>
      <c r="AG257" s="29">
        <f t="shared" ref="AG257:AG261" si="130">SUM(AD257:AF257)</f>
        <v>0</v>
      </c>
      <c r="AH257" s="29">
        <f t="shared" si="125"/>
        <v>0</v>
      </c>
      <c r="AI257" s="112">
        <f t="shared" ref="AI257:AI261" si="131">IF(ISERROR(AH257/J257),0,AH257/J257)</f>
        <v>0</v>
      </c>
      <c r="AJ257" s="112">
        <f t="shared" si="126"/>
        <v>0</v>
      </c>
    </row>
    <row r="258" spans="1:36" ht="12.75" hidden="1" customHeight="1" outlineLevel="1" x14ac:dyDescent="0.2">
      <c r="A258" s="23">
        <v>3</v>
      </c>
      <c r="B258" s="23"/>
      <c r="C258" s="74"/>
      <c r="D258" s="33"/>
      <c r="E258" s="74"/>
      <c r="F258" s="78"/>
      <c r="G258" s="74"/>
      <c r="H258" s="33"/>
      <c r="I258" s="33"/>
      <c r="J258" s="482"/>
      <c r="K258" s="148"/>
      <c r="L258" s="78"/>
      <c r="M258" s="28"/>
      <c r="N258" s="28"/>
      <c r="O258" s="28"/>
      <c r="P258" s="162"/>
      <c r="Q258" s="162"/>
      <c r="R258" s="28"/>
      <c r="S258" s="28"/>
      <c r="T258" s="28"/>
      <c r="U258" s="29">
        <f t="shared" si="127"/>
        <v>0</v>
      </c>
      <c r="V258" s="28"/>
      <c r="W258" s="28"/>
      <c r="X258" s="28"/>
      <c r="Y258" s="29">
        <f t="shared" si="128"/>
        <v>0</v>
      </c>
      <c r="Z258" s="28"/>
      <c r="AA258" s="28"/>
      <c r="AB258" s="28"/>
      <c r="AC258" s="29">
        <f t="shared" si="129"/>
        <v>0</v>
      </c>
      <c r="AD258" s="28"/>
      <c r="AE258" s="148"/>
      <c r="AF258" s="28"/>
      <c r="AG258" s="29">
        <f t="shared" si="130"/>
        <v>0</v>
      </c>
      <c r="AH258" s="29">
        <f t="shared" si="125"/>
        <v>0</v>
      </c>
      <c r="AI258" s="112">
        <f t="shared" si="131"/>
        <v>0</v>
      </c>
      <c r="AJ258" s="112">
        <f t="shared" si="126"/>
        <v>0</v>
      </c>
    </row>
    <row r="259" spans="1:36" s="11" customFormat="1" ht="12.75" hidden="1" customHeight="1" outlineLevel="1" x14ac:dyDescent="0.2">
      <c r="A259" s="23">
        <v>4</v>
      </c>
      <c r="B259" s="22"/>
      <c r="C259" s="74"/>
      <c r="D259" s="33"/>
      <c r="E259" s="74"/>
      <c r="F259" s="78"/>
      <c r="G259" s="74"/>
      <c r="H259" s="33"/>
      <c r="I259" s="33"/>
      <c r="J259" s="482"/>
      <c r="K259" s="148"/>
      <c r="L259" s="78"/>
      <c r="M259" s="28"/>
      <c r="N259" s="28"/>
      <c r="O259" s="28"/>
      <c r="P259" s="162"/>
      <c r="Q259" s="162"/>
      <c r="R259" s="28"/>
      <c r="S259" s="28"/>
      <c r="T259" s="28"/>
      <c r="U259" s="29">
        <f t="shared" si="127"/>
        <v>0</v>
      </c>
      <c r="V259" s="28"/>
      <c r="W259" s="28"/>
      <c r="X259" s="28"/>
      <c r="Y259" s="29">
        <f t="shared" si="128"/>
        <v>0</v>
      </c>
      <c r="Z259" s="28"/>
      <c r="AA259" s="28"/>
      <c r="AB259" s="28"/>
      <c r="AC259" s="29">
        <f t="shared" si="129"/>
        <v>0</v>
      </c>
      <c r="AD259" s="28"/>
      <c r="AE259" s="148"/>
      <c r="AF259" s="28"/>
      <c r="AG259" s="29">
        <f t="shared" si="130"/>
        <v>0</v>
      </c>
      <c r="AH259" s="29">
        <f t="shared" si="125"/>
        <v>0</v>
      </c>
      <c r="AI259" s="112">
        <f t="shared" si="131"/>
        <v>0</v>
      </c>
      <c r="AJ259" s="112">
        <f t="shared" si="126"/>
        <v>0</v>
      </c>
    </row>
    <row r="260" spans="1:36" s="11" customFormat="1" ht="12.75" hidden="1" customHeight="1" outlineLevel="1" x14ac:dyDescent="0.2">
      <c r="A260" s="23">
        <v>5</v>
      </c>
      <c r="B260" s="22"/>
      <c r="C260" s="74"/>
      <c r="D260" s="33"/>
      <c r="E260" s="74"/>
      <c r="F260" s="78"/>
      <c r="G260" s="74"/>
      <c r="H260" s="33"/>
      <c r="I260" s="33"/>
      <c r="J260" s="482"/>
      <c r="K260" s="148"/>
      <c r="L260" s="78"/>
      <c r="M260" s="28"/>
      <c r="N260" s="28"/>
      <c r="O260" s="28"/>
      <c r="P260" s="162"/>
      <c r="Q260" s="162"/>
      <c r="R260" s="28"/>
      <c r="S260" s="28"/>
      <c r="T260" s="28"/>
      <c r="U260" s="29">
        <f t="shared" si="127"/>
        <v>0</v>
      </c>
      <c r="V260" s="28"/>
      <c r="W260" s="28"/>
      <c r="X260" s="28"/>
      <c r="Y260" s="29">
        <f t="shared" si="128"/>
        <v>0</v>
      </c>
      <c r="Z260" s="28"/>
      <c r="AA260" s="28"/>
      <c r="AB260" s="28"/>
      <c r="AC260" s="29">
        <f t="shared" si="129"/>
        <v>0</v>
      </c>
      <c r="AD260" s="28"/>
      <c r="AE260" s="148"/>
      <c r="AF260" s="28"/>
      <c r="AG260" s="29">
        <f t="shared" si="130"/>
        <v>0</v>
      </c>
      <c r="AH260" s="29">
        <f t="shared" si="125"/>
        <v>0</v>
      </c>
      <c r="AI260" s="112">
        <f t="shared" si="131"/>
        <v>0</v>
      </c>
      <c r="AJ260" s="112">
        <f t="shared" si="126"/>
        <v>0</v>
      </c>
    </row>
    <row r="261" spans="1:36" ht="12.75" hidden="1" customHeight="1" outlineLevel="1" x14ac:dyDescent="0.2">
      <c r="A261" s="23">
        <v>6</v>
      </c>
      <c r="B261" s="23"/>
      <c r="C261" s="74"/>
      <c r="D261" s="33"/>
      <c r="E261" s="74"/>
      <c r="F261" s="78"/>
      <c r="G261" s="74"/>
      <c r="H261" s="33"/>
      <c r="I261" s="33"/>
      <c r="J261" s="517"/>
      <c r="K261" s="148"/>
      <c r="L261" s="78"/>
      <c r="M261" s="28"/>
      <c r="N261" s="28"/>
      <c r="O261" s="28"/>
      <c r="P261" s="162"/>
      <c r="Q261" s="162"/>
      <c r="R261" s="28"/>
      <c r="S261" s="28"/>
      <c r="T261" s="28"/>
      <c r="U261" s="29">
        <f t="shared" si="127"/>
        <v>0</v>
      </c>
      <c r="V261" s="28"/>
      <c r="W261" s="28"/>
      <c r="X261" s="28"/>
      <c r="Y261" s="29">
        <f t="shared" si="128"/>
        <v>0</v>
      </c>
      <c r="Z261" s="28"/>
      <c r="AA261" s="28"/>
      <c r="AB261" s="28"/>
      <c r="AC261" s="29">
        <f t="shared" si="129"/>
        <v>0</v>
      </c>
      <c r="AD261" s="28"/>
      <c r="AE261" s="148"/>
      <c r="AF261" s="28"/>
      <c r="AG261" s="29">
        <f t="shared" si="130"/>
        <v>0</v>
      </c>
      <c r="AH261" s="29">
        <f t="shared" si="125"/>
        <v>0</v>
      </c>
      <c r="AI261" s="112">
        <f t="shared" si="131"/>
        <v>0</v>
      </c>
      <c r="AJ261" s="112">
        <f t="shared" si="126"/>
        <v>0</v>
      </c>
    </row>
    <row r="262" spans="1:36" s="11" customFormat="1" ht="12.75" customHeight="1" collapsed="1" x14ac:dyDescent="0.3">
      <c r="A262" s="430" t="s">
        <v>67</v>
      </c>
      <c r="B262" s="430"/>
      <c r="C262" s="430"/>
      <c r="D262" s="430"/>
      <c r="E262" s="430"/>
      <c r="F262" s="430"/>
      <c r="G262" s="430"/>
      <c r="H262" s="430"/>
      <c r="I262" s="430"/>
      <c r="J262" s="273">
        <f>+SUM(J256:J261)</f>
        <v>0</v>
      </c>
      <c r="K262" s="273">
        <f>+SUM(K256:K261)</f>
        <v>0</v>
      </c>
      <c r="L262" s="394"/>
      <c r="M262" s="273">
        <f>SUM(M256:M261)</f>
        <v>0</v>
      </c>
      <c r="N262" s="273">
        <f>SUM(N256:N261)</f>
        <v>0</v>
      </c>
      <c r="O262" s="273">
        <f>SUM(O256:O261)</f>
        <v>0</v>
      </c>
      <c r="P262" s="274"/>
      <c r="Q262" s="404"/>
      <c r="R262" s="273">
        <f t="shared" ref="R262:AH262" si="132">SUM(R256:R261)</f>
        <v>0</v>
      </c>
      <c r="S262" s="273">
        <f t="shared" si="132"/>
        <v>0</v>
      </c>
      <c r="T262" s="273">
        <f t="shared" si="132"/>
        <v>0</v>
      </c>
      <c r="U262" s="273">
        <f t="shared" si="132"/>
        <v>0</v>
      </c>
      <c r="V262" s="273">
        <f t="shared" si="132"/>
        <v>0</v>
      </c>
      <c r="W262" s="273">
        <f t="shared" si="132"/>
        <v>0</v>
      </c>
      <c r="X262" s="273">
        <f t="shared" si="132"/>
        <v>0</v>
      </c>
      <c r="Y262" s="273">
        <f t="shared" si="132"/>
        <v>0</v>
      </c>
      <c r="Z262" s="273">
        <f t="shared" si="132"/>
        <v>0</v>
      </c>
      <c r="AA262" s="273">
        <f t="shared" si="132"/>
        <v>0</v>
      </c>
      <c r="AB262" s="273">
        <f t="shared" si="132"/>
        <v>0</v>
      </c>
      <c r="AC262" s="273">
        <f t="shared" si="132"/>
        <v>0</v>
      </c>
      <c r="AD262" s="273">
        <f t="shared" si="132"/>
        <v>0</v>
      </c>
      <c r="AE262" s="273">
        <f t="shared" si="132"/>
        <v>0</v>
      </c>
      <c r="AF262" s="273">
        <f t="shared" si="132"/>
        <v>0</v>
      </c>
      <c r="AG262" s="273">
        <f t="shared" si="132"/>
        <v>0</v>
      </c>
      <c r="AH262" s="273">
        <f t="shared" si="132"/>
        <v>0</v>
      </c>
      <c r="AI262" s="281">
        <f>IF(ISERROR(AH262/J262),0,AH262/J262)</f>
        <v>0</v>
      </c>
      <c r="AJ262" s="281">
        <f>IF(ISERROR(AH262/$AH$359),0,AH262/$AH$359)</f>
        <v>0</v>
      </c>
    </row>
    <row r="263" spans="1:36" ht="12.75" customHeight="1" x14ac:dyDescent="0.3">
      <c r="A263" s="476" t="s">
        <v>68</v>
      </c>
      <c r="B263" s="477"/>
      <c r="C263" s="477"/>
      <c r="D263" s="477"/>
      <c r="E263" s="478"/>
      <c r="F263" s="39"/>
      <c r="G263" s="420"/>
      <c r="H263" s="40"/>
      <c r="I263" s="40"/>
      <c r="J263" s="321"/>
      <c r="K263" s="7"/>
      <c r="L263" s="18"/>
      <c r="M263" s="19"/>
      <c r="N263" s="19"/>
      <c r="O263" s="19"/>
      <c r="P263" s="5"/>
      <c r="Q263" s="20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111"/>
      <c r="AJ263" s="111"/>
    </row>
    <row r="264" spans="1:36" s="11" customFormat="1" ht="12.75" hidden="1" customHeight="1" outlineLevel="1" x14ac:dyDescent="0.2">
      <c r="A264" s="23">
        <v>1</v>
      </c>
      <c r="B264" s="23"/>
      <c r="C264" s="169"/>
      <c r="D264" s="25"/>
      <c r="E264" s="78"/>
      <c r="F264" s="78"/>
      <c r="G264" s="78"/>
      <c r="H264" s="25"/>
      <c r="I264" s="25"/>
      <c r="J264" s="321"/>
      <c r="K264" s="147"/>
      <c r="L264" s="78"/>
      <c r="M264" s="28"/>
      <c r="N264" s="28"/>
      <c r="O264" s="28"/>
      <c r="P264" s="78"/>
      <c r="Q264" s="78"/>
      <c r="R264" s="28"/>
      <c r="S264" s="28"/>
      <c r="T264" s="28"/>
      <c r="U264" s="29">
        <f>SUM(R264:T264)</f>
        <v>0</v>
      </c>
      <c r="V264" s="28"/>
      <c r="W264" s="28"/>
      <c r="X264" s="28"/>
      <c r="Y264" s="29">
        <f>SUM(V264:X264)</f>
        <v>0</v>
      </c>
      <c r="Z264" s="28"/>
      <c r="AA264" s="28"/>
      <c r="AB264" s="28"/>
      <c r="AC264" s="29">
        <f>SUM(Z264:AB264)</f>
        <v>0</v>
      </c>
      <c r="AD264" s="28"/>
      <c r="AE264" s="28"/>
      <c r="AF264" s="147"/>
      <c r="AG264" s="29">
        <f>SUM(AD264:AF264)</f>
        <v>0</v>
      </c>
      <c r="AH264" s="29">
        <f t="shared" ref="AH264" si="133">SUM(U264,Y264,AC264,AG264)</f>
        <v>0</v>
      </c>
      <c r="AI264" s="112">
        <f>IF(ISERROR(AH264/J264),0,AH264/J264)</f>
        <v>0</v>
      </c>
      <c r="AJ264" s="112">
        <f>IF(ISERROR(AH264/$AH$359),"-",AH264/$AH$359)</f>
        <v>0</v>
      </c>
    </row>
    <row r="265" spans="1:36" s="11" customFormat="1" ht="12.75" customHeight="1" collapsed="1" x14ac:dyDescent="0.3">
      <c r="A265" s="427" t="s">
        <v>69</v>
      </c>
      <c r="B265" s="428"/>
      <c r="C265" s="428"/>
      <c r="D265" s="428"/>
      <c r="E265" s="428"/>
      <c r="F265" s="428"/>
      <c r="G265" s="428"/>
      <c r="H265" s="428"/>
      <c r="I265" s="429"/>
      <c r="J265" s="273">
        <f>SUM(J264:J264)</f>
        <v>0</v>
      </c>
      <c r="K265" s="273">
        <f>SUM(K264:K264)</f>
        <v>0</v>
      </c>
      <c r="L265" s="394"/>
      <c r="M265" s="273">
        <f>SUM(M264:M264)</f>
        <v>0</v>
      </c>
      <c r="N265" s="273">
        <f>SUM(N264:N264)</f>
        <v>0</v>
      </c>
      <c r="O265" s="273">
        <f>SUM(O264:O264)</f>
        <v>0</v>
      </c>
      <c r="P265" s="274"/>
      <c r="Q265" s="404"/>
      <c r="R265" s="273">
        <f t="shared" ref="R265:AH265" si="134">SUM(R264:R264)</f>
        <v>0</v>
      </c>
      <c r="S265" s="273">
        <f t="shared" si="134"/>
        <v>0</v>
      </c>
      <c r="T265" s="273">
        <f t="shared" si="134"/>
        <v>0</v>
      </c>
      <c r="U265" s="273">
        <f t="shared" si="134"/>
        <v>0</v>
      </c>
      <c r="V265" s="273">
        <f t="shared" si="134"/>
        <v>0</v>
      </c>
      <c r="W265" s="273">
        <f t="shared" si="134"/>
        <v>0</v>
      </c>
      <c r="X265" s="273">
        <f t="shared" si="134"/>
        <v>0</v>
      </c>
      <c r="Y265" s="273">
        <f t="shared" si="134"/>
        <v>0</v>
      </c>
      <c r="Z265" s="273">
        <f t="shared" si="134"/>
        <v>0</v>
      </c>
      <c r="AA265" s="273">
        <f t="shared" si="134"/>
        <v>0</v>
      </c>
      <c r="AB265" s="273">
        <f t="shared" si="134"/>
        <v>0</v>
      </c>
      <c r="AC265" s="273">
        <f t="shared" si="134"/>
        <v>0</v>
      </c>
      <c r="AD265" s="273">
        <f t="shared" si="134"/>
        <v>0</v>
      </c>
      <c r="AE265" s="273">
        <f t="shared" si="134"/>
        <v>0</v>
      </c>
      <c r="AF265" s="273">
        <f t="shared" si="134"/>
        <v>0</v>
      </c>
      <c r="AG265" s="273">
        <f t="shared" si="134"/>
        <v>0</v>
      </c>
      <c r="AH265" s="273">
        <f t="shared" si="134"/>
        <v>0</v>
      </c>
      <c r="AI265" s="281">
        <f>IF(ISERROR(AH265/J265),0,AH265/J265)</f>
        <v>0</v>
      </c>
      <c r="AJ265" s="281">
        <f>IF(ISERROR(AH265/$AH$359),0,AH265/$AH$359)</f>
        <v>0</v>
      </c>
    </row>
    <row r="266" spans="1:36" ht="12.75" customHeight="1" x14ac:dyDescent="0.3">
      <c r="A266" s="473" t="s">
        <v>70</v>
      </c>
      <c r="B266" s="474"/>
      <c r="C266" s="474"/>
      <c r="D266" s="474"/>
      <c r="E266" s="475"/>
      <c r="F266" s="16"/>
      <c r="G266" s="5"/>
      <c r="H266" s="17"/>
      <c r="I266" s="17"/>
      <c r="J266" s="321"/>
      <c r="K266" s="7"/>
      <c r="L266" s="18"/>
      <c r="M266" s="19"/>
      <c r="N266" s="19"/>
      <c r="O266" s="19"/>
      <c r="P266" s="5"/>
      <c r="Q266" s="20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111"/>
      <c r="AJ266" s="111"/>
    </row>
    <row r="267" spans="1:36" s="11" customFormat="1" ht="12.75" hidden="1" customHeight="1" outlineLevel="1" x14ac:dyDescent="0.2">
      <c r="A267" s="23">
        <v>1</v>
      </c>
      <c r="B267" s="23"/>
      <c r="C267" s="169"/>
      <c r="D267" s="25"/>
      <c r="E267" s="78"/>
      <c r="F267" s="78"/>
      <c r="G267" s="78"/>
      <c r="H267" s="25"/>
      <c r="I267" s="25"/>
      <c r="J267" s="481"/>
      <c r="K267" s="147"/>
      <c r="L267" s="78"/>
      <c r="M267" s="28"/>
      <c r="N267" s="28"/>
      <c r="O267" s="28"/>
      <c r="P267" s="78"/>
      <c r="Q267" s="78"/>
      <c r="R267" s="28"/>
      <c r="S267" s="28"/>
      <c r="T267" s="28"/>
      <c r="U267" s="29">
        <f>SUM(R267:T267)</f>
        <v>0</v>
      </c>
      <c r="V267" s="28"/>
      <c r="W267" s="28"/>
      <c r="X267" s="28"/>
      <c r="Y267" s="29">
        <f>SUM(V267:X267)</f>
        <v>0</v>
      </c>
      <c r="Z267" s="28"/>
      <c r="AA267" s="28"/>
      <c r="AB267" s="28"/>
      <c r="AC267" s="29">
        <f>SUM(Z267:AB267)</f>
        <v>0</v>
      </c>
      <c r="AD267" s="147"/>
      <c r="AE267" s="28"/>
      <c r="AF267" s="28"/>
      <c r="AG267" s="29">
        <f>SUM(AD267:AF267)</f>
        <v>0</v>
      </c>
      <c r="AH267" s="29">
        <f t="shared" ref="AH267:AH278" si="135">SUM(U267,Y267,AC267,AG267)</f>
        <v>0</v>
      </c>
      <c r="AI267" s="112">
        <f>IF(ISERROR(AH267/J267),0,AH267/J267)</f>
        <v>0</v>
      </c>
      <c r="AJ267" s="112">
        <f t="shared" ref="AJ267:AJ278" si="136">IF(ISERROR(AH267/$AH$359),"-",AH267/$AH$359)</f>
        <v>0</v>
      </c>
    </row>
    <row r="268" spans="1:36" s="11" customFormat="1" ht="12.75" hidden="1" customHeight="1" outlineLevel="1" x14ac:dyDescent="0.2">
      <c r="A268" s="23">
        <v>2</v>
      </c>
      <c r="B268" s="23"/>
      <c r="C268" s="169"/>
      <c r="D268" s="25"/>
      <c r="E268" s="162"/>
      <c r="F268" s="78"/>
      <c r="G268" s="162"/>
      <c r="H268" s="33"/>
      <c r="I268" s="33"/>
      <c r="J268" s="482"/>
      <c r="K268" s="148"/>
      <c r="L268" s="78"/>
      <c r="M268" s="28"/>
      <c r="N268" s="28"/>
      <c r="O268" s="28"/>
      <c r="P268" s="162"/>
      <c r="Q268" s="162"/>
      <c r="R268" s="28"/>
      <c r="S268" s="28"/>
      <c r="T268" s="28"/>
      <c r="U268" s="29">
        <f t="shared" ref="U268:U278" si="137">SUM(R268:T268)</f>
        <v>0</v>
      </c>
      <c r="V268" s="28"/>
      <c r="W268" s="28"/>
      <c r="X268" s="28"/>
      <c r="Y268" s="29">
        <f t="shared" ref="Y268:Y278" si="138">SUM(V268:X268)</f>
        <v>0</v>
      </c>
      <c r="Z268" s="28"/>
      <c r="AA268" s="28"/>
      <c r="AB268" s="28"/>
      <c r="AC268" s="29">
        <f t="shared" ref="AC268:AC278" si="139">SUM(Z268:AB268)</f>
        <v>0</v>
      </c>
      <c r="AD268" s="148"/>
      <c r="AE268" s="28"/>
      <c r="AF268" s="28"/>
      <c r="AG268" s="29">
        <f t="shared" ref="AG268:AG278" si="140">SUM(AD268:AF268)</f>
        <v>0</v>
      </c>
      <c r="AH268" s="29">
        <f t="shared" si="135"/>
        <v>0</v>
      </c>
      <c r="AI268" s="112">
        <f t="shared" ref="AI268:AI278" si="141">IF(ISERROR(AH268/J268),0,AH268/J268)</f>
        <v>0</v>
      </c>
      <c r="AJ268" s="112">
        <f t="shared" si="136"/>
        <v>0</v>
      </c>
    </row>
    <row r="269" spans="1:36" ht="12.75" hidden="1" customHeight="1" outlineLevel="1" x14ac:dyDescent="0.2">
      <c r="A269" s="23">
        <v>3</v>
      </c>
      <c r="B269" s="23"/>
      <c r="C269" s="169"/>
      <c r="D269" s="25"/>
      <c r="E269" s="162"/>
      <c r="F269" s="78"/>
      <c r="G269" s="162"/>
      <c r="H269" s="33"/>
      <c r="I269" s="33"/>
      <c r="J269" s="482"/>
      <c r="K269" s="148"/>
      <c r="L269" s="78"/>
      <c r="M269" s="28"/>
      <c r="N269" s="28"/>
      <c r="O269" s="28"/>
      <c r="P269" s="162"/>
      <c r="Q269" s="162"/>
      <c r="R269" s="28"/>
      <c r="S269" s="28"/>
      <c r="T269" s="28"/>
      <c r="U269" s="29">
        <f t="shared" si="137"/>
        <v>0</v>
      </c>
      <c r="V269" s="28"/>
      <c r="W269" s="28"/>
      <c r="X269" s="28"/>
      <c r="Y269" s="29">
        <f t="shared" si="138"/>
        <v>0</v>
      </c>
      <c r="Z269" s="28"/>
      <c r="AA269" s="28"/>
      <c r="AB269" s="28"/>
      <c r="AC269" s="29">
        <f t="shared" si="139"/>
        <v>0</v>
      </c>
      <c r="AD269" s="148"/>
      <c r="AE269" s="28"/>
      <c r="AF269" s="28"/>
      <c r="AG269" s="29">
        <f t="shared" si="140"/>
        <v>0</v>
      </c>
      <c r="AH269" s="29">
        <f t="shared" si="135"/>
        <v>0</v>
      </c>
      <c r="AI269" s="112">
        <f t="shared" si="141"/>
        <v>0</v>
      </c>
      <c r="AJ269" s="112">
        <f t="shared" si="136"/>
        <v>0</v>
      </c>
    </row>
    <row r="270" spans="1:36" s="11" customFormat="1" ht="12.75" hidden="1" customHeight="1" outlineLevel="1" x14ac:dyDescent="0.2">
      <c r="A270" s="23">
        <v>4</v>
      </c>
      <c r="B270" s="23"/>
      <c r="C270" s="169"/>
      <c r="D270" s="25"/>
      <c r="E270" s="162"/>
      <c r="F270" s="78"/>
      <c r="G270" s="162"/>
      <c r="H270" s="33"/>
      <c r="I270" s="33"/>
      <c r="J270" s="482"/>
      <c r="K270" s="148"/>
      <c r="L270" s="78"/>
      <c r="M270" s="28"/>
      <c r="N270" s="28"/>
      <c r="O270" s="28"/>
      <c r="P270" s="162"/>
      <c r="Q270" s="162"/>
      <c r="R270" s="28"/>
      <c r="S270" s="28"/>
      <c r="T270" s="28"/>
      <c r="U270" s="29">
        <f t="shared" si="137"/>
        <v>0</v>
      </c>
      <c r="V270" s="28"/>
      <c r="W270" s="28"/>
      <c r="X270" s="28"/>
      <c r="Y270" s="29">
        <f t="shared" si="138"/>
        <v>0</v>
      </c>
      <c r="Z270" s="28"/>
      <c r="AA270" s="28"/>
      <c r="AB270" s="28"/>
      <c r="AC270" s="29">
        <f t="shared" si="139"/>
        <v>0</v>
      </c>
      <c r="AD270" s="148"/>
      <c r="AE270" s="28"/>
      <c r="AF270" s="28"/>
      <c r="AG270" s="29">
        <f t="shared" si="140"/>
        <v>0</v>
      </c>
      <c r="AH270" s="29">
        <f t="shared" si="135"/>
        <v>0</v>
      </c>
      <c r="AI270" s="112">
        <f t="shared" si="141"/>
        <v>0</v>
      </c>
      <c r="AJ270" s="112">
        <f t="shared" si="136"/>
        <v>0</v>
      </c>
    </row>
    <row r="271" spans="1:36" s="11" customFormat="1" ht="12.75" hidden="1" customHeight="1" outlineLevel="1" x14ac:dyDescent="0.2">
      <c r="A271" s="23">
        <v>5</v>
      </c>
      <c r="B271" s="23"/>
      <c r="C271" s="169"/>
      <c r="D271" s="25"/>
      <c r="E271" s="162"/>
      <c r="F271" s="78"/>
      <c r="G271" s="162"/>
      <c r="H271" s="33"/>
      <c r="I271" s="33"/>
      <c r="J271" s="482"/>
      <c r="K271" s="148"/>
      <c r="L271" s="78"/>
      <c r="M271" s="28"/>
      <c r="N271" s="28"/>
      <c r="O271" s="28"/>
      <c r="P271" s="162"/>
      <c r="Q271" s="162"/>
      <c r="R271" s="28"/>
      <c r="S271" s="28"/>
      <c r="T271" s="28"/>
      <c r="U271" s="29">
        <f t="shared" ref="U271:U272" si="142">SUM(R271:T271)</f>
        <v>0</v>
      </c>
      <c r="V271" s="28"/>
      <c r="W271" s="28"/>
      <c r="X271" s="28"/>
      <c r="Y271" s="29">
        <f t="shared" ref="Y271:Y272" si="143">SUM(V271:X271)</f>
        <v>0</v>
      </c>
      <c r="Z271" s="28"/>
      <c r="AA271" s="28"/>
      <c r="AB271" s="28"/>
      <c r="AC271" s="29">
        <f t="shared" ref="AC271:AC272" si="144">SUM(Z271:AB271)</f>
        <v>0</v>
      </c>
      <c r="AD271" s="148"/>
      <c r="AE271" s="28"/>
      <c r="AF271" s="28"/>
      <c r="AG271" s="29">
        <f t="shared" ref="AG271:AG272" si="145">SUM(AD271:AF271)</f>
        <v>0</v>
      </c>
      <c r="AH271" s="29">
        <f t="shared" ref="AH271:AH272" si="146">SUM(U271,Y271,AC271,AG271)</f>
        <v>0</v>
      </c>
      <c r="AI271" s="112">
        <f t="shared" ref="AI271:AI272" si="147">IF(ISERROR(AH271/J271),0,AH271/J271)</f>
        <v>0</v>
      </c>
      <c r="AJ271" s="112">
        <f t="shared" si="136"/>
        <v>0</v>
      </c>
    </row>
    <row r="272" spans="1:36" s="11" customFormat="1" ht="12.75" hidden="1" customHeight="1" outlineLevel="1" x14ac:dyDescent="0.2">
      <c r="A272" s="23">
        <v>6</v>
      </c>
      <c r="B272" s="23"/>
      <c r="C272" s="161"/>
      <c r="D272" s="33"/>
      <c r="E272" s="162"/>
      <c r="F272" s="78"/>
      <c r="G272" s="162"/>
      <c r="H272" s="33"/>
      <c r="I272" s="33"/>
      <c r="J272" s="482"/>
      <c r="K272" s="148"/>
      <c r="L272" s="78"/>
      <c r="M272" s="28"/>
      <c r="N272" s="28"/>
      <c r="O272" s="28"/>
      <c r="P272" s="162"/>
      <c r="Q272" s="162"/>
      <c r="R272" s="28"/>
      <c r="S272" s="28"/>
      <c r="T272" s="28"/>
      <c r="U272" s="29">
        <f t="shared" si="142"/>
        <v>0</v>
      </c>
      <c r="V272" s="28"/>
      <c r="W272" s="28"/>
      <c r="X272" s="28"/>
      <c r="Y272" s="29">
        <f t="shared" si="143"/>
        <v>0</v>
      </c>
      <c r="Z272" s="28"/>
      <c r="AA272" s="28"/>
      <c r="AB272" s="28"/>
      <c r="AC272" s="29">
        <f t="shared" si="144"/>
        <v>0</v>
      </c>
      <c r="AD272" s="148"/>
      <c r="AE272" s="28"/>
      <c r="AF272" s="28"/>
      <c r="AG272" s="29">
        <f t="shared" si="145"/>
        <v>0</v>
      </c>
      <c r="AH272" s="29">
        <f t="shared" si="146"/>
        <v>0</v>
      </c>
      <c r="AI272" s="112">
        <f t="shared" si="147"/>
        <v>0</v>
      </c>
      <c r="AJ272" s="112">
        <f t="shared" si="136"/>
        <v>0</v>
      </c>
    </row>
    <row r="273" spans="1:36" s="11" customFormat="1" ht="12.75" hidden="1" customHeight="1" outlineLevel="1" x14ac:dyDescent="0.2">
      <c r="A273" s="23">
        <v>7</v>
      </c>
      <c r="B273" s="23"/>
      <c r="C273" s="169"/>
      <c r="D273" s="25"/>
      <c r="E273" s="162"/>
      <c r="F273" s="78"/>
      <c r="G273" s="162"/>
      <c r="H273" s="33"/>
      <c r="I273" s="33"/>
      <c r="J273" s="482"/>
      <c r="K273" s="148"/>
      <c r="L273" s="78"/>
      <c r="M273" s="28"/>
      <c r="N273" s="28"/>
      <c r="O273" s="28"/>
      <c r="P273" s="162"/>
      <c r="Q273" s="162"/>
      <c r="R273" s="28"/>
      <c r="S273" s="28"/>
      <c r="T273" s="28"/>
      <c r="U273" s="29">
        <f t="shared" si="137"/>
        <v>0</v>
      </c>
      <c r="V273" s="28"/>
      <c r="W273" s="28"/>
      <c r="X273" s="28"/>
      <c r="Y273" s="29">
        <f t="shared" si="138"/>
        <v>0</v>
      </c>
      <c r="Z273" s="28"/>
      <c r="AA273" s="28"/>
      <c r="AB273" s="28"/>
      <c r="AC273" s="29">
        <f t="shared" si="139"/>
        <v>0</v>
      </c>
      <c r="AD273" s="148"/>
      <c r="AE273" s="28"/>
      <c r="AF273" s="28"/>
      <c r="AG273" s="29">
        <f t="shared" si="140"/>
        <v>0</v>
      </c>
      <c r="AH273" s="29">
        <f t="shared" si="135"/>
        <v>0</v>
      </c>
      <c r="AI273" s="112">
        <f t="shared" si="141"/>
        <v>0</v>
      </c>
      <c r="AJ273" s="112">
        <f t="shared" si="136"/>
        <v>0</v>
      </c>
    </row>
    <row r="274" spans="1:36" ht="12.75" hidden="1" customHeight="1" outlineLevel="1" x14ac:dyDescent="0.2">
      <c r="A274" s="23">
        <v>8</v>
      </c>
      <c r="B274" s="23"/>
      <c r="C274" s="169"/>
      <c r="D274" s="25"/>
      <c r="E274" s="162"/>
      <c r="F274" s="78"/>
      <c r="G274" s="162"/>
      <c r="H274" s="33"/>
      <c r="I274" s="33"/>
      <c r="J274" s="482"/>
      <c r="K274" s="148"/>
      <c r="L274" s="78"/>
      <c r="M274" s="28"/>
      <c r="N274" s="28"/>
      <c r="O274" s="28"/>
      <c r="P274" s="162"/>
      <c r="Q274" s="162"/>
      <c r="R274" s="28"/>
      <c r="S274" s="28"/>
      <c r="T274" s="28"/>
      <c r="U274" s="29">
        <f t="shared" si="137"/>
        <v>0</v>
      </c>
      <c r="V274" s="28"/>
      <c r="W274" s="28"/>
      <c r="X274" s="28"/>
      <c r="Y274" s="29">
        <f t="shared" si="138"/>
        <v>0</v>
      </c>
      <c r="Z274" s="28"/>
      <c r="AA274" s="28"/>
      <c r="AB274" s="28"/>
      <c r="AC274" s="29">
        <f t="shared" si="139"/>
        <v>0</v>
      </c>
      <c r="AD274" s="148"/>
      <c r="AE274" s="28"/>
      <c r="AF274" s="28"/>
      <c r="AG274" s="29">
        <f t="shared" si="140"/>
        <v>0</v>
      </c>
      <c r="AH274" s="29">
        <f t="shared" si="135"/>
        <v>0</v>
      </c>
      <c r="AI274" s="112">
        <f t="shared" si="141"/>
        <v>0</v>
      </c>
      <c r="AJ274" s="112">
        <f t="shared" si="136"/>
        <v>0</v>
      </c>
    </row>
    <row r="275" spans="1:36" s="11" customFormat="1" ht="12.75" hidden="1" customHeight="1" outlineLevel="1" x14ac:dyDescent="0.2">
      <c r="A275" s="23">
        <v>9</v>
      </c>
      <c r="B275" s="23"/>
      <c r="C275" s="169"/>
      <c r="D275" s="25"/>
      <c r="E275" s="162"/>
      <c r="F275" s="78"/>
      <c r="G275" s="162"/>
      <c r="H275" s="33"/>
      <c r="I275" s="33"/>
      <c r="J275" s="482"/>
      <c r="K275" s="148"/>
      <c r="L275" s="78"/>
      <c r="M275" s="28"/>
      <c r="N275" s="28"/>
      <c r="O275" s="28"/>
      <c r="P275" s="162"/>
      <c r="Q275" s="162"/>
      <c r="R275" s="28"/>
      <c r="S275" s="28"/>
      <c r="T275" s="28"/>
      <c r="U275" s="29">
        <f t="shared" si="137"/>
        <v>0</v>
      </c>
      <c r="V275" s="28"/>
      <c r="W275" s="28"/>
      <c r="X275" s="28"/>
      <c r="Y275" s="29">
        <f t="shared" si="138"/>
        <v>0</v>
      </c>
      <c r="Z275" s="28"/>
      <c r="AA275" s="28"/>
      <c r="AB275" s="28"/>
      <c r="AC275" s="29">
        <f t="shared" si="139"/>
        <v>0</v>
      </c>
      <c r="AD275" s="148"/>
      <c r="AE275" s="28"/>
      <c r="AF275" s="28"/>
      <c r="AG275" s="29">
        <f t="shared" si="140"/>
        <v>0</v>
      </c>
      <c r="AH275" s="29">
        <f t="shared" si="135"/>
        <v>0</v>
      </c>
      <c r="AI275" s="112">
        <f t="shared" si="141"/>
        <v>0</v>
      </c>
      <c r="AJ275" s="112">
        <f t="shared" si="136"/>
        <v>0</v>
      </c>
    </row>
    <row r="276" spans="1:36" s="11" customFormat="1" ht="12.75" hidden="1" customHeight="1" outlineLevel="1" x14ac:dyDescent="0.2">
      <c r="A276" s="23">
        <v>10</v>
      </c>
      <c r="B276" s="23"/>
      <c r="C276" s="169"/>
      <c r="D276" s="25"/>
      <c r="E276" s="162"/>
      <c r="F276" s="78"/>
      <c r="G276" s="162"/>
      <c r="H276" s="33"/>
      <c r="I276" s="33"/>
      <c r="J276" s="482"/>
      <c r="K276" s="148"/>
      <c r="L276" s="78"/>
      <c r="M276" s="28"/>
      <c r="N276" s="28"/>
      <c r="O276" s="28"/>
      <c r="P276" s="162"/>
      <c r="Q276" s="162"/>
      <c r="R276" s="28"/>
      <c r="S276" s="28"/>
      <c r="T276" s="28"/>
      <c r="U276" s="29">
        <f t="shared" si="137"/>
        <v>0</v>
      </c>
      <c r="V276" s="28"/>
      <c r="W276" s="28"/>
      <c r="X276" s="28"/>
      <c r="Y276" s="29">
        <f t="shared" si="138"/>
        <v>0</v>
      </c>
      <c r="Z276" s="28"/>
      <c r="AA276" s="28"/>
      <c r="AB276" s="28"/>
      <c r="AC276" s="29">
        <f t="shared" si="139"/>
        <v>0</v>
      </c>
      <c r="AD276" s="148"/>
      <c r="AE276" s="28"/>
      <c r="AF276" s="28"/>
      <c r="AG276" s="29">
        <f t="shared" si="140"/>
        <v>0</v>
      </c>
      <c r="AH276" s="29">
        <f t="shared" si="135"/>
        <v>0</v>
      </c>
      <c r="AI276" s="112">
        <f t="shared" si="141"/>
        <v>0</v>
      </c>
      <c r="AJ276" s="112">
        <f t="shared" si="136"/>
        <v>0</v>
      </c>
    </row>
    <row r="277" spans="1:36" ht="12.75" hidden="1" customHeight="1" outlineLevel="1" x14ac:dyDescent="0.2">
      <c r="A277" s="23">
        <v>11</v>
      </c>
      <c r="B277" s="23"/>
      <c r="C277" s="169"/>
      <c r="D277" s="25"/>
      <c r="E277" s="162"/>
      <c r="F277" s="78"/>
      <c r="G277" s="162"/>
      <c r="H277" s="33"/>
      <c r="I277" s="33"/>
      <c r="J277" s="482"/>
      <c r="K277" s="148"/>
      <c r="L277" s="78"/>
      <c r="M277" s="28"/>
      <c r="N277" s="28"/>
      <c r="O277" s="28"/>
      <c r="P277" s="162"/>
      <c r="Q277" s="162"/>
      <c r="R277" s="28"/>
      <c r="S277" s="28"/>
      <c r="T277" s="28"/>
      <c r="U277" s="29">
        <f t="shared" si="137"/>
        <v>0</v>
      </c>
      <c r="V277" s="28"/>
      <c r="W277" s="28"/>
      <c r="X277" s="28"/>
      <c r="Y277" s="29">
        <f t="shared" si="138"/>
        <v>0</v>
      </c>
      <c r="Z277" s="28"/>
      <c r="AA277" s="28"/>
      <c r="AB277" s="28"/>
      <c r="AC277" s="29">
        <f t="shared" si="139"/>
        <v>0</v>
      </c>
      <c r="AD277" s="148"/>
      <c r="AE277" s="28"/>
      <c r="AF277" s="28"/>
      <c r="AG277" s="29">
        <f t="shared" si="140"/>
        <v>0</v>
      </c>
      <c r="AH277" s="29">
        <f t="shared" si="135"/>
        <v>0</v>
      </c>
      <c r="AI277" s="112">
        <f t="shared" si="141"/>
        <v>0</v>
      </c>
      <c r="AJ277" s="112">
        <f t="shared" si="136"/>
        <v>0</v>
      </c>
    </row>
    <row r="278" spans="1:36" s="11" customFormat="1" ht="12.75" hidden="1" customHeight="1" outlineLevel="1" x14ac:dyDescent="0.2">
      <c r="A278" s="23">
        <v>12</v>
      </c>
      <c r="B278" s="23"/>
      <c r="C278" s="169"/>
      <c r="D278" s="25"/>
      <c r="E278" s="162"/>
      <c r="F278" s="78"/>
      <c r="G278" s="162"/>
      <c r="H278" s="33"/>
      <c r="I278" s="33"/>
      <c r="J278" s="517"/>
      <c r="K278" s="174"/>
      <c r="L278" s="78"/>
      <c r="M278" s="28"/>
      <c r="N278" s="28"/>
      <c r="O278" s="28"/>
      <c r="P278" s="162"/>
      <c r="Q278" s="162"/>
      <c r="R278" s="28"/>
      <c r="S278" s="28"/>
      <c r="T278" s="28"/>
      <c r="U278" s="29">
        <f t="shared" si="137"/>
        <v>0</v>
      </c>
      <c r="V278" s="28"/>
      <c r="W278" s="28"/>
      <c r="X278" s="28"/>
      <c r="Y278" s="29">
        <f t="shared" si="138"/>
        <v>0</v>
      </c>
      <c r="Z278" s="28"/>
      <c r="AA278" s="28"/>
      <c r="AB278" s="28"/>
      <c r="AC278" s="29">
        <f t="shared" si="139"/>
        <v>0</v>
      </c>
      <c r="AD278" s="174"/>
      <c r="AE278" s="28"/>
      <c r="AF278" s="28"/>
      <c r="AG278" s="29">
        <f t="shared" si="140"/>
        <v>0</v>
      </c>
      <c r="AH278" s="29">
        <f t="shared" si="135"/>
        <v>0</v>
      </c>
      <c r="AI278" s="112">
        <f t="shared" si="141"/>
        <v>0</v>
      </c>
      <c r="AJ278" s="112">
        <f t="shared" si="136"/>
        <v>0</v>
      </c>
    </row>
    <row r="279" spans="1:36" s="11" customFormat="1" ht="12.75" customHeight="1" collapsed="1" x14ac:dyDescent="0.3">
      <c r="A279" s="427" t="s">
        <v>71</v>
      </c>
      <c r="B279" s="428"/>
      <c r="C279" s="428"/>
      <c r="D279" s="428"/>
      <c r="E279" s="428"/>
      <c r="F279" s="428"/>
      <c r="G279" s="428"/>
      <c r="H279" s="428"/>
      <c r="I279" s="429"/>
      <c r="J279" s="273">
        <f>SUM(J267:J278)</f>
        <v>0</v>
      </c>
      <c r="K279" s="273">
        <f>SUM(K267:K278)</f>
        <v>0</v>
      </c>
      <c r="L279" s="394"/>
      <c r="M279" s="273">
        <f>SUM(M267:M278)</f>
        <v>0</v>
      </c>
      <c r="N279" s="273">
        <f>SUM(N267:N278)</f>
        <v>0</v>
      </c>
      <c r="O279" s="273">
        <f>SUM(O267:O278)</f>
        <v>0</v>
      </c>
      <c r="P279" s="274"/>
      <c r="Q279" s="404"/>
      <c r="R279" s="273">
        <f t="shared" ref="R279:AH279" si="148">SUM(R267:R278)</f>
        <v>0</v>
      </c>
      <c r="S279" s="273">
        <f t="shared" si="148"/>
        <v>0</v>
      </c>
      <c r="T279" s="273">
        <f t="shared" si="148"/>
        <v>0</v>
      </c>
      <c r="U279" s="273">
        <f t="shared" si="148"/>
        <v>0</v>
      </c>
      <c r="V279" s="273">
        <f t="shared" si="148"/>
        <v>0</v>
      </c>
      <c r="W279" s="273">
        <f t="shared" si="148"/>
        <v>0</v>
      </c>
      <c r="X279" s="273">
        <f t="shared" si="148"/>
        <v>0</v>
      </c>
      <c r="Y279" s="273">
        <f t="shared" si="148"/>
        <v>0</v>
      </c>
      <c r="Z279" s="273">
        <f t="shared" si="148"/>
        <v>0</v>
      </c>
      <c r="AA279" s="273">
        <f t="shared" si="148"/>
        <v>0</v>
      </c>
      <c r="AB279" s="273">
        <f t="shared" si="148"/>
        <v>0</v>
      </c>
      <c r="AC279" s="273">
        <f t="shared" si="148"/>
        <v>0</v>
      </c>
      <c r="AD279" s="273">
        <f t="shared" si="148"/>
        <v>0</v>
      </c>
      <c r="AE279" s="273">
        <f t="shared" si="148"/>
        <v>0</v>
      </c>
      <c r="AF279" s="273">
        <f t="shared" si="148"/>
        <v>0</v>
      </c>
      <c r="AG279" s="273">
        <f t="shared" si="148"/>
        <v>0</v>
      </c>
      <c r="AH279" s="273">
        <f t="shared" si="148"/>
        <v>0</v>
      </c>
      <c r="AI279" s="281">
        <f>IF(ISERROR(AH279/J279),0,AH279/J279)</f>
        <v>0</v>
      </c>
      <c r="AJ279" s="281">
        <f>IF(ISERROR(AH279/$AH$359),0,AH279/$AH$359)</f>
        <v>0</v>
      </c>
    </row>
    <row r="280" spans="1:36" ht="12.75" customHeight="1" x14ac:dyDescent="0.3">
      <c r="A280" s="473" t="s">
        <v>72</v>
      </c>
      <c r="B280" s="474"/>
      <c r="C280" s="474"/>
      <c r="D280" s="474"/>
      <c r="E280" s="475"/>
      <c r="F280" s="16"/>
      <c r="G280" s="5"/>
      <c r="H280" s="17"/>
      <c r="I280" s="17"/>
      <c r="J280" s="321"/>
      <c r="K280" s="7"/>
      <c r="L280" s="18"/>
      <c r="M280" s="19"/>
      <c r="N280" s="19"/>
      <c r="O280" s="19"/>
      <c r="P280" s="5"/>
      <c r="Q280" s="20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111"/>
      <c r="AJ280" s="111"/>
    </row>
    <row r="281" spans="1:36" s="11" customFormat="1" ht="12.75" hidden="1" customHeight="1" outlineLevel="1" x14ac:dyDescent="0.2">
      <c r="A281" s="23">
        <v>1</v>
      </c>
      <c r="B281" s="23"/>
      <c r="C281" s="161"/>
      <c r="D281" s="33"/>
      <c r="E281" s="78"/>
      <c r="F281" s="78"/>
      <c r="G281" s="78"/>
      <c r="H281" s="25"/>
      <c r="I281" s="25"/>
      <c r="J281" s="481"/>
      <c r="K281" s="147"/>
      <c r="L281" s="78"/>
      <c r="M281" s="28"/>
      <c r="N281" s="28"/>
      <c r="O281" s="28"/>
      <c r="P281" s="78"/>
      <c r="Q281" s="78"/>
      <c r="R281" s="28"/>
      <c r="S281" s="28"/>
      <c r="T281" s="28"/>
      <c r="U281" s="29">
        <f>SUM(R281:T281)</f>
        <v>0</v>
      </c>
      <c r="V281" s="28"/>
      <c r="W281" s="28"/>
      <c r="X281" s="28"/>
      <c r="Y281" s="29">
        <f>SUM(V281:X281)</f>
        <v>0</v>
      </c>
      <c r="Z281" s="28"/>
      <c r="AA281" s="28"/>
      <c r="AB281" s="28"/>
      <c r="AC281" s="29">
        <f>SUM(Z281:AB281)</f>
        <v>0</v>
      </c>
      <c r="AD281" s="28"/>
      <c r="AE281" s="147"/>
      <c r="AF281" s="28"/>
      <c r="AG281" s="29">
        <f>SUM(AD281:AF281)</f>
        <v>0</v>
      </c>
      <c r="AH281" s="29">
        <f t="shared" ref="AH281:AH283" si="149">SUM(U281,Y281,AC281,AG281)</f>
        <v>0</v>
      </c>
      <c r="AI281" s="112">
        <f>IF(ISERROR(AH281/J281),0,AH281/J281)</f>
        <v>0</v>
      </c>
      <c r="AJ281" s="112">
        <f>IF(ISERROR(AH281/$AH$359),"-",AH281/$AH$359)</f>
        <v>0</v>
      </c>
    </row>
    <row r="282" spans="1:36" s="11" customFormat="1" ht="12.75" hidden="1" customHeight="1" outlineLevel="1" x14ac:dyDescent="0.2">
      <c r="A282" s="23">
        <v>2</v>
      </c>
      <c r="B282" s="23"/>
      <c r="C282" s="161"/>
      <c r="D282" s="33"/>
      <c r="E282" s="162"/>
      <c r="F282" s="78"/>
      <c r="G282" s="162"/>
      <c r="H282" s="33"/>
      <c r="I282" s="33"/>
      <c r="J282" s="482"/>
      <c r="K282" s="148"/>
      <c r="L282" s="78"/>
      <c r="M282" s="28"/>
      <c r="N282" s="28"/>
      <c r="O282" s="28"/>
      <c r="P282" s="162"/>
      <c r="Q282" s="162"/>
      <c r="R282" s="28"/>
      <c r="S282" s="28"/>
      <c r="T282" s="28"/>
      <c r="U282" s="29">
        <f t="shared" ref="U282:U283" si="150">SUM(R282:T282)</f>
        <v>0</v>
      </c>
      <c r="V282" s="28"/>
      <c r="W282" s="28"/>
      <c r="X282" s="28"/>
      <c r="Y282" s="29">
        <f t="shared" ref="Y282:Y283" si="151">SUM(V282:X282)</f>
        <v>0</v>
      </c>
      <c r="Z282" s="28"/>
      <c r="AA282" s="28"/>
      <c r="AB282" s="28"/>
      <c r="AC282" s="29">
        <f t="shared" ref="AC282:AC283" si="152">SUM(Z282:AB282)</f>
        <v>0</v>
      </c>
      <c r="AD282" s="28"/>
      <c r="AE282" s="148"/>
      <c r="AF282" s="28"/>
      <c r="AG282" s="29">
        <f t="shared" ref="AG282:AG283" si="153">SUM(AD282:AF282)</f>
        <v>0</v>
      </c>
      <c r="AH282" s="29">
        <f t="shared" si="149"/>
        <v>0</v>
      </c>
      <c r="AI282" s="112">
        <f t="shared" ref="AI282:AI283" si="154">IF(ISERROR(AH282/J282),0,AH282/J282)</f>
        <v>0</v>
      </c>
      <c r="AJ282" s="112">
        <f>IF(ISERROR(AH282/$AH$359),"-",AH282/$AH$359)</f>
        <v>0</v>
      </c>
    </row>
    <row r="283" spans="1:36" ht="12.75" hidden="1" customHeight="1" outlineLevel="1" x14ac:dyDescent="0.2">
      <c r="A283" s="23">
        <v>3</v>
      </c>
      <c r="B283" s="23"/>
      <c r="C283" s="161"/>
      <c r="D283" s="33"/>
      <c r="E283" s="162"/>
      <c r="F283" s="78"/>
      <c r="G283" s="162"/>
      <c r="H283" s="33"/>
      <c r="I283" s="33"/>
      <c r="J283" s="517"/>
      <c r="K283" s="148"/>
      <c r="L283" s="78"/>
      <c r="M283" s="28"/>
      <c r="N283" s="28"/>
      <c r="O283" s="28"/>
      <c r="P283" s="162"/>
      <c r="Q283" s="162"/>
      <c r="R283" s="28"/>
      <c r="S283" s="28"/>
      <c r="T283" s="28"/>
      <c r="U283" s="29">
        <f t="shared" si="150"/>
        <v>0</v>
      </c>
      <c r="V283" s="28"/>
      <c r="W283" s="28"/>
      <c r="X283" s="28"/>
      <c r="Y283" s="29">
        <f t="shared" si="151"/>
        <v>0</v>
      </c>
      <c r="Z283" s="28"/>
      <c r="AA283" s="28"/>
      <c r="AB283" s="28"/>
      <c r="AC283" s="29">
        <f t="shared" si="152"/>
        <v>0</v>
      </c>
      <c r="AD283" s="28"/>
      <c r="AE283" s="148"/>
      <c r="AF283" s="28"/>
      <c r="AG283" s="29">
        <f t="shared" si="153"/>
        <v>0</v>
      </c>
      <c r="AH283" s="29">
        <f t="shared" si="149"/>
        <v>0</v>
      </c>
      <c r="AI283" s="112">
        <f t="shared" si="154"/>
        <v>0</v>
      </c>
      <c r="AJ283" s="112">
        <f>IF(ISERROR(AH283/$AH$359),"-",AH283/$AH$359)</f>
        <v>0</v>
      </c>
    </row>
    <row r="284" spans="1:36" s="11" customFormat="1" ht="12.75" customHeight="1" collapsed="1" x14ac:dyDescent="0.3">
      <c r="A284" s="427" t="s">
        <v>73</v>
      </c>
      <c r="B284" s="428"/>
      <c r="C284" s="428"/>
      <c r="D284" s="428"/>
      <c r="E284" s="428"/>
      <c r="F284" s="428"/>
      <c r="G284" s="428"/>
      <c r="H284" s="428"/>
      <c r="I284" s="429"/>
      <c r="J284" s="273">
        <f>SUM(J281:J283)</f>
        <v>0</v>
      </c>
      <c r="K284" s="273">
        <f>SUM(K281:K283)</f>
        <v>0</v>
      </c>
      <c r="L284" s="394"/>
      <c r="M284" s="273">
        <f>SUM(M281:M283)</f>
        <v>0</v>
      </c>
      <c r="N284" s="273">
        <f>SUM(N281:N283)</f>
        <v>0</v>
      </c>
      <c r="O284" s="273">
        <f>SUM(O281:O283)</f>
        <v>0</v>
      </c>
      <c r="P284" s="274"/>
      <c r="Q284" s="404"/>
      <c r="R284" s="273">
        <f t="shared" ref="R284:AH284" si="155">SUM(R281:R283)</f>
        <v>0</v>
      </c>
      <c r="S284" s="273">
        <f t="shared" si="155"/>
        <v>0</v>
      </c>
      <c r="T284" s="273">
        <f t="shared" si="155"/>
        <v>0</v>
      </c>
      <c r="U284" s="273">
        <f t="shared" si="155"/>
        <v>0</v>
      </c>
      <c r="V284" s="273">
        <f t="shared" si="155"/>
        <v>0</v>
      </c>
      <c r="W284" s="273">
        <f t="shared" si="155"/>
        <v>0</v>
      </c>
      <c r="X284" s="273">
        <f t="shared" si="155"/>
        <v>0</v>
      </c>
      <c r="Y284" s="273">
        <f t="shared" si="155"/>
        <v>0</v>
      </c>
      <c r="Z284" s="273">
        <f t="shared" si="155"/>
        <v>0</v>
      </c>
      <c r="AA284" s="273">
        <f t="shared" si="155"/>
        <v>0</v>
      </c>
      <c r="AB284" s="273">
        <f t="shared" si="155"/>
        <v>0</v>
      </c>
      <c r="AC284" s="273">
        <f t="shared" si="155"/>
        <v>0</v>
      </c>
      <c r="AD284" s="273">
        <f t="shared" si="155"/>
        <v>0</v>
      </c>
      <c r="AE284" s="273">
        <f t="shared" si="155"/>
        <v>0</v>
      </c>
      <c r="AF284" s="273">
        <f t="shared" si="155"/>
        <v>0</v>
      </c>
      <c r="AG284" s="273">
        <f t="shared" si="155"/>
        <v>0</v>
      </c>
      <c r="AH284" s="273">
        <f t="shared" si="155"/>
        <v>0</v>
      </c>
      <c r="AI284" s="281">
        <f>IF(ISERROR(AH284/J284),0,AH284/J284)</f>
        <v>0</v>
      </c>
      <c r="AJ284" s="281">
        <f>IF(ISERROR(AH284/$AH$359),0,AH284/$AH$359)</f>
        <v>0</v>
      </c>
    </row>
    <row r="285" spans="1:36" ht="12.75" customHeight="1" x14ac:dyDescent="0.3">
      <c r="A285" s="473" t="s">
        <v>131</v>
      </c>
      <c r="B285" s="474"/>
      <c r="C285" s="474"/>
      <c r="D285" s="474"/>
      <c r="E285" s="475"/>
      <c r="F285" s="16"/>
      <c r="G285" s="5"/>
      <c r="H285" s="17"/>
      <c r="I285" s="17"/>
      <c r="J285" s="321"/>
      <c r="K285" s="7"/>
      <c r="L285" s="18"/>
      <c r="M285" s="19"/>
      <c r="N285" s="19"/>
      <c r="O285" s="19"/>
      <c r="P285" s="5"/>
      <c r="Q285" s="20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111"/>
      <c r="AJ285" s="111"/>
    </row>
    <row r="286" spans="1:36" s="11" customFormat="1" ht="12.75" hidden="1" customHeight="1" outlineLevel="1" x14ac:dyDescent="0.2">
      <c r="A286" s="22">
        <v>1</v>
      </c>
      <c r="B286" s="23"/>
      <c r="C286" s="74"/>
      <c r="D286" s="25"/>
      <c r="E286" s="78"/>
      <c r="F286" s="78"/>
      <c r="G286" s="78"/>
      <c r="H286" s="25"/>
      <c r="I286" s="25"/>
      <c r="J286" s="481"/>
      <c r="K286" s="147"/>
      <c r="L286" s="78"/>
      <c r="M286" s="28"/>
      <c r="N286" s="28"/>
      <c r="O286" s="28"/>
      <c r="P286" s="78"/>
      <c r="Q286" s="78"/>
      <c r="R286" s="28"/>
      <c r="S286" s="28"/>
      <c r="T286" s="28"/>
      <c r="U286" s="29">
        <f>SUM(R286:T286)</f>
        <v>0</v>
      </c>
      <c r="V286" s="28"/>
      <c r="W286" s="28"/>
      <c r="X286" s="28"/>
      <c r="Y286" s="29">
        <f>SUM(V286:X286)</f>
        <v>0</v>
      </c>
      <c r="Z286" s="28"/>
      <c r="AA286" s="28"/>
      <c r="AB286" s="28"/>
      <c r="AC286" s="29">
        <f>SUM(Z286:AB286)</f>
        <v>0</v>
      </c>
      <c r="AD286" s="147"/>
      <c r="AE286" s="147"/>
      <c r="AF286" s="28"/>
      <c r="AG286" s="29">
        <f>SUM(AD286:AF286)</f>
        <v>0</v>
      </c>
      <c r="AH286" s="29">
        <f t="shared" ref="AH286" si="156">SUM(U286,Y286,AC286,AG286)</f>
        <v>0</v>
      </c>
      <c r="AI286" s="112">
        <f>IF(ISERROR(AH286/J286),0,AH286/J286)</f>
        <v>0</v>
      </c>
      <c r="AJ286" s="112">
        <f t="shared" ref="AJ286:AJ306" si="157">IF(ISERROR(AH286/$AH$359),"-",AH286/$AH$359)</f>
        <v>0</v>
      </c>
    </row>
    <row r="287" spans="1:36" s="11" customFormat="1" ht="12.75" hidden="1" customHeight="1" outlineLevel="1" x14ac:dyDescent="0.2">
      <c r="A287" s="22">
        <v>2</v>
      </c>
      <c r="B287" s="23"/>
      <c r="C287" s="74"/>
      <c r="D287" s="25"/>
      <c r="E287" s="78"/>
      <c r="F287" s="78"/>
      <c r="G287" s="78"/>
      <c r="H287" s="25"/>
      <c r="I287" s="25"/>
      <c r="J287" s="482"/>
      <c r="K287" s="147"/>
      <c r="L287" s="78"/>
      <c r="M287" s="28"/>
      <c r="N287" s="28"/>
      <c r="O287" s="28"/>
      <c r="P287" s="78"/>
      <c r="Q287" s="78"/>
      <c r="R287" s="28"/>
      <c r="S287" s="28"/>
      <c r="T287" s="28"/>
      <c r="U287" s="29">
        <f t="shared" ref="U287:U306" si="158">SUM(R287:T287)</f>
        <v>0</v>
      </c>
      <c r="V287" s="28"/>
      <c r="W287" s="28"/>
      <c r="X287" s="28"/>
      <c r="Y287" s="29">
        <f t="shared" ref="Y287:Y306" si="159">SUM(V287:X287)</f>
        <v>0</v>
      </c>
      <c r="Z287" s="28"/>
      <c r="AA287" s="28"/>
      <c r="AB287" s="28"/>
      <c r="AC287" s="29">
        <f t="shared" ref="AC287:AC306" si="160">SUM(Z287:AB287)</f>
        <v>0</v>
      </c>
      <c r="AD287" s="147"/>
      <c r="AE287" s="147"/>
      <c r="AF287" s="147"/>
      <c r="AG287" s="29">
        <f t="shared" ref="AG287:AG306" si="161">SUM(AD287:AF287)</f>
        <v>0</v>
      </c>
      <c r="AH287" s="29">
        <f t="shared" ref="AH287:AH306" si="162">SUM(U287,Y287,AC287,AG287)</f>
        <v>0</v>
      </c>
      <c r="AI287" s="112">
        <f t="shared" ref="AI287:AI306" si="163">IF(ISERROR(AH287/J287),0,AH287/J287)</f>
        <v>0</v>
      </c>
      <c r="AJ287" s="112">
        <f t="shared" si="157"/>
        <v>0</v>
      </c>
    </row>
    <row r="288" spans="1:36" s="11" customFormat="1" ht="12.75" hidden="1" customHeight="1" outlineLevel="1" x14ac:dyDescent="0.2">
      <c r="A288" s="22">
        <v>3</v>
      </c>
      <c r="B288" s="23"/>
      <c r="C288" s="74"/>
      <c r="D288" s="25"/>
      <c r="E288" s="78"/>
      <c r="F288" s="78"/>
      <c r="G288" s="78"/>
      <c r="H288" s="25"/>
      <c r="I288" s="25"/>
      <c r="J288" s="482"/>
      <c r="K288" s="147"/>
      <c r="L288" s="78"/>
      <c r="M288" s="28"/>
      <c r="N288" s="28"/>
      <c r="O288" s="28"/>
      <c r="P288" s="78"/>
      <c r="Q288" s="78"/>
      <c r="R288" s="28"/>
      <c r="S288" s="28"/>
      <c r="T288" s="28"/>
      <c r="U288" s="29">
        <f t="shared" si="158"/>
        <v>0</v>
      </c>
      <c r="V288" s="28"/>
      <c r="W288" s="28"/>
      <c r="X288" s="28"/>
      <c r="Y288" s="29">
        <f t="shared" si="159"/>
        <v>0</v>
      </c>
      <c r="Z288" s="28"/>
      <c r="AA288" s="28"/>
      <c r="AB288" s="28"/>
      <c r="AC288" s="29">
        <f t="shared" si="160"/>
        <v>0</v>
      </c>
      <c r="AD288" s="147"/>
      <c r="AE288" s="147"/>
      <c r="AF288" s="28"/>
      <c r="AG288" s="29">
        <f t="shared" si="161"/>
        <v>0</v>
      </c>
      <c r="AH288" s="29">
        <f t="shared" si="162"/>
        <v>0</v>
      </c>
      <c r="AI288" s="112">
        <f t="shared" si="163"/>
        <v>0</v>
      </c>
      <c r="AJ288" s="112">
        <f t="shared" si="157"/>
        <v>0</v>
      </c>
    </row>
    <row r="289" spans="1:36" s="11" customFormat="1" ht="12.75" hidden="1" customHeight="1" outlineLevel="1" x14ac:dyDescent="0.2">
      <c r="A289" s="22">
        <v>4</v>
      </c>
      <c r="B289" s="23"/>
      <c r="C289" s="74"/>
      <c r="D289" s="25"/>
      <c r="E289" s="78"/>
      <c r="F289" s="78"/>
      <c r="G289" s="78"/>
      <c r="H289" s="25"/>
      <c r="I289" s="25"/>
      <c r="J289" s="482"/>
      <c r="K289" s="147"/>
      <c r="L289" s="78"/>
      <c r="M289" s="28"/>
      <c r="N289" s="28"/>
      <c r="O289" s="28"/>
      <c r="P289" s="78"/>
      <c r="Q289" s="78"/>
      <c r="R289" s="28"/>
      <c r="S289" s="28"/>
      <c r="T289" s="28"/>
      <c r="U289" s="29">
        <f t="shared" si="158"/>
        <v>0</v>
      </c>
      <c r="V289" s="28"/>
      <c r="W289" s="28"/>
      <c r="X289" s="28"/>
      <c r="Y289" s="29">
        <f t="shared" si="159"/>
        <v>0</v>
      </c>
      <c r="Z289" s="28"/>
      <c r="AA289" s="28"/>
      <c r="AB289" s="28"/>
      <c r="AC289" s="29">
        <f t="shared" si="160"/>
        <v>0</v>
      </c>
      <c r="AD289" s="147"/>
      <c r="AE289" s="147"/>
      <c r="AF289" s="28"/>
      <c r="AG289" s="29">
        <f t="shared" si="161"/>
        <v>0</v>
      </c>
      <c r="AH289" s="29">
        <f t="shared" si="162"/>
        <v>0</v>
      </c>
      <c r="AI289" s="112">
        <f t="shared" si="163"/>
        <v>0</v>
      </c>
      <c r="AJ289" s="112">
        <f t="shared" si="157"/>
        <v>0</v>
      </c>
    </row>
    <row r="290" spans="1:36" s="11" customFormat="1" ht="12.75" hidden="1" customHeight="1" outlineLevel="1" x14ac:dyDescent="0.2">
      <c r="A290" s="22">
        <v>5</v>
      </c>
      <c r="B290" s="23"/>
      <c r="C290" s="74"/>
      <c r="D290" s="25"/>
      <c r="E290" s="78"/>
      <c r="F290" s="78"/>
      <c r="G290" s="78"/>
      <c r="H290" s="25"/>
      <c r="I290" s="25"/>
      <c r="J290" s="482"/>
      <c r="K290" s="147"/>
      <c r="L290" s="78"/>
      <c r="M290" s="28"/>
      <c r="N290" s="28"/>
      <c r="O290" s="28"/>
      <c r="P290" s="78"/>
      <c r="Q290" s="78"/>
      <c r="R290" s="28"/>
      <c r="S290" s="28"/>
      <c r="T290" s="28"/>
      <c r="U290" s="29">
        <f t="shared" si="158"/>
        <v>0</v>
      </c>
      <c r="V290" s="28"/>
      <c r="W290" s="28"/>
      <c r="X290" s="28"/>
      <c r="Y290" s="29">
        <f t="shared" si="159"/>
        <v>0</v>
      </c>
      <c r="Z290" s="28"/>
      <c r="AA290" s="28"/>
      <c r="AB290" s="28"/>
      <c r="AC290" s="29">
        <f t="shared" si="160"/>
        <v>0</v>
      </c>
      <c r="AD290" s="147"/>
      <c r="AE290" s="147"/>
      <c r="AF290" s="28"/>
      <c r="AG290" s="29">
        <f t="shared" si="161"/>
        <v>0</v>
      </c>
      <c r="AH290" s="29">
        <f t="shared" si="162"/>
        <v>0</v>
      </c>
      <c r="AI290" s="112">
        <f t="shared" si="163"/>
        <v>0</v>
      </c>
      <c r="AJ290" s="112">
        <f t="shared" si="157"/>
        <v>0</v>
      </c>
    </row>
    <row r="291" spans="1:36" s="11" customFormat="1" ht="12.75" hidden="1" customHeight="1" outlineLevel="1" x14ac:dyDescent="0.2">
      <c r="A291" s="22">
        <v>6</v>
      </c>
      <c r="B291" s="23"/>
      <c r="C291" s="74"/>
      <c r="D291" s="25"/>
      <c r="E291" s="78"/>
      <c r="F291" s="78"/>
      <c r="G291" s="78"/>
      <c r="H291" s="25"/>
      <c r="I291" s="25"/>
      <c r="J291" s="482"/>
      <c r="K291" s="147"/>
      <c r="L291" s="78"/>
      <c r="M291" s="28"/>
      <c r="N291" s="28"/>
      <c r="O291" s="28"/>
      <c r="P291" s="78"/>
      <c r="Q291" s="78"/>
      <c r="R291" s="28"/>
      <c r="S291" s="28"/>
      <c r="T291" s="28"/>
      <c r="U291" s="29">
        <f t="shared" si="158"/>
        <v>0</v>
      </c>
      <c r="V291" s="28"/>
      <c r="W291" s="28"/>
      <c r="X291" s="28"/>
      <c r="Y291" s="29">
        <f t="shared" si="159"/>
        <v>0</v>
      </c>
      <c r="Z291" s="28"/>
      <c r="AA291" s="28"/>
      <c r="AB291" s="28"/>
      <c r="AC291" s="29">
        <f t="shared" si="160"/>
        <v>0</v>
      </c>
      <c r="AD291" s="147"/>
      <c r="AE291" s="147"/>
      <c r="AF291" s="28"/>
      <c r="AG291" s="29">
        <f t="shared" si="161"/>
        <v>0</v>
      </c>
      <c r="AH291" s="29">
        <f t="shared" si="162"/>
        <v>0</v>
      </c>
      <c r="AI291" s="112">
        <f t="shared" si="163"/>
        <v>0</v>
      </c>
      <c r="AJ291" s="112">
        <f t="shared" si="157"/>
        <v>0</v>
      </c>
    </row>
    <row r="292" spans="1:36" s="11" customFormat="1" ht="12.75" hidden="1" customHeight="1" outlineLevel="1" x14ac:dyDescent="0.2">
      <c r="A292" s="22">
        <v>7</v>
      </c>
      <c r="B292" s="23"/>
      <c r="C292" s="74"/>
      <c r="D292" s="25"/>
      <c r="E292" s="78"/>
      <c r="F292" s="78"/>
      <c r="G292" s="78"/>
      <c r="H292" s="25"/>
      <c r="I292" s="25"/>
      <c r="J292" s="482"/>
      <c r="K292" s="147"/>
      <c r="L292" s="78"/>
      <c r="M292" s="28"/>
      <c r="N292" s="28"/>
      <c r="O292" s="28"/>
      <c r="P292" s="78"/>
      <c r="Q292" s="78"/>
      <c r="R292" s="28"/>
      <c r="S292" s="28"/>
      <c r="T292" s="28"/>
      <c r="U292" s="29">
        <f t="shared" si="158"/>
        <v>0</v>
      </c>
      <c r="V292" s="28"/>
      <c r="W292" s="28"/>
      <c r="X292" s="28"/>
      <c r="Y292" s="29">
        <f t="shared" si="159"/>
        <v>0</v>
      </c>
      <c r="Z292" s="28"/>
      <c r="AA292" s="28"/>
      <c r="AB292" s="28"/>
      <c r="AC292" s="29">
        <f t="shared" si="160"/>
        <v>0</v>
      </c>
      <c r="AD292" s="147"/>
      <c r="AE292" s="147"/>
      <c r="AF292" s="28"/>
      <c r="AG292" s="29">
        <f t="shared" si="161"/>
        <v>0</v>
      </c>
      <c r="AH292" s="29">
        <f t="shared" si="162"/>
        <v>0</v>
      </c>
      <c r="AI292" s="112">
        <f t="shared" si="163"/>
        <v>0</v>
      </c>
      <c r="AJ292" s="112">
        <f t="shared" si="157"/>
        <v>0</v>
      </c>
    </row>
    <row r="293" spans="1:36" s="11" customFormat="1" ht="12.75" hidden="1" customHeight="1" outlineLevel="1" x14ac:dyDescent="0.2">
      <c r="A293" s="22">
        <v>8</v>
      </c>
      <c r="B293" s="23"/>
      <c r="C293" s="74"/>
      <c r="D293" s="25"/>
      <c r="E293" s="78"/>
      <c r="F293" s="78"/>
      <c r="G293" s="78"/>
      <c r="H293" s="25"/>
      <c r="I293" s="25"/>
      <c r="J293" s="482"/>
      <c r="K293" s="147"/>
      <c r="L293" s="78"/>
      <c r="M293" s="28"/>
      <c r="N293" s="28"/>
      <c r="O293" s="28"/>
      <c r="P293" s="78"/>
      <c r="Q293" s="78"/>
      <c r="R293" s="28"/>
      <c r="S293" s="28"/>
      <c r="T293" s="28"/>
      <c r="U293" s="29">
        <f t="shared" si="158"/>
        <v>0</v>
      </c>
      <c r="V293" s="28"/>
      <c r="W293" s="28"/>
      <c r="X293" s="28"/>
      <c r="Y293" s="29">
        <f t="shared" si="159"/>
        <v>0</v>
      </c>
      <c r="Z293" s="28"/>
      <c r="AA293" s="28"/>
      <c r="AB293" s="28"/>
      <c r="AC293" s="29">
        <f t="shared" si="160"/>
        <v>0</v>
      </c>
      <c r="AD293" s="147"/>
      <c r="AE293" s="147"/>
      <c r="AF293" s="28"/>
      <c r="AG293" s="29">
        <f t="shared" si="161"/>
        <v>0</v>
      </c>
      <c r="AH293" s="29">
        <f t="shared" si="162"/>
        <v>0</v>
      </c>
      <c r="AI293" s="112">
        <f t="shared" si="163"/>
        <v>0</v>
      </c>
      <c r="AJ293" s="112">
        <f t="shared" si="157"/>
        <v>0</v>
      </c>
    </row>
    <row r="294" spans="1:36" s="11" customFormat="1" ht="12.75" hidden="1" customHeight="1" outlineLevel="1" x14ac:dyDescent="0.2">
      <c r="A294" s="22">
        <v>9</v>
      </c>
      <c r="B294" s="23"/>
      <c r="C294" s="74"/>
      <c r="D294" s="25"/>
      <c r="E294" s="78"/>
      <c r="F294" s="78"/>
      <c r="G294" s="78"/>
      <c r="H294" s="25"/>
      <c r="I294" s="25"/>
      <c r="J294" s="482"/>
      <c r="K294" s="147"/>
      <c r="L294" s="78"/>
      <c r="M294" s="28"/>
      <c r="N294" s="28"/>
      <c r="O294" s="28"/>
      <c r="P294" s="78"/>
      <c r="Q294" s="78"/>
      <c r="R294" s="28"/>
      <c r="S294" s="28"/>
      <c r="T294" s="28"/>
      <c r="U294" s="29">
        <f t="shared" si="158"/>
        <v>0</v>
      </c>
      <c r="V294" s="28"/>
      <c r="W294" s="28"/>
      <c r="X294" s="28"/>
      <c r="Y294" s="29">
        <f t="shared" si="159"/>
        <v>0</v>
      </c>
      <c r="Z294" s="28"/>
      <c r="AA294" s="28"/>
      <c r="AB294" s="28"/>
      <c r="AC294" s="29">
        <f t="shared" si="160"/>
        <v>0</v>
      </c>
      <c r="AD294" s="147"/>
      <c r="AE294" s="147"/>
      <c r="AF294" s="28"/>
      <c r="AG294" s="29">
        <f t="shared" si="161"/>
        <v>0</v>
      </c>
      <c r="AH294" s="29">
        <f t="shared" si="162"/>
        <v>0</v>
      </c>
      <c r="AI294" s="112">
        <f t="shared" si="163"/>
        <v>0</v>
      </c>
      <c r="AJ294" s="112">
        <f t="shared" si="157"/>
        <v>0</v>
      </c>
    </row>
    <row r="295" spans="1:36" s="11" customFormat="1" ht="12.75" hidden="1" customHeight="1" outlineLevel="1" x14ac:dyDescent="0.2">
      <c r="A295" s="22">
        <v>10</v>
      </c>
      <c r="B295" s="23"/>
      <c r="C295" s="74"/>
      <c r="D295" s="25"/>
      <c r="E295" s="78"/>
      <c r="F295" s="78"/>
      <c r="G295" s="78"/>
      <c r="H295" s="25"/>
      <c r="I295" s="25"/>
      <c r="J295" s="482"/>
      <c r="K295" s="147"/>
      <c r="L295" s="78"/>
      <c r="M295" s="28"/>
      <c r="N295" s="28"/>
      <c r="O295" s="28"/>
      <c r="P295" s="78"/>
      <c r="Q295" s="78"/>
      <c r="R295" s="28"/>
      <c r="S295" s="28"/>
      <c r="T295" s="28"/>
      <c r="U295" s="29">
        <f t="shared" si="158"/>
        <v>0</v>
      </c>
      <c r="V295" s="28"/>
      <c r="W295" s="28"/>
      <c r="X295" s="28"/>
      <c r="Y295" s="29">
        <f t="shared" si="159"/>
        <v>0</v>
      </c>
      <c r="Z295" s="28"/>
      <c r="AA295" s="28"/>
      <c r="AB295" s="28"/>
      <c r="AC295" s="29">
        <f t="shared" si="160"/>
        <v>0</v>
      </c>
      <c r="AD295" s="147"/>
      <c r="AE295" s="147"/>
      <c r="AF295" s="28"/>
      <c r="AG295" s="29">
        <f t="shared" si="161"/>
        <v>0</v>
      </c>
      <c r="AH295" s="29">
        <f t="shared" si="162"/>
        <v>0</v>
      </c>
      <c r="AI295" s="112">
        <f t="shared" si="163"/>
        <v>0</v>
      </c>
      <c r="AJ295" s="112">
        <f t="shared" si="157"/>
        <v>0</v>
      </c>
    </row>
    <row r="296" spans="1:36" s="11" customFormat="1" ht="12.75" hidden="1" customHeight="1" outlineLevel="1" x14ac:dyDescent="0.2">
      <c r="A296" s="22">
        <v>11</v>
      </c>
      <c r="B296" s="23"/>
      <c r="C296" s="74"/>
      <c r="D296" s="25"/>
      <c r="E296" s="78"/>
      <c r="F296" s="78"/>
      <c r="G296" s="78"/>
      <c r="H296" s="25"/>
      <c r="I296" s="25"/>
      <c r="J296" s="482"/>
      <c r="K296" s="147"/>
      <c r="L296" s="78"/>
      <c r="M296" s="28"/>
      <c r="N296" s="28"/>
      <c r="O296" s="28"/>
      <c r="P296" s="78"/>
      <c r="Q296" s="78"/>
      <c r="R296" s="28"/>
      <c r="S296" s="28"/>
      <c r="T296" s="28"/>
      <c r="U296" s="29">
        <f t="shared" si="158"/>
        <v>0</v>
      </c>
      <c r="V296" s="28"/>
      <c r="W296" s="28"/>
      <c r="X296" s="28"/>
      <c r="Y296" s="29">
        <f t="shared" si="159"/>
        <v>0</v>
      </c>
      <c r="Z296" s="28"/>
      <c r="AA296" s="28"/>
      <c r="AB296" s="28"/>
      <c r="AC296" s="29">
        <f t="shared" si="160"/>
        <v>0</v>
      </c>
      <c r="AD296" s="147"/>
      <c r="AE296" s="147"/>
      <c r="AF296" s="28"/>
      <c r="AG296" s="29">
        <f t="shared" si="161"/>
        <v>0</v>
      </c>
      <c r="AH296" s="29">
        <f t="shared" si="162"/>
        <v>0</v>
      </c>
      <c r="AI296" s="112">
        <f t="shared" si="163"/>
        <v>0</v>
      </c>
      <c r="AJ296" s="112">
        <f t="shared" si="157"/>
        <v>0</v>
      </c>
    </row>
    <row r="297" spans="1:36" s="11" customFormat="1" ht="12.75" hidden="1" customHeight="1" outlineLevel="1" x14ac:dyDescent="0.2">
      <c r="A297" s="22">
        <v>12</v>
      </c>
      <c r="B297" s="23"/>
      <c r="C297" s="74"/>
      <c r="D297" s="25"/>
      <c r="E297" s="78"/>
      <c r="F297" s="78"/>
      <c r="G297" s="78"/>
      <c r="H297" s="25"/>
      <c r="I297" s="25"/>
      <c r="J297" s="482"/>
      <c r="K297" s="147"/>
      <c r="L297" s="78"/>
      <c r="M297" s="28"/>
      <c r="N297" s="28"/>
      <c r="O297" s="28"/>
      <c r="P297" s="78"/>
      <c r="Q297" s="78"/>
      <c r="R297" s="28"/>
      <c r="S297" s="28"/>
      <c r="T297" s="28"/>
      <c r="U297" s="29">
        <f t="shared" si="158"/>
        <v>0</v>
      </c>
      <c r="V297" s="28"/>
      <c r="W297" s="28"/>
      <c r="X297" s="28"/>
      <c r="Y297" s="29">
        <f t="shared" si="159"/>
        <v>0</v>
      </c>
      <c r="Z297" s="28"/>
      <c r="AA297" s="28"/>
      <c r="AB297" s="28"/>
      <c r="AC297" s="29">
        <f t="shared" si="160"/>
        <v>0</v>
      </c>
      <c r="AD297" s="147"/>
      <c r="AE297" s="147"/>
      <c r="AF297" s="28"/>
      <c r="AG297" s="29">
        <f t="shared" si="161"/>
        <v>0</v>
      </c>
      <c r="AH297" s="29">
        <f t="shared" si="162"/>
        <v>0</v>
      </c>
      <c r="AI297" s="112">
        <f t="shared" si="163"/>
        <v>0</v>
      </c>
      <c r="AJ297" s="112">
        <f t="shared" si="157"/>
        <v>0</v>
      </c>
    </row>
    <row r="298" spans="1:36" s="11" customFormat="1" ht="12.75" hidden="1" customHeight="1" outlineLevel="1" x14ac:dyDescent="0.2">
      <c r="A298" s="22">
        <v>13</v>
      </c>
      <c r="B298" s="23"/>
      <c r="C298" s="74"/>
      <c r="D298" s="25"/>
      <c r="E298" s="78"/>
      <c r="F298" s="78"/>
      <c r="G298" s="78"/>
      <c r="H298" s="25"/>
      <c r="I298" s="25"/>
      <c r="J298" s="482"/>
      <c r="K298" s="147"/>
      <c r="L298" s="78"/>
      <c r="M298" s="28"/>
      <c r="N298" s="28"/>
      <c r="O298" s="28"/>
      <c r="P298" s="78"/>
      <c r="Q298" s="78"/>
      <c r="R298" s="28"/>
      <c r="S298" s="28"/>
      <c r="T298" s="28"/>
      <c r="U298" s="29">
        <f t="shared" si="158"/>
        <v>0</v>
      </c>
      <c r="V298" s="28"/>
      <c r="W298" s="28"/>
      <c r="X298" s="28"/>
      <c r="Y298" s="29">
        <f t="shared" si="159"/>
        <v>0</v>
      </c>
      <c r="Z298" s="28"/>
      <c r="AA298" s="28"/>
      <c r="AB298" s="28"/>
      <c r="AC298" s="29">
        <f t="shared" si="160"/>
        <v>0</v>
      </c>
      <c r="AD298" s="147"/>
      <c r="AE298" s="147"/>
      <c r="AF298" s="28"/>
      <c r="AG298" s="29">
        <f t="shared" si="161"/>
        <v>0</v>
      </c>
      <c r="AH298" s="29">
        <f t="shared" si="162"/>
        <v>0</v>
      </c>
      <c r="AI298" s="112">
        <f t="shared" si="163"/>
        <v>0</v>
      </c>
      <c r="AJ298" s="112">
        <f t="shared" si="157"/>
        <v>0</v>
      </c>
    </row>
    <row r="299" spans="1:36" s="11" customFormat="1" ht="12.75" hidden="1" customHeight="1" outlineLevel="1" x14ac:dyDescent="0.2">
      <c r="A299" s="22">
        <v>14</v>
      </c>
      <c r="B299" s="23"/>
      <c r="C299" s="74"/>
      <c r="D299" s="25"/>
      <c r="E299" s="78"/>
      <c r="F299" s="78"/>
      <c r="G299" s="78"/>
      <c r="H299" s="25"/>
      <c r="I299" s="25"/>
      <c r="J299" s="482"/>
      <c r="K299" s="147"/>
      <c r="L299" s="78"/>
      <c r="M299" s="28"/>
      <c r="N299" s="28"/>
      <c r="O299" s="28"/>
      <c r="P299" s="78"/>
      <c r="Q299" s="78"/>
      <c r="R299" s="28"/>
      <c r="S299" s="28"/>
      <c r="T299" s="28"/>
      <c r="U299" s="29">
        <f t="shared" si="158"/>
        <v>0</v>
      </c>
      <c r="V299" s="28"/>
      <c r="W299" s="28"/>
      <c r="X299" s="28"/>
      <c r="Y299" s="29">
        <f t="shared" si="159"/>
        <v>0</v>
      </c>
      <c r="Z299" s="28"/>
      <c r="AA299" s="28"/>
      <c r="AB299" s="28"/>
      <c r="AC299" s="29">
        <f t="shared" si="160"/>
        <v>0</v>
      </c>
      <c r="AD299" s="147"/>
      <c r="AE299" s="147"/>
      <c r="AF299" s="28"/>
      <c r="AG299" s="29">
        <f t="shared" si="161"/>
        <v>0</v>
      </c>
      <c r="AH299" s="29">
        <f t="shared" si="162"/>
        <v>0</v>
      </c>
      <c r="AI299" s="112">
        <f t="shared" si="163"/>
        <v>0</v>
      </c>
      <c r="AJ299" s="112">
        <f t="shared" si="157"/>
        <v>0</v>
      </c>
    </row>
    <row r="300" spans="1:36" s="11" customFormat="1" ht="12.75" hidden="1" customHeight="1" outlineLevel="1" x14ac:dyDescent="0.2">
      <c r="A300" s="22">
        <v>15</v>
      </c>
      <c r="B300" s="23"/>
      <c r="C300" s="74"/>
      <c r="D300" s="25"/>
      <c r="E300" s="78"/>
      <c r="F300" s="78"/>
      <c r="G300" s="78"/>
      <c r="H300" s="25"/>
      <c r="I300" s="25"/>
      <c r="J300" s="482"/>
      <c r="K300" s="147"/>
      <c r="L300" s="78"/>
      <c r="M300" s="28"/>
      <c r="N300" s="28"/>
      <c r="O300" s="28"/>
      <c r="P300" s="78"/>
      <c r="Q300" s="78"/>
      <c r="R300" s="28"/>
      <c r="S300" s="28"/>
      <c r="T300" s="28"/>
      <c r="U300" s="29">
        <f t="shared" si="158"/>
        <v>0</v>
      </c>
      <c r="V300" s="28"/>
      <c r="W300" s="28"/>
      <c r="X300" s="28"/>
      <c r="Y300" s="29">
        <f t="shared" si="159"/>
        <v>0</v>
      </c>
      <c r="Z300" s="28"/>
      <c r="AA300" s="28"/>
      <c r="AB300" s="28"/>
      <c r="AC300" s="29">
        <f t="shared" si="160"/>
        <v>0</v>
      </c>
      <c r="AD300" s="147"/>
      <c r="AE300" s="147"/>
      <c r="AF300" s="28"/>
      <c r="AG300" s="29">
        <f t="shared" si="161"/>
        <v>0</v>
      </c>
      <c r="AH300" s="29">
        <f t="shared" si="162"/>
        <v>0</v>
      </c>
      <c r="AI300" s="112">
        <f t="shared" si="163"/>
        <v>0</v>
      </c>
      <c r="AJ300" s="112">
        <f t="shared" si="157"/>
        <v>0</v>
      </c>
    </row>
    <row r="301" spans="1:36" s="11" customFormat="1" ht="12.75" hidden="1" customHeight="1" outlineLevel="1" x14ac:dyDescent="0.2">
      <c r="A301" s="22">
        <v>16</v>
      </c>
      <c r="B301" s="23"/>
      <c r="C301" s="74"/>
      <c r="D301" s="25"/>
      <c r="E301" s="78"/>
      <c r="F301" s="78"/>
      <c r="G301" s="78"/>
      <c r="H301" s="25"/>
      <c r="I301" s="25"/>
      <c r="J301" s="482"/>
      <c r="K301" s="147"/>
      <c r="L301" s="78"/>
      <c r="M301" s="28"/>
      <c r="N301" s="28"/>
      <c r="O301" s="28"/>
      <c r="P301" s="78"/>
      <c r="Q301" s="78"/>
      <c r="R301" s="28"/>
      <c r="S301" s="28"/>
      <c r="T301" s="28"/>
      <c r="U301" s="29">
        <f t="shared" si="158"/>
        <v>0</v>
      </c>
      <c r="V301" s="28"/>
      <c r="W301" s="28"/>
      <c r="X301" s="28"/>
      <c r="Y301" s="29">
        <f t="shared" si="159"/>
        <v>0</v>
      </c>
      <c r="Z301" s="28"/>
      <c r="AA301" s="28"/>
      <c r="AB301" s="28"/>
      <c r="AC301" s="29">
        <f t="shared" si="160"/>
        <v>0</v>
      </c>
      <c r="AD301" s="147"/>
      <c r="AE301" s="147"/>
      <c r="AF301" s="28"/>
      <c r="AG301" s="29">
        <f t="shared" si="161"/>
        <v>0</v>
      </c>
      <c r="AH301" s="29">
        <f t="shared" si="162"/>
        <v>0</v>
      </c>
      <c r="AI301" s="112">
        <f t="shared" si="163"/>
        <v>0</v>
      </c>
      <c r="AJ301" s="112">
        <f t="shared" si="157"/>
        <v>0</v>
      </c>
    </row>
    <row r="302" spans="1:36" s="11" customFormat="1" ht="12.75" hidden="1" customHeight="1" outlineLevel="1" x14ac:dyDescent="0.2">
      <c r="A302" s="22">
        <v>17</v>
      </c>
      <c r="B302" s="23"/>
      <c r="C302" s="74"/>
      <c r="D302" s="25"/>
      <c r="E302" s="78"/>
      <c r="F302" s="78"/>
      <c r="G302" s="78"/>
      <c r="H302" s="25"/>
      <c r="I302" s="25"/>
      <c r="J302" s="482"/>
      <c r="K302" s="147"/>
      <c r="L302" s="78"/>
      <c r="M302" s="28"/>
      <c r="N302" s="28"/>
      <c r="O302" s="28"/>
      <c r="P302" s="78"/>
      <c r="Q302" s="78"/>
      <c r="R302" s="28"/>
      <c r="S302" s="28"/>
      <c r="T302" s="28"/>
      <c r="U302" s="29">
        <f t="shared" si="158"/>
        <v>0</v>
      </c>
      <c r="V302" s="28"/>
      <c r="W302" s="28"/>
      <c r="X302" s="28"/>
      <c r="Y302" s="29">
        <f t="shared" si="159"/>
        <v>0</v>
      </c>
      <c r="Z302" s="28"/>
      <c r="AA302" s="28"/>
      <c r="AB302" s="28"/>
      <c r="AC302" s="29">
        <f t="shared" si="160"/>
        <v>0</v>
      </c>
      <c r="AD302" s="147"/>
      <c r="AE302" s="147"/>
      <c r="AF302" s="28"/>
      <c r="AG302" s="29">
        <f t="shared" si="161"/>
        <v>0</v>
      </c>
      <c r="AH302" s="29">
        <f t="shared" si="162"/>
        <v>0</v>
      </c>
      <c r="AI302" s="112">
        <f t="shared" si="163"/>
        <v>0</v>
      </c>
      <c r="AJ302" s="112">
        <f t="shared" si="157"/>
        <v>0</v>
      </c>
    </row>
    <row r="303" spans="1:36" s="11" customFormat="1" ht="12.75" hidden="1" customHeight="1" outlineLevel="1" x14ac:dyDescent="0.2">
      <c r="A303" s="22">
        <v>18</v>
      </c>
      <c r="B303" s="23"/>
      <c r="C303" s="74"/>
      <c r="D303" s="25"/>
      <c r="E303" s="78"/>
      <c r="F303" s="78"/>
      <c r="G303" s="78"/>
      <c r="H303" s="25"/>
      <c r="I303" s="25"/>
      <c r="J303" s="482"/>
      <c r="K303" s="147"/>
      <c r="L303" s="78"/>
      <c r="M303" s="28"/>
      <c r="N303" s="28"/>
      <c r="O303" s="28"/>
      <c r="P303" s="78"/>
      <c r="Q303" s="78"/>
      <c r="R303" s="28"/>
      <c r="S303" s="28"/>
      <c r="T303" s="28"/>
      <c r="U303" s="29">
        <f t="shared" si="158"/>
        <v>0</v>
      </c>
      <c r="V303" s="28"/>
      <c r="W303" s="28"/>
      <c r="X303" s="28"/>
      <c r="Y303" s="29">
        <f t="shared" si="159"/>
        <v>0</v>
      </c>
      <c r="Z303" s="28"/>
      <c r="AA303" s="28"/>
      <c r="AB303" s="28"/>
      <c r="AC303" s="29">
        <f t="shared" si="160"/>
        <v>0</v>
      </c>
      <c r="AD303" s="147"/>
      <c r="AE303" s="147"/>
      <c r="AF303" s="28"/>
      <c r="AG303" s="29">
        <f t="shared" si="161"/>
        <v>0</v>
      </c>
      <c r="AH303" s="29">
        <f t="shared" si="162"/>
        <v>0</v>
      </c>
      <c r="AI303" s="112">
        <f t="shared" si="163"/>
        <v>0</v>
      </c>
      <c r="AJ303" s="112">
        <f t="shared" si="157"/>
        <v>0</v>
      </c>
    </row>
    <row r="304" spans="1:36" s="11" customFormat="1" ht="12.75" hidden="1" customHeight="1" outlineLevel="1" x14ac:dyDescent="0.2">
      <c r="A304" s="22">
        <v>19</v>
      </c>
      <c r="B304" s="23"/>
      <c r="C304" s="74"/>
      <c r="D304" s="25"/>
      <c r="E304" s="78"/>
      <c r="F304" s="78"/>
      <c r="G304" s="78"/>
      <c r="H304" s="25"/>
      <c r="I304" s="25"/>
      <c r="J304" s="482"/>
      <c r="K304" s="147"/>
      <c r="L304" s="78"/>
      <c r="M304" s="28"/>
      <c r="N304" s="28"/>
      <c r="O304" s="28"/>
      <c r="P304" s="78"/>
      <c r="Q304" s="78"/>
      <c r="R304" s="28"/>
      <c r="S304" s="28"/>
      <c r="T304" s="28"/>
      <c r="U304" s="29">
        <f t="shared" si="158"/>
        <v>0</v>
      </c>
      <c r="V304" s="28"/>
      <c r="W304" s="28"/>
      <c r="X304" s="28"/>
      <c r="Y304" s="29">
        <f t="shared" si="159"/>
        <v>0</v>
      </c>
      <c r="Z304" s="28"/>
      <c r="AA304" s="28"/>
      <c r="AB304" s="28"/>
      <c r="AC304" s="29">
        <f t="shared" si="160"/>
        <v>0</v>
      </c>
      <c r="AD304" s="147"/>
      <c r="AE304" s="147"/>
      <c r="AF304" s="28"/>
      <c r="AG304" s="29">
        <f t="shared" si="161"/>
        <v>0</v>
      </c>
      <c r="AH304" s="29">
        <f t="shared" si="162"/>
        <v>0</v>
      </c>
      <c r="AI304" s="112">
        <f t="shared" si="163"/>
        <v>0</v>
      </c>
      <c r="AJ304" s="112">
        <f t="shared" si="157"/>
        <v>0</v>
      </c>
    </row>
    <row r="305" spans="1:36" s="11" customFormat="1" ht="12.75" hidden="1" customHeight="1" outlineLevel="1" x14ac:dyDescent="0.2">
      <c r="A305" s="22">
        <v>20</v>
      </c>
      <c r="B305" s="23"/>
      <c r="C305" s="74"/>
      <c r="D305" s="25"/>
      <c r="E305" s="78"/>
      <c r="F305" s="78"/>
      <c r="G305" s="78"/>
      <c r="H305" s="25"/>
      <c r="I305" s="25"/>
      <c r="J305" s="482"/>
      <c r="K305" s="147"/>
      <c r="L305" s="78"/>
      <c r="M305" s="28"/>
      <c r="N305" s="28"/>
      <c r="O305" s="28"/>
      <c r="P305" s="78"/>
      <c r="Q305" s="78"/>
      <c r="R305" s="28"/>
      <c r="S305" s="28"/>
      <c r="T305" s="28"/>
      <c r="U305" s="29">
        <f t="shared" si="158"/>
        <v>0</v>
      </c>
      <c r="V305" s="28"/>
      <c r="W305" s="28"/>
      <c r="X305" s="28"/>
      <c r="Y305" s="29">
        <f t="shared" si="159"/>
        <v>0</v>
      </c>
      <c r="Z305" s="28"/>
      <c r="AA305" s="28"/>
      <c r="AB305" s="28"/>
      <c r="AC305" s="29">
        <f t="shared" si="160"/>
        <v>0</v>
      </c>
      <c r="AD305" s="147"/>
      <c r="AE305" s="147"/>
      <c r="AF305" s="28"/>
      <c r="AG305" s="29">
        <f t="shared" si="161"/>
        <v>0</v>
      </c>
      <c r="AH305" s="29">
        <f t="shared" si="162"/>
        <v>0</v>
      </c>
      <c r="AI305" s="112">
        <f t="shared" si="163"/>
        <v>0</v>
      </c>
      <c r="AJ305" s="112">
        <f t="shared" si="157"/>
        <v>0</v>
      </c>
    </row>
    <row r="306" spans="1:36" s="11" customFormat="1" ht="12.75" hidden="1" customHeight="1" outlineLevel="1" x14ac:dyDescent="0.2">
      <c r="A306" s="22">
        <v>21</v>
      </c>
      <c r="B306" s="23"/>
      <c r="C306" s="74"/>
      <c r="D306" s="25"/>
      <c r="E306" s="78"/>
      <c r="F306" s="78"/>
      <c r="G306" s="78"/>
      <c r="H306" s="25"/>
      <c r="I306" s="25"/>
      <c r="J306" s="517"/>
      <c r="K306" s="147"/>
      <c r="L306" s="78"/>
      <c r="M306" s="28"/>
      <c r="N306" s="28"/>
      <c r="O306" s="28"/>
      <c r="P306" s="78"/>
      <c r="Q306" s="78"/>
      <c r="R306" s="28"/>
      <c r="S306" s="28"/>
      <c r="T306" s="28"/>
      <c r="U306" s="29">
        <f t="shared" si="158"/>
        <v>0</v>
      </c>
      <c r="V306" s="28"/>
      <c r="W306" s="28"/>
      <c r="X306" s="28"/>
      <c r="Y306" s="29">
        <f t="shared" si="159"/>
        <v>0</v>
      </c>
      <c r="Z306" s="28"/>
      <c r="AA306" s="28"/>
      <c r="AB306" s="28"/>
      <c r="AC306" s="29">
        <f t="shared" si="160"/>
        <v>0</v>
      </c>
      <c r="AD306" s="147"/>
      <c r="AE306" s="147"/>
      <c r="AF306" s="28"/>
      <c r="AG306" s="29">
        <f t="shared" si="161"/>
        <v>0</v>
      </c>
      <c r="AH306" s="29">
        <f t="shared" si="162"/>
        <v>0</v>
      </c>
      <c r="AI306" s="112">
        <f t="shared" si="163"/>
        <v>0</v>
      </c>
      <c r="AJ306" s="112">
        <f t="shared" si="157"/>
        <v>0</v>
      </c>
    </row>
    <row r="307" spans="1:36" s="11" customFormat="1" ht="12.75" customHeight="1" collapsed="1" x14ac:dyDescent="0.3">
      <c r="A307" s="427" t="s">
        <v>132</v>
      </c>
      <c r="B307" s="428"/>
      <c r="C307" s="428"/>
      <c r="D307" s="428"/>
      <c r="E307" s="428"/>
      <c r="F307" s="428"/>
      <c r="G307" s="428"/>
      <c r="H307" s="428"/>
      <c r="I307" s="429"/>
      <c r="J307" s="273">
        <f>SUM(J286:J306)</f>
        <v>0</v>
      </c>
      <c r="K307" s="273">
        <f>SUM(K286:K306)</f>
        <v>0</v>
      </c>
      <c r="L307" s="394"/>
      <c r="M307" s="273">
        <f>SUM(M286:M306)</f>
        <v>0</v>
      </c>
      <c r="N307" s="273">
        <f>SUM(N286:N306)</f>
        <v>0</v>
      </c>
      <c r="O307" s="273">
        <f>SUM(O286:O306)</f>
        <v>0</v>
      </c>
      <c r="P307" s="274"/>
      <c r="Q307" s="404"/>
      <c r="R307" s="273">
        <f t="shared" ref="R307:AH307" si="164">SUM(R286:R306)</f>
        <v>0</v>
      </c>
      <c r="S307" s="273">
        <f t="shared" si="164"/>
        <v>0</v>
      </c>
      <c r="T307" s="273">
        <f t="shared" si="164"/>
        <v>0</v>
      </c>
      <c r="U307" s="273">
        <f t="shared" si="164"/>
        <v>0</v>
      </c>
      <c r="V307" s="273">
        <f t="shared" si="164"/>
        <v>0</v>
      </c>
      <c r="W307" s="273">
        <f t="shared" si="164"/>
        <v>0</v>
      </c>
      <c r="X307" s="273">
        <f t="shared" si="164"/>
        <v>0</v>
      </c>
      <c r="Y307" s="273">
        <f t="shared" si="164"/>
        <v>0</v>
      </c>
      <c r="Z307" s="273">
        <f t="shared" si="164"/>
        <v>0</v>
      </c>
      <c r="AA307" s="273">
        <f t="shared" si="164"/>
        <v>0</v>
      </c>
      <c r="AB307" s="273">
        <f t="shared" si="164"/>
        <v>0</v>
      </c>
      <c r="AC307" s="273">
        <f t="shared" si="164"/>
        <v>0</v>
      </c>
      <c r="AD307" s="273">
        <f t="shared" si="164"/>
        <v>0</v>
      </c>
      <c r="AE307" s="273">
        <f t="shared" si="164"/>
        <v>0</v>
      </c>
      <c r="AF307" s="273">
        <f t="shared" si="164"/>
        <v>0</v>
      </c>
      <c r="AG307" s="273">
        <f t="shared" si="164"/>
        <v>0</v>
      </c>
      <c r="AH307" s="273">
        <f t="shared" si="164"/>
        <v>0</v>
      </c>
      <c r="AI307" s="281">
        <f>IF(ISERROR(AH307/J307),0,AH307/J307)</f>
        <v>0</v>
      </c>
      <c r="AJ307" s="281">
        <f>IF(ISERROR(AH307/$AH$359),0,AH307/$AH$359)</f>
        <v>0</v>
      </c>
    </row>
    <row r="308" spans="1:36" ht="12.75" customHeight="1" x14ac:dyDescent="0.3">
      <c r="A308" s="473" t="s">
        <v>74</v>
      </c>
      <c r="B308" s="474"/>
      <c r="C308" s="474"/>
      <c r="D308" s="474"/>
      <c r="E308" s="475"/>
      <c r="F308" s="16"/>
      <c r="G308" s="5"/>
      <c r="H308" s="17"/>
      <c r="I308" s="17"/>
      <c r="J308" s="321"/>
      <c r="K308" s="7"/>
      <c r="L308" s="18"/>
      <c r="M308" s="19"/>
      <c r="N308" s="19"/>
      <c r="O308" s="19"/>
      <c r="P308" s="5"/>
      <c r="Q308" s="20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111"/>
      <c r="AJ308" s="111"/>
    </row>
    <row r="309" spans="1:36" s="11" customFormat="1" ht="12.75" hidden="1" customHeight="1" outlineLevel="1" x14ac:dyDescent="0.2">
      <c r="A309" s="23">
        <v>1</v>
      </c>
      <c r="B309" s="23"/>
      <c r="C309" s="226"/>
      <c r="D309" s="25"/>
      <c r="E309" s="192"/>
      <c r="F309" s="78"/>
      <c r="G309" s="78"/>
      <c r="H309" s="25"/>
      <c r="I309" s="25"/>
      <c r="J309" s="481"/>
      <c r="K309" s="147"/>
      <c r="L309" s="78"/>
      <c r="M309" s="28"/>
      <c r="N309" s="28"/>
      <c r="O309" s="28"/>
      <c r="P309" s="78"/>
      <c r="Q309" s="78"/>
      <c r="R309" s="28"/>
      <c r="S309" s="28"/>
      <c r="T309" s="28"/>
      <c r="U309" s="29">
        <f>SUM(R309:T309)</f>
        <v>0</v>
      </c>
      <c r="V309" s="28"/>
      <c r="W309" s="28"/>
      <c r="X309" s="28"/>
      <c r="Y309" s="29">
        <f>SUM(V309:X309)</f>
        <v>0</v>
      </c>
      <c r="Z309" s="28"/>
      <c r="AA309" s="28"/>
      <c r="AB309" s="28"/>
      <c r="AC309" s="29">
        <f>SUM(Z309:AB309)</f>
        <v>0</v>
      </c>
      <c r="AD309" s="28"/>
      <c r="AE309" s="147"/>
      <c r="AF309" s="28"/>
      <c r="AG309" s="29">
        <f>SUM(AD309:AF309)</f>
        <v>0</v>
      </c>
      <c r="AH309" s="29">
        <f t="shared" ref="AH309:AH310" si="165">SUM(U309,Y309,AC309,AG309)</f>
        <v>0</v>
      </c>
      <c r="AI309" s="112">
        <f>IF(ISERROR(AH309/J309),0,AH309/J309)</f>
        <v>0</v>
      </c>
      <c r="AJ309" s="112">
        <f t="shared" ref="AJ309:AJ352" si="166">IF(ISERROR(AH309/$AH$359),"-",AH309/$AH$359)</f>
        <v>0</v>
      </c>
    </row>
    <row r="310" spans="1:36" s="11" customFormat="1" ht="12.75" hidden="1" customHeight="1" outlineLevel="1" x14ac:dyDescent="0.2">
      <c r="A310" s="23">
        <v>2</v>
      </c>
      <c r="B310" s="23"/>
      <c r="C310" s="163"/>
      <c r="D310" s="25"/>
      <c r="E310" s="153"/>
      <c r="F310" s="78"/>
      <c r="G310" s="162"/>
      <c r="H310" s="33"/>
      <c r="I310" s="33"/>
      <c r="J310" s="482"/>
      <c r="K310" s="148"/>
      <c r="L310" s="78"/>
      <c r="M310" s="28"/>
      <c r="N310" s="28"/>
      <c r="O310" s="28"/>
      <c r="P310" s="162"/>
      <c r="Q310" s="162"/>
      <c r="R310" s="28"/>
      <c r="S310" s="28"/>
      <c r="T310" s="28"/>
      <c r="U310" s="29">
        <f t="shared" ref="U310" si="167">SUM(R310:T310)</f>
        <v>0</v>
      </c>
      <c r="V310" s="28"/>
      <c r="W310" s="28"/>
      <c r="X310" s="28"/>
      <c r="Y310" s="29">
        <f t="shared" ref="Y310" si="168">SUM(V310:X310)</f>
        <v>0</v>
      </c>
      <c r="Z310" s="28"/>
      <c r="AA310" s="28"/>
      <c r="AB310" s="28"/>
      <c r="AC310" s="29">
        <f t="shared" ref="AC310" si="169">SUM(Z310:AB310)</f>
        <v>0</v>
      </c>
      <c r="AD310" s="28"/>
      <c r="AE310" s="148"/>
      <c r="AF310" s="28"/>
      <c r="AG310" s="29">
        <f t="shared" ref="AG310" si="170">SUM(AD310:AF310)</f>
        <v>0</v>
      </c>
      <c r="AH310" s="29">
        <f t="shared" si="165"/>
        <v>0</v>
      </c>
      <c r="AI310" s="112">
        <f t="shared" ref="AI310" si="171">IF(ISERROR(AH310/J310),0,AH310/J310)</f>
        <v>0</v>
      </c>
      <c r="AJ310" s="112">
        <f t="shared" si="166"/>
        <v>0</v>
      </c>
    </row>
    <row r="311" spans="1:36" s="11" customFormat="1" ht="12.75" hidden="1" customHeight="1" outlineLevel="1" x14ac:dyDescent="0.2">
      <c r="A311" s="23">
        <v>3</v>
      </c>
      <c r="B311" s="23"/>
      <c r="C311" s="163"/>
      <c r="D311" s="25"/>
      <c r="E311" s="153"/>
      <c r="F311" s="78"/>
      <c r="G311" s="162"/>
      <c r="H311" s="33"/>
      <c r="I311" s="33"/>
      <c r="J311" s="482"/>
      <c r="K311" s="148"/>
      <c r="L311" s="78"/>
      <c r="M311" s="28"/>
      <c r="N311" s="28"/>
      <c r="O311" s="28"/>
      <c r="P311" s="162"/>
      <c r="Q311" s="162"/>
      <c r="R311" s="28"/>
      <c r="S311" s="28"/>
      <c r="T311" s="28"/>
      <c r="U311" s="29">
        <f t="shared" ref="U311:U352" si="172">SUM(R311:T311)</f>
        <v>0</v>
      </c>
      <c r="V311" s="28"/>
      <c r="W311" s="28"/>
      <c r="X311" s="28"/>
      <c r="Y311" s="29">
        <f t="shared" ref="Y311:Y352" si="173">SUM(V311:X311)</f>
        <v>0</v>
      </c>
      <c r="Z311" s="28"/>
      <c r="AA311" s="28"/>
      <c r="AB311" s="28"/>
      <c r="AC311" s="29">
        <f t="shared" ref="AC311:AC352" si="174">SUM(Z311:AB311)</f>
        <v>0</v>
      </c>
      <c r="AD311" s="28"/>
      <c r="AE311" s="148"/>
      <c r="AF311" s="28"/>
      <c r="AG311" s="29">
        <f t="shared" ref="AG311:AG352" si="175">SUM(AD311:AF311)</f>
        <v>0</v>
      </c>
      <c r="AH311" s="29">
        <f t="shared" ref="AH311:AH352" si="176">SUM(U311,Y311,AC311,AG311)</f>
        <v>0</v>
      </c>
      <c r="AI311" s="112">
        <f t="shared" ref="AI311:AI352" si="177">IF(ISERROR(AH311/J311),0,AH311/J311)</f>
        <v>0</v>
      </c>
      <c r="AJ311" s="112">
        <f t="shared" si="166"/>
        <v>0</v>
      </c>
    </row>
    <row r="312" spans="1:36" s="11" customFormat="1" ht="12.75" hidden="1" customHeight="1" outlineLevel="1" x14ac:dyDescent="0.2">
      <c r="A312" s="23">
        <v>4</v>
      </c>
      <c r="B312" s="23"/>
      <c r="C312" s="226"/>
      <c r="D312" s="25"/>
      <c r="E312" s="153"/>
      <c r="F312" s="78"/>
      <c r="G312" s="162"/>
      <c r="H312" s="33"/>
      <c r="I312" s="33"/>
      <c r="J312" s="482"/>
      <c r="K312" s="148"/>
      <c r="L312" s="78"/>
      <c r="M312" s="28"/>
      <c r="N312" s="28"/>
      <c r="O312" s="28"/>
      <c r="P312" s="162"/>
      <c r="Q312" s="162"/>
      <c r="R312" s="28"/>
      <c r="S312" s="28"/>
      <c r="T312" s="28"/>
      <c r="U312" s="29">
        <f t="shared" si="172"/>
        <v>0</v>
      </c>
      <c r="V312" s="28"/>
      <c r="W312" s="28"/>
      <c r="X312" s="28"/>
      <c r="Y312" s="29">
        <f t="shared" si="173"/>
        <v>0</v>
      </c>
      <c r="Z312" s="28"/>
      <c r="AA312" s="28"/>
      <c r="AB312" s="28"/>
      <c r="AC312" s="29">
        <f t="shared" si="174"/>
        <v>0</v>
      </c>
      <c r="AD312" s="28"/>
      <c r="AE312" s="148"/>
      <c r="AF312" s="28"/>
      <c r="AG312" s="29">
        <f t="shared" si="175"/>
        <v>0</v>
      </c>
      <c r="AH312" s="29">
        <f t="shared" si="176"/>
        <v>0</v>
      </c>
      <c r="AI312" s="112">
        <f t="shared" si="177"/>
        <v>0</v>
      </c>
      <c r="AJ312" s="112">
        <f t="shared" si="166"/>
        <v>0</v>
      </c>
    </row>
    <row r="313" spans="1:36" s="11" customFormat="1" ht="12.75" hidden="1" customHeight="1" outlineLevel="1" x14ac:dyDescent="0.2">
      <c r="A313" s="23">
        <v>5</v>
      </c>
      <c r="B313" s="23"/>
      <c r="C313" s="226"/>
      <c r="D313" s="25"/>
      <c r="E313" s="153"/>
      <c r="F313" s="78"/>
      <c r="G313" s="162"/>
      <c r="H313" s="33"/>
      <c r="I313" s="33"/>
      <c r="J313" s="482"/>
      <c r="K313" s="148"/>
      <c r="L313" s="78"/>
      <c r="M313" s="28"/>
      <c r="N313" s="28"/>
      <c r="O313" s="28"/>
      <c r="P313" s="162"/>
      <c r="Q313" s="162"/>
      <c r="R313" s="28"/>
      <c r="S313" s="28"/>
      <c r="T313" s="28"/>
      <c r="U313" s="29">
        <f t="shared" si="172"/>
        <v>0</v>
      </c>
      <c r="V313" s="28"/>
      <c r="W313" s="28"/>
      <c r="X313" s="28"/>
      <c r="Y313" s="29">
        <f t="shared" si="173"/>
        <v>0</v>
      </c>
      <c r="Z313" s="28"/>
      <c r="AA313" s="28"/>
      <c r="AB313" s="28"/>
      <c r="AC313" s="29">
        <f t="shared" si="174"/>
        <v>0</v>
      </c>
      <c r="AD313" s="28"/>
      <c r="AE313" s="148"/>
      <c r="AF313" s="28"/>
      <c r="AG313" s="29">
        <f t="shared" si="175"/>
        <v>0</v>
      </c>
      <c r="AH313" s="29">
        <f t="shared" si="176"/>
        <v>0</v>
      </c>
      <c r="AI313" s="112">
        <f t="shared" si="177"/>
        <v>0</v>
      </c>
      <c r="AJ313" s="112">
        <f t="shared" si="166"/>
        <v>0</v>
      </c>
    </row>
    <row r="314" spans="1:36" s="11" customFormat="1" ht="12.75" hidden="1" customHeight="1" outlineLevel="1" x14ac:dyDescent="0.2">
      <c r="A314" s="23">
        <v>6</v>
      </c>
      <c r="B314" s="23"/>
      <c r="C314" s="226"/>
      <c r="D314" s="25"/>
      <c r="E314" s="153"/>
      <c r="F314" s="78"/>
      <c r="G314" s="162"/>
      <c r="H314" s="33"/>
      <c r="I314" s="33"/>
      <c r="J314" s="482"/>
      <c r="K314" s="148"/>
      <c r="L314" s="78"/>
      <c r="M314" s="28"/>
      <c r="N314" s="28"/>
      <c r="O314" s="28"/>
      <c r="P314" s="162"/>
      <c r="Q314" s="162"/>
      <c r="R314" s="28"/>
      <c r="S314" s="28"/>
      <c r="T314" s="28"/>
      <c r="U314" s="29">
        <f t="shared" si="172"/>
        <v>0</v>
      </c>
      <c r="V314" s="28"/>
      <c r="W314" s="28"/>
      <c r="X314" s="28"/>
      <c r="Y314" s="29">
        <f t="shared" si="173"/>
        <v>0</v>
      </c>
      <c r="Z314" s="28"/>
      <c r="AA314" s="28"/>
      <c r="AB314" s="28"/>
      <c r="AC314" s="29">
        <f t="shared" si="174"/>
        <v>0</v>
      </c>
      <c r="AD314" s="28"/>
      <c r="AE314" s="148"/>
      <c r="AF314" s="28"/>
      <c r="AG314" s="29">
        <f t="shared" si="175"/>
        <v>0</v>
      </c>
      <c r="AH314" s="29">
        <f t="shared" si="176"/>
        <v>0</v>
      </c>
      <c r="AI314" s="112">
        <f t="shared" si="177"/>
        <v>0</v>
      </c>
      <c r="AJ314" s="112">
        <f t="shared" si="166"/>
        <v>0</v>
      </c>
    </row>
    <row r="315" spans="1:36" s="11" customFormat="1" ht="12.75" hidden="1" customHeight="1" outlineLevel="1" x14ac:dyDescent="0.2">
      <c r="A315" s="23">
        <v>7</v>
      </c>
      <c r="B315" s="23"/>
      <c r="C315" s="163"/>
      <c r="D315" s="25"/>
      <c r="E315" s="153"/>
      <c r="F315" s="78"/>
      <c r="G315" s="162"/>
      <c r="H315" s="33"/>
      <c r="I315" s="33"/>
      <c r="J315" s="482"/>
      <c r="K315" s="148"/>
      <c r="L315" s="78"/>
      <c r="M315" s="28"/>
      <c r="N315" s="28"/>
      <c r="O315" s="28"/>
      <c r="P315" s="162"/>
      <c r="Q315" s="162"/>
      <c r="R315" s="28"/>
      <c r="S315" s="28"/>
      <c r="T315" s="28"/>
      <c r="U315" s="29">
        <f t="shared" si="172"/>
        <v>0</v>
      </c>
      <c r="V315" s="28"/>
      <c r="W315" s="28"/>
      <c r="X315" s="28"/>
      <c r="Y315" s="29">
        <f t="shared" si="173"/>
        <v>0</v>
      </c>
      <c r="Z315" s="28"/>
      <c r="AA315" s="28"/>
      <c r="AB315" s="28"/>
      <c r="AC315" s="29">
        <f t="shared" si="174"/>
        <v>0</v>
      </c>
      <c r="AD315" s="28"/>
      <c r="AE315" s="148"/>
      <c r="AF315" s="28"/>
      <c r="AG315" s="29">
        <f t="shared" si="175"/>
        <v>0</v>
      </c>
      <c r="AH315" s="29">
        <f t="shared" si="176"/>
        <v>0</v>
      </c>
      <c r="AI315" s="112">
        <f t="shared" si="177"/>
        <v>0</v>
      </c>
      <c r="AJ315" s="112">
        <f t="shared" si="166"/>
        <v>0</v>
      </c>
    </row>
    <row r="316" spans="1:36" s="11" customFormat="1" ht="12.75" hidden="1" customHeight="1" outlineLevel="1" x14ac:dyDescent="0.2">
      <c r="A316" s="23">
        <v>8</v>
      </c>
      <c r="B316" s="23"/>
      <c r="C316" s="163"/>
      <c r="D316" s="25"/>
      <c r="E316" s="153"/>
      <c r="F316" s="78"/>
      <c r="G316" s="162"/>
      <c r="H316" s="33"/>
      <c r="I316" s="33"/>
      <c r="J316" s="482"/>
      <c r="K316" s="148"/>
      <c r="L316" s="78"/>
      <c r="M316" s="28"/>
      <c r="N316" s="28"/>
      <c r="O316" s="28"/>
      <c r="P316" s="162"/>
      <c r="Q316" s="162"/>
      <c r="R316" s="28"/>
      <c r="S316" s="28"/>
      <c r="T316" s="28"/>
      <c r="U316" s="29">
        <f t="shared" si="172"/>
        <v>0</v>
      </c>
      <c r="V316" s="28"/>
      <c r="W316" s="28"/>
      <c r="X316" s="28"/>
      <c r="Y316" s="29">
        <f t="shared" si="173"/>
        <v>0</v>
      </c>
      <c r="Z316" s="28"/>
      <c r="AA316" s="28"/>
      <c r="AB316" s="28"/>
      <c r="AC316" s="29">
        <f t="shared" si="174"/>
        <v>0</v>
      </c>
      <c r="AD316" s="28"/>
      <c r="AE316" s="148"/>
      <c r="AF316" s="28"/>
      <c r="AG316" s="29">
        <f t="shared" si="175"/>
        <v>0</v>
      </c>
      <c r="AH316" s="29">
        <f t="shared" si="176"/>
        <v>0</v>
      </c>
      <c r="AI316" s="112">
        <f t="shared" si="177"/>
        <v>0</v>
      </c>
      <c r="AJ316" s="112">
        <f t="shared" si="166"/>
        <v>0</v>
      </c>
    </row>
    <row r="317" spans="1:36" s="11" customFormat="1" ht="12.75" hidden="1" customHeight="1" outlineLevel="1" x14ac:dyDescent="0.2">
      <c r="A317" s="23">
        <v>9</v>
      </c>
      <c r="B317" s="23"/>
      <c r="C317" s="226"/>
      <c r="D317" s="25"/>
      <c r="E317" s="153"/>
      <c r="F317" s="78"/>
      <c r="G317" s="162"/>
      <c r="H317" s="33"/>
      <c r="I317" s="33"/>
      <c r="J317" s="482"/>
      <c r="K317" s="148"/>
      <c r="L317" s="78"/>
      <c r="M317" s="28"/>
      <c r="N317" s="28"/>
      <c r="O317" s="28"/>
      <c r="P317" s="162"/>
      <c r="Q317" s="162"/>
      <c r="R317" s="28"/>
      <c r="S317" s="28"/>
      <c r="T317" s="28"/>
      <c r="U317" s="29">
        <f t="shared" si="172"/>
        <v>0</v>
      </c>
      <c r="V317" s="28"/>
      <c r="W317" s="28"/>
      <c r="X317" s="28"/>
      <c r="Y317" s="29">
        <f t="shared" si="173"/>
        <v>0</v>
      </c>
      <c r="Z317" s="28"/>
      <c r="AA317" s="28"/>
      <c r="AB317" s="28"/>
      <c r="AC317" s="29">
        <f t="shared" si="174"/>
        <v>0</v>
      </c>
      <c r="AD317" s="28"/>
      <c r="AE317" s="148"/>
      <c r="AF317" s="28"/>
      <c r="AG317" s="29">
        <f t="shared" si="175"/>
        <v>0</v>
      </c>
      <c r="AH317" s="29">
        <f t="shared" si="176"/>
        <v>0</v>
      </c>
      <c r="AI317" s="112">
        <f t="shared" si="177"/>
        <v>0</v>
      </c>
      <c r="AJ317" s="112">
        <f t="shared" si="166"/>
        <v>0</v>
      </c>
    </row>
    <row r="318" spans="1:36" s="11" customFormat="1" ht="12.75" hidden="1" customHeight="1" outlineLevel="1" x14ac:dyDescent="0.2">
      <c r="A318" s="23">
        <v>10</v>
      </c>
      <c r="B318" s="23"/>
      <c r="C318" s="226"/>
      <c r="D318" s="25"/>
      <c r="E318" s="153"/>
      <c r="F318" s="78"/>
      <c r="G318" s="162"/>
      <c r="H318" s="33"/>
      <c r="I318" s="33"/>
      <c r="J318" s="482"/>
      <c r="K318" s="148"/>
      <c r="L318" s="78"/>
      <c r="M318" s="28"/>
      <c r="N318" s="28"/>
      <c r="O318" s="28"/>
      <c r="P318" s="162"/>
      <c r="Q318" s="162"/>
      <c r="R318" s="28"/>
      <c r="S318" s="28"/>
      <c r="T318" s="28"/>
      <c r="U318" s="29">
        <f t="shared" si="172"/>
        <v>0</v>
      </c>
      <c r="V318" s="28"/>
      <c r="W318" s="28"/>
      <c r="X318" s="28"/>
      <c r="Y318" s="29">
        <f t="shared" si="173"/>
        <v>0</v>
      </c>
      <c r="Z318" s="28"/>
      <c r="AA318" s="28"/>
      <c r="AB318" s="28"/>
      <c r="AC318" s="29">
        <f t="shared" si="174"/>
        <v>0</v>
      </c>
      <c r="AD318" s="28"/>
      <c r="AE318" s="148"/>
      <c r="AF318" s="28"/>
      <c r="AG318" s="29">
        <f t="shared" si="175"/>
        <v>0</v>
      </c>
      <c r="AH318" s="29">
        <f t="shared" si="176"/>
        <v>0</v>
      </c>
      <c r="AI318" s="112">
        <f t="shared" si="177"/>
        <v>0</v>
      </c>
      <c r="AJ318" s="112">
        <f t="shared" si="166"/>
        <v>0</v>
      </c>
    </row>
    <row r="319" spans="1:36" s="11" customFormat="1" ht="12.75" hidden="1" customHeight="1" outlineLevel="1" x14ac:dyDescent="0.2">
      <c r="A319" s="23">
        <v>11</v>
      </c>
      <c r="B319" s="23"/>
      <c r="C319" s="226"/>
      <c r="D319" s="25"/>
      <c r="E319" s="153"/>
      <c r="F319" s="78"/>
      <c r="G319" s="162"/>
      <c r="H319" s="33"/>
      <c r="I319" s="33"/>
      <c r="J319" s="482"/>
      <c r="K319" s="148"/>
      <c r="L319" s="78"/>
      <c r="M319" s="28"/>
      <c r="N319" s="28"/>
      <c r="O319" s="28"/>
      <c r="P319" s="162"/>
      <c r="Q319" s="162"/>
      <c r="R319" s="28"/>
      <c r="S319" s="28"/>
      <c r="T319" s="28"/>
      <c r="U319" s="29">
        <f t="shared" si="172"/>
        <v>0</v>
      </c>
      <c r="V319" s="28"/>
      <c r="W319" s="28"/>
      <c r="X319" s="28"/>
      <c r="Y319" s="29">
        <f t="shared" si="173"/>
        <v>0</v>
      </c>
      <c r="Z319" s="28"/>
      <c r="AA319" s="28"/>
      <c r="AB319" s="28"/>
      <c r="AC319" s="29">
        <f t="shared" si="174"/>
        <v>0</v>
      </c>
      <c r="AD319" s="28"/>
      <c r="AE319" s="148"/>
      <c r="AF319" s="28"/>
      <c r="AG319" s="29">
        <f t="shared" si="175"/>
        <v>0</v>
      </c>
      <c r="AH319" s="29">
        <f t="shared" si="176"/>
        <v>0</v>
      </c>
      <c r="AI319" s="112">
        <f t="shared" si="177"/>
        <v>0</v>
      </c>
      <c r="AJ319" s="112">
        <f t="shared" si="166"/>
        <v>0</v>
      </c>
    </row>
    <row r="320" spans="1:36" s="11" customFormat="1" ht="12.75" hidden="1" customHeight="1" outlineLevel="1" x14ac:dyDescent="0.2">
      <c r="A320" s="23">
        <v>12</v>
      </c>
      <c r="B320" s="23"/>
      <c r="C320" s="226"/>
      <c r="D320" s="25"/>
      <c r="E320" s="153"/>
      <c r="F320" s="78"/>
      <c r="G320" s="162"/>
      <c r="H320" s="33"/>
      <c r="I320" s="33"/>
      <c r="J320" s="482"/>
      <c r="K320" s="148"/>
      <c r="L320" s="78"/>
      <c r="M320" s="28"/>
      <c r="N320" s="28"/>
      <c r="O320" s="28"/>
      <c r="P320" s="162"/>
      <c r="Q320" s="162"/>
      <c r="R320" s="28"/>
      <c r="S320" s="28"/>
      <c r="T320" s="28"/>
      <c r="U320" s="29">
        <f t="shared" si="172"/>
        <v>0</v>
      </c>
      <c r="V320" s="28"/>
      <c r="W320" s="28"/>
      <c r="X320" s="28"/>
      <c r="Y320" s="29">
        <f t="shared" si="173"/>
        <v>0</v>
      </c>
      <c r="Z320" s="28"/>
      <c r="AA320" s="28"/>
      <c r="AB320" s="28"/>
      <c r="AC320" s="29">
        <f t="shared" si="174"/>
        <v>0</v>
      </c>
      <c r="AD320" s="28"/>
      <c r="AE320" s="148"/>
      <c r="AF320" s="28"/>
      <c r="AG320" s="29">
        <f t="shared" si="175"/>
        <v>0</v>
      </c>
      <c r="AH320" s="29">
        <f t="shared" si="176"/>
        <v>0</v>
      </c>
      <c r="AI320" s="112">
        <f t="shared" si="177"/>
        <v>0</v>
      </c>
      <c r="AJ320" s="112">
        <f t="shared" si="166"/>
        <v>0</v>
      </c>
    </row>
    <row r="321" spans="1:36" s="11" customFormat="1" ht="12.75" hidden="1" customHeight="1" outlineLevel="1" x14ac:dyDescent="0.2">
      <c r="A321" s="23">
        <v>13</v>
      </c>
      <c r="B321" s="23"/>
      <c r="C321" s="163"/>
      <c r="D321" s="33"/>
      <c r="E321" s="153"/>
      <c r="F321" s="78"/>
      <c r="G321" s="162"/>
      <c r="H321" s="33"/>
      <c r="I321" s="33"/>
      <c r="J321" s="482"/>
      <c r="K321" s="148"/>
      <c r="L321" s="78"/>
      <c r="M321" s="28"/>
      <c r="N321" s="28"/>
      <c r="O321" s="28"/>
      <c r="P321" s="162"/>
      <c r="Q321" s="162"/>
      <c r="R321" s="28"/>
      <c r="S321" s="28"/>
      <c r="T321" s="28"/>
      <c r="U321" s="29">
        <f t="shared" si="172"/>
        <v>0</v>
      </c>
      <c r="V321" s="28"/>
      <c r="W321" s="28"/>
      <c r="X321" s="28"/>
      <c r="Y321" s="29">
        <f t="shared" si="173"/>
        <v>0</v>
      </c>
      <c r="Z321" s="28"/>
      <c r="AA321" s="28"/>
      <c r="AB321" s="28"/>
      <c r="AC321" s="29">
        <f t="shared" si="174"/>
        <v>0</v>
      </c>
      <c r="AD321" s="28"/>
      <c r="AE321" s="148"/>
      <c r="AF321" s="148"/>
      <c r="AG321" s="29">
        <f t="shared" si="175"/>
        <v>0</v>
      </c>
      <c r="AH321" s="29">
        <f t="shared" si="176"/>
        <v>0</v>
      </c>
      <c r="AI321" s="112">
        <f t="shared" si="177"/>
        <v>0</v>
      </c>
      <c r="AJ321" s="112">
        <f t="shared" si="166"/>
        <v>0</v>
      </c>
    </row>
    <row r="322" spans="1:36" s="11" customFormat="1" ht="12.75" hidden="1" customHeight="1" outlineLevel="1" x14ac:dyDescent="0.2">
      <c r="A322" s="23">
        <v>14</v>
      </c>
      <c r="B322" s="23"/>
      <c r="C322" s="226"/>
      <c r="D322" s="25"/>
      <c r="E322" s="153"/>
      <c r="F322" s="78"/>
      <c r="G322" s="162"/>
      <c r="H322" s="33"/>
      <c r="I322" s="33"/>
      <c r="J322" s="482"/>
      <c r="K322" s="148"/>
      <c r="L322" s="78"/>
      <c r="M322" s="28"/>
      <c r="N322" s="28"/>
      <c r="O322" s="28"/>
      <c r="P322" s="162"/>
      <c r="Q322" s="162"/>
      <c r="R322" s="28"/>
      <c r="S322" s="28"/>
      <c r="T322" s="28"/>
      <c r="U322" s="29">
        <f t="shared" si="172"/>
        <v>0</v>
      </c>
      <c r="V322" s="28"/>
      <c r="W322" s="28"/>
      <c r="X322" s="28"/>
      <c r="Y322" s="29">
        <f t="shared" si="173"/>
        <v>0</v>
      </c>
      <c r="Z322" s="28"/>
      <c r="AA322" s="28"/>
      <c r="AB322" s="28"/>
      <c r="AC322" s="29">
        <f t="shared" si="174"/>
        <v>0</v>
      </c>
      <c r="AD322" s="28"/>
      <c r="AE322" s="148"/>
      <c r="AF322" s="148"/>
      <c r="AG322" s="29">
        <f t="shared" si="175"/>
        <v>0</v>
      </c>
      <c r="AH322" s="29">
        <f t="shared" si="176"/>
        <v>0</v>
      </c>
      <c r="AI322" s="112">
        <f t="shared" si="177"/>
        <v>0</v>
      </c>
      <c r="AJ322" s="112">
        <f t="shared" si="166"/>
        <v>0</v>
      </c>
    </row>
    <row r="323" spans="1:36" s="11" customFormat="1" ht="12.75" hidden="1" customHeight="1" outlineLevel="1" x14ac:dyDescent="0.2">
      <c r="A323" s="23">
        <v>15</v>
      </c>
      <c r="B323" s="23"/>
      <c r="C323" s="163"/>
      <c r="D323" s="25"/>
      <c r="E323" s="153"/>
      <c r="F323" s="78"/>
      <c r="G323" s="162"/>
      <c r="H323" s="33"/>
      <c r="I323" s="33"/>
      <c r="J323" s="482"/>
      <c r="K323" s="148"/>
      <c r="L323" s="78"/>
      <c r="M323" s="28"/>
      <c r="N323" s="28"/>
      <c r="O323" s="28"/>
      <c r="P323" s="162"/>
      <c r="Q323" s="162"/>
      <c r="R323" s="28"/>
      <c r="S323" s="28"/>
      <c r="T323" s="28"/>
      <c r="U323" s="29">
        <f t="shared" si="172"/>
        <v>0</v>
      </c>
      <c r="V323" s="28"/>
      <c r="W323" s="28"/>
      <c r="X323" s="28"/>
      <c r="Y323" s="29">
        <f t="shared" si="173"/>
        <v>0</v>
      </c>
      <c r="Z323" s="28"/>
      <c r="AA323" s="28"/>
      <c r="AB323" s="28"/>
      <c r="AC323" s="29">
        <f t="shared" si="174"/>
        <v>0</v>
      </c>
      <c r="AD323" s="28"/>
      <c r="AE323" s="148"/>
      <c r="AF323" s="28"/>
      <c r="AG323" s="29">
        <f t="shared" si="175"/>
        <v>0</v>
      </c>
      <c r="AH323" s="29">
        <f t="shared" si="176"/>
        <v>0</v>
      </c>
      <c r="AI323" s="112">
        <f t="shared" si="177"/>
        <v>0</v>
      </c>
      <c r="AJ323" s="112">
        <f t="shared" si="166"/>
        <v>0</v>
      </c>
    </row>
    <row r="324" spans="1:36" s="11" customFormat="1" ht="12.75" hidden="1" customHeight="1" outlineLevel="1" x14ac:dyDescent="0.2">
      <c r="A324" s="23">
        <v>16</v>
      </c>
      <c r="B324" s="23"/>
      <c r="C324" s="226"/>
      <c r="D324" s="25"/>
      <c r="E324" s="153"/>
      <c r="F324" s="78"/>
      <c r="G324" s="162"/>
      <c r="H324" s="33"/>
      <c r="I324" s="33"/>
      <c r="J324" s="482"/>
      <c r="K324" s="148"/>
      <c r="L324" s="78"/>
      <c r="M324" s="28"/>
      <c r="N324" s="28"/>
      <c r="O324" s="28"/>
      <c r="P324" s="162"/>
      <c r="Q324" s="162"/>
      <c r="R324" s="28"/>
      <c r="S324" s="28"/>
      <c r="T324" s="28"/>
      <c r="U324" s="29">
        <f t="shared" si="172"/>
        <v>0</v>
      </c>
      <c r="V324" s="28"/>
      <c r="W324" s="28"/>
      <c r="X324" s="28"/>
      <c r="Y324" s="29">
        <f t="shared" si="173"/>
        <v>0</v>
      </c>
      <c r="Z324" s="28"/>
      <c r="AA324" s="28"/>
      <c r="AB324" s="28"/>
      <c r="AC324" s="29">
        <f t="shared" si="174"/>
        <v>0</v>
      </c>
      <c r="AD324" s="28"/>
      <c r="AE324" s="148"/>
      <c r="AF324" s="28"/>
      <c r="AG324" s="29">
        <f t="shared" si="175"/>
        <v>0</v>
      </c>
      <c r="AH324" s="29">
        <f t="shared" si="176"/>
        <v>0</v>
      </c>
      <c r="AI324" s="112">
        <f t="shared" si="177"/>
        <v>0</v>
      </c>
      <c r="AJ324" s="112">
        <f t="shared" si="166"/>
        <v>0</v>
      </c>
    </row>
    <row r="325" spans="1:36" s="11" customFormat="1" ht="12.75" hidden="1" customHeight="1" outlineLevel="1" x14ac:dyDescent="0.2">
      <c r="A325" s="23">
        <v>17</v>
      </c>
      <c r="B325" s="23"/>
      <c r="C325" s="163"/>
      <c r="D325" s="25"/>
      <c r="E325" s="153"/>
      <c r="F325" s="78"/>
      <c r="G325" s="162"/>
      <c r="H325" s="33"/>
      <c r="I325" s="33"/>
      <c r="J325" s="482"/>
      <c r="K325" s="148"/>
      <c r="L325" s="78"/>
      <c r="M325" s="28"/>
      <c r="N325" s="28"/>
      <c r="O325" s="28"/>
      <c r="P325" s="162"/>
      <c r="Q325" s="162"/>
      <c r="R325" s="28"/>
      <c r="S325" s="28"/>
      <c r="T325" s="28"/>
      <c r="U325" s="29">
        <f t="shared" si="172"/>
        <v>0</v>
      </c>
      <c r="V325" s="28"/>
      <c r="W325" s="28"/>
      <c r="X325" s="28"/>
      <c r="Y325" s="29">
        <f t="shared" si="173"/>
        <v>0</v>
      </c>
      <c r="Z325" s="28"/>
      <c r="AA325" s="28"/>
      <c r="AB325" s="28"/>
      <c r="AC325" s="29">
        <f t="shared" si="174"/>
        <v>0</v>
      </c>
      <c r="AD325" s="28"/>
      <c r="AE325" s="148"/>
      <c r="AF325" s="28"/>
      <c r="AG325" s="29">
        <f t="shared" si="175"/>
        <v>0</v>
      </c>
      <c r="AH325" s="29">
        <f t="shared" si="176"/>
        <v>0</v>
      </c>
      <c r="AI325" s="112">
        <f t="shared" si="177"/>
        <v>0</v>
      </c>
      <c r="AJ325" s="112">
        <f t="shared" si="166"/>
        <v>0</v>
      </c>
    </row>
    <row r="326" spans="1:36" s="11" customFormat="1" ht="12.75" hidden="1" customHeight="1" outlineLevel="1" x14ac:dyDescent="0.2">
      <c r="A326" s="23">
        <v>18</v>
      </c>
      <c r="B326" s="23"/>
      <c r="C326" s="226"/>
      <c r="D326" s="25"/>
      <c r="E326" s="153"/>
      <c r="F326" s="78"/>
      <c r="G326" s="162"/>
      <c r="H326" s="33"/>
      <c r="I326" s="33"/>
      <c r="J326" s="482"/>
      <c r="K326" s="148"/>
      <c r="L326" s="78"/>
      <c r="M326" s="28"/>
      <c r="N326" s="28"/>
      <c r="O326" s="28"/>
      <c r="P326" s="162"/>
      <c r="Q326" s="162"/>
      <c r="R326" s="28"/>
      <c r="S326" s="28"/>
      <c r="T326" s="28"/>
      <c r="U326" s="29">
        <f t="shared" si="172"/>
        <v>0</v>
      </c>
      <c r="V326" s="28"/>
      <c r="W326" s="28"/>
      <c r="X326" s="28"/>
      <c r="Y326" s="29">
        <f t="shared" si="173"/>
        <v>0</v>
      </c>
      <c r="Z326" s="28"/>
      <c r="AA326" s="28"/>
      <c r="AB326" s="28"/>
      <c r="AC326" s="29">
        <f t="shared" si="174"/>
        <v>0</v>
      </c>
      <c r="AD326" s="28"/>
      <c r="AE326" s="148"/>
      <c r="AF326" s="28"/>
      <c r="AG326" s="29">
        <f t="shared" si="175"/>
        <v>0</v>
      </c>
      <c r="AH326" s="29">
        <f t="shared" si="176"/>
        <v>0</v>
      </c>
      <c r="AI326" s="112">
        <f t="shared" si="177"/>
        <v>0</v>
      </c>
      <c r="AJ326" s="112">
        <f t="shared" si="166"/>
        <v>0</v>
      </c>
    </row>
    <row r="327" spans="1:36" s="11" customFormat="1" ht="12.75" hidden="1" customHeight="1" outlineLevel="1" x14ac:dyDescent="0.2">
      <c r="A327" s="23">
        <v>19</v>
      </c>
      <c r="B327" s="23"/>
      <c r="C327" s="226"/>
      <c r="D327" s="25"/>
      <c r="E327" s="153"/>
      <c r="F327" s="78"/>
      <c r="G327" s="162"/>
      <c r="H327" s="33"/>
      <c r="I327" s="33"/>
      <c r="J327" s="482"/>
      <c r="K327" s="148"/>
      <c r="L327" s="78"/>
      <c r="M327" s="28"/>
      <c r="N327" s="28"/>
      <c r="O327" s="28"/>
      <c r="P327" s="162"/>
      <c r="Q327" s="162"/>
      <c r="R327" s="28"/>
      <c r="S327" s="28"/>
      <c r="T327" s="28"/>
      <c r="U327" s="29">
        <f t="shared" si="172"/>
        <v>0</v>
      </c>
      <c r="V327" s="28"/>
      <c r="W327" s="28"/>
      <c r="X327" s="28"/>
      <c r="Y327" s="29">
        <f t="shared" si="173"/>
        <v>0</v>
      </c>
      <c r="Z327" s="28"/>
      <c r="AA327" s="28"/>
      <c r="AB327" s="28"/>
      <c r="AC327" s="29">
        <f t="shared" si="174"/>
        <v>0</v>
      </c>
      <c r="AD327" s="28"/>
      <c r="AE327" s="148"/>
      <c r="AF327" s="28"/>
      <c r="AG327" s="29">
        <f t="shared" si="175"/>
        <v>0</v>
      </c>
      <c r="AH327" s="29">
        <f t="shared" si="176"/>
        <v>0</v>
      </c>
      <c r="AI327" s="112">
        <f t="shared" si="177"/>
        <v>0</v>
      </c>
      <c r="AJ327" s="112">
        <f t="shared" si="166"/>
        <v>0</v>
      </c>
    </row>
    <row r="328" spans="1:36" s="11" customFormat="1" ht="12.75" hidden="1" customHeight="1" outlineLevel="1" x14ac:dyDescent="0.2">
      <c r="A328" s="23">
        <v>20</v>
      </c>
      <c r="B328" s="23"/>
      <c r="C328" s="226"/>
      <c r="D328" s="25"/>
      <c r="E328" s="153"/>
      <c r="F328" s="78"/>
      <c r="G328" s="162"/>
      <c r="H328" s="33"/>
      <c r="I328" s="33"/>
      <c r="J328" s="482"/>
      <c r="K328" s="148"/>
      <c r="L328" s="78"/>
      <c r="M328" s="28"/>
      <c r="N328" s="28"/>
      <c r="O328" s="28"/>
      <c r="P328" s="162"/>
      <c r="Q328" s="162"/>
      <c r="R328" s="28"/>
      <c r="S328" s="28"/>
      <c r="T328" s="28"/>
      <c r="U328" s="29">
        <f t="shared" si="172"/>
        <v>0</v>
      </c>
      <c r="V328" s="28"/>
      <c r="W328" s="28"/>
      <c r="X328" s="28"/>
      <c r="Y328" s="29">
        <f t="shared" si="173"/>
        <v>0</v>
      </c>
      <c r="Z328" s="28"/>
      <c r="AA328" s="28"/>
      <c r="AB328" s="28"/>
      <c r="AC328" s="29">
        <f t="shared" si="174"/>
        <v>0</v>
      </c>
      <c r="AD328" s="28"/>
      <c r="AE328" s="148"/>
      <c r="AF328" s="28"/>
      <c r="AG328" s="29">
        <f t="shared" si="175"/>
        <v>0</v>
      </c>
      <c r="AH328" s="29">
        <f t="shared" si="176"/>
        <v>0</v>
      </c>
      <c r="AI328" s="112">
        <f t="shared" si="177"/>
        <v>0</v>
      </c>
      <c r="AJ328" s="112">
        <f t="shared" si="166"/>
        <v>0</v>
      </c>
    </row>
    <row r="329" spans="1:36" s="11" customFormat="1" ht="12.75" hidden="1" customHeight="1" outlineLevel="1" x14ac:dyDescent="0.2">
      <c r="A329" s="23">
        <v>21</v>
      </c>
      <c r="B329" s="23"/>
      <c r="C329" s="163"/>
      <c r="D329" s="25"/>
      <c r="E329" s="153"/>
      <c r="F329" s="78"/>
      <c r="G329" s="162"/>
      <c r="H329" s="33"/>
      <c r="I329" s="33"/>
      <c r="J329" s="482"/>
      <c r="K329" s="148"/>
      <c r="L329" s="78"/>
      <c r="M329" s="28"/>
      <c r="N329" s="28"/>
      <c r="O329" s="28"/>
      <c r="P329" s="162"/>
      <c r="Q329" s="162"/>
      <c r="R329" s="28"/>
      <c r="S329" s="28"/>
      <c r="T329" s="28"/>
      <c r="U329" s="29">
        <f t="shared" si="172"/>
        <v>0</v>
      </c>
      <c r="V329" s="28"/>
      <c r="W329" s="28"/>
      <c r="X329" s="28"/>
      <c r="Y329" s="29">
        <f t="shared" si="173"/>
        <v>0</v>
      </c>
      <c r="Z329" s="28"/>
      <c r="AA329" s="28"/>
      <c r="AB329" s="28"/>
      <c r="AC329" s="29">
        <f t="shared" si="174"/>
        <v>0</v>
      </c>
      <c r="AD329" s="28"/>
      <c r="AE329" s="148"/>
      <c r="AF329" s="28"/>
      <c r="AG329" s="29">
        <f t="shared" si="175"/>
        <v>0</v>
      </c>
      <c r="AH329" s="29">
        <f t="shared" si="176"/>
        <v>0</v>
      </c>
      <c r="AI329" s="112">
        <f t="shared" si="177"/>
        <v>0</v>
      </c>
      <c r="AJ329" s="112">
        <f t="shared" si="166"/>
        <v>0</v>
      </c>
    </row>
    <row r="330" spans="1:36" s="11" customFormat="1" ht="12.75" hidden="1" customHeight="1" outlineLevel="1" x14ac:dyDescent="0.2">
      <c r="A330" s="23">
        <v>22</v>
      </c>
      <c r="B330" s="23"/>
      <c r="C330" s="163"/>
      <c r="D330" s="25"/>
      <c r="E330" s="153"/>
      <c r="F330" s="78"/>
      <c r="G330" s="162"/>
      <c r="H330" s="33"/>
      <c r="I330" s="33"/>
      <c r="J330" s="482"/>
      <c r="K330" s="148"/>
      <c r="L330" s="78"/>
      <c r="M330" s="28"/>
      <c r="N330" s="28"/>
      <c r="O330" s="28"/>
      <c r="P330" s="162"/>
      <c r="Q330" s="162"/>
      <c r="R330" s="28"/>
      <c r="S330" s="28"/>
      <c r="T330" s="28"/>
      <c r="U330" s="29">
        <f t="shared" si="172"/>
        <v>0</v>
      </c>
      <c r="V330" s="28"/>
      <c r="W330" s="28"/>
      <c r="X330" s="28"/>
      <c r="Y330" s="29">
        <f t="shared" si="173"/>
        <v>0</v>
      </c>
      <c r="Z330" s="28"/>
      <c r="AA330" s="28"/>
      <c r="AB330" s="28"/>
      <c r="AC330" s="29">
        <f t="shared" si="174"/>
        <v>0</v>
      </c>
      <c r="AD330" s="28"/>
      <c r="AE330" s="148"/>
      <c r="AF330" s="28"/>
      <c r="AG330" s="29">
        <f t="shared" si="175"/>
        <v>0</v>
      </c>
      <c r="AH330" s="29">
        <f t="shared" si="176"/>
        <v>0</v>
      </c>
      <c r="AI330" s="112">
        <f t="shared" si="177"/>
        <v>0</v>
      </c>
      <c r="AJ330" s="112">
        <f t="shared" si="166"/>
        <v>0</v>
      </c>
    </row>
    <row r="331" spans="1:36" s="11" customFormat="1" ht="12.75" hidden="1" customHeight="1" outlineLevel="1" x14ac:dyDescent="0.2">
      <c r="A331" s="23">
        <v>23</v>
      </c>
      <c r="B331" s="23"/>
      <c r="C331" s="163"/>
      <c r="D331" s="33"/>
      <c r="E331" s="153"/>
      <c r="F331" s="78"/>
      <c r="G331" s="162"/>
      <c r="H331" s="33"/>
      <c r="I331" s="33"/>
      <c r="J331" s="482"/>
      <c r="K331" s="148"/>
      <c r="L331" s="78"/>
      <c r="M331" s="28"/>
      <c r="N331" s="28"/>
      <c r="O331" s="28"/>
      <c r="P331" s="162"/>
      <c r="Q331" s="162"/>
      <c r="R331" s="28"/>
      <c r="S331" s="28"/>
      <c r="T331" s="28"/>
      <c r="U331" s="29">
        <f t="shared" si="172"/>
        <v>0</v>
      </c>
      <c r="V331" s="28"/>
      <c r="W331" s="28"/>
      <c r="X331" s="28"/>
      <c r="Y331" s="29">
        <f t="shared" si="173"/>
        <v>0</v>
      </c>
      <c r="Z331" s="28"/>
      <c r="AA331" s="28"/>
      <c r="AB331" s="28"/>
      <c r="AC331" s="29">
        <f t="shared" si="174"/>
        <v>0</v>
      </c>
      <c r="AD331" s="28"/>
      <c r="AE331" s="148"/>
      <c r="AF331" s="148"/>
      <c r="AG331" s="29">
        <f t="shared" si="175"/>
        <v>0</v>
      </c>
      <c r="AH331" s="29">
        <f t="shared" si="176"/>
        <v>0</v>
      </c>
      <c r="AI331" s="112">
        <f t="shared" si="177"/>
        <v>0</v>
      </c>
      <c r="AJ331" s="112">
        <f t="shared" si="166"/>
        <v>0</v>
      </c>
    </row>
    <row r="332" spans="1:36" s="11" customFormat="1" ht="12.75" hidden="1" customHeight="1" outlineLevel="1" x14ac:dyDescent="0.2">
      <c r="A332" s="23">
        <v>24</v>
      </c>
      <c r="B332" s="23"/>
      <c r="C332" s="226"/>
      <c r="D332" s="25"/>
      <c r="E332" s="153"/>
      <c r="F332" s="78"/>
      <c r="G332" s="162"/>
      <c r="H332" s="33"/>
      <c r="I332" s="33"/>
      <c r="J332" s="482"/>
      <c r="K332" s="148"/>
      <c r="L332" s="78"/>
      <c r="M332" s="28"/>
      <c r="N332" s="28"/>
      <c r="O332" s="28"/>
      <c r="P332" s="162"/>
      <c r="Q332" s="162"/>
      <c r="R332" s="28"/>
      <c r="S332" s="28"/>
      <c r="T332" s="28"/>
      <c r="U332" s="29">
        <f t="shared" si="172"/>
        <v>0</v>
      </c>
      <c r="V332" s="28"/>
      <c r="W332" s="28"/>
      <c r="X332" s="28"/>
      <c r="Y332" s="29">
        <f t="shared" si="173"/>
        <v>0</v>
      </c>
      <c r="Z332" s="28"/>
      <c r="AA332" s="28"/>
      <c r="AB332" s="28"/>
      <c r="AC332" s="29">
        <f t="shared" si="174"/>
        <v>0</v>
      </c>
      <c r="AD332" s="28"/>
      <c r="AE332" s="148"/>
      <c r="AF332" s="28"/>
      <c r="AG332" s="29">
        <f t="shared" si="175"/>
        <v>0</v>
      </c>
      <c r="AH332" s="29">
        <f t="shared" si="176"/>
        <v>0</v>
      </c>
      <c r="AI332" s="112">
        <f t="shared" si="177"/>
        <v>0</v>
      </c>
      <c r="AJ332" s="112">
        <f t="shared" si="166"/>
        <v>0</v>
      </c>
    </row>
    <row r="333" spans="1:36" s="11" customFormat="1" ht="12.75" hidden="1" customHeight="1" outlineLevel="1" x14ac:dyDescent="0.2">
      <c r="A333" s="23">
        <v>25</v>
      </c>
      <c r="B333" s="23"/>
      <c r="C333" s="163"/>
      <c r="D333" s="33"/>
      <c r="E333" s="153"/>
      <c r="F333" s="78"/>
      <c r="G333" s="162"/>
      <c r="H333" s="33"/>
      <c r="I333" s="33"/>
      <c r="J333" s="482"/>
      <c r="K333" s="148"/>
      <c r="L333" s="78"/>
      <c r="M333" s="28"/>
      <c r="N333" s="28"/>
      <c r="O333" s="28"/>
      <c r="P333" s="162"/>
      <c r="Q333" s="162"/>
      <c r="R333" s="28"/>
      <c r="S333" s="28"/>
      <c r="T333" s="28"/>
      <c r="U333" s="29">
        <f t="shared" si="172"/>
        <v>0</v>
      </c>
      <c r="V333" s="28"/>
      <c r="W333" s="28"/>
      <c r="X333" s="28"/>
      <c r="Y333" s="29">
        <f t="shared" si="173"/>
        <v>0</v>
      </c>
      <c r="Z333" s="28"/>
      <c r="AA333" s="28"/>
      <c r="AB333" s="28"/>
      <c r="AC333" s="29">
        <f t="shared" si="174"/>
        <v>0</v>
      </c>
      <c r="AD333" s="28"/>
      <c r="AE333" s="148"/>
      <c r="AF333" s="148"/>
      <c r="AG333" s="29">
        <f t="shared" si="175"/>
        <v>0</v>
      </c>
      <c r="AH333" s="29">
        <f t="shared" si="176"/>
        <v>0</v>
      </c>
      <c r="AI333" s="112">
        <f t="shared" si="177"/>
        <v>0</v>
      </c>
      <c r="AJ333" s="112">
        <f t="shared" si="166"/>
        <v>0</v>
      </c>
    </row>
    <row r="334" spans="1:36" s="11" customFormat="1" ht="12.75" hidden="1" customHeight="1" outlineLevel="1" x14ac:dyDescent="0.2">
      <c r="A334" s="23">
        <v>26</v>
      </c>
      <c r="B334" s="23"/>
      <c r="C334" s="163"/>
      <c r="D334" s="33"/>
      <c r="E334" s="153"/>
      <c r="F334" s="78"/>
      <c r="G334" s="162"/>
      <c r="H334" s="33"/>
      <c r="I334" s="33"/>
      <c r="J334" s="482"/>
      <c r="K334" s="148"/>
      <c r="L334" s="78"/>
      <c r="M334" s="28"/>
      <c r="N334" s="28"/>
      <c r="O334" s="28"/>
      <c r="P334" s="162"/>
      <c r="Q334" s="162"/>
      <c r="R334" s="28"/>
      <c r="S334" s="28"/>
      <c r="T334" s="28"/>
      <c r="U334" s="29">
        <f t="shared" si="172"/>
        <v>0</v>
      </c>
      <c r="V334" s="28"/>
      <c r="W334" s="28"/>
      <c r="X334" s="28"/>
      <c r="Y334" s="29">
        <f t="shared" si="173"/>
        <v>0</v>
      </c>
      <c r="Z334" s="28"/>
      <c r="AA334" s="28"/>
      <c r="AB334" s="28"/>
      <c r="AC334" s="29">
        <f t="shared" si="174"/>
        <v>0</v>
      </c>
      <c r="AD334" s="28"/>
      <c r="AE334" s="148"/>
      <c r="AF334" s="28"/>
      <c r="AG334" s="29">
        <f t="shared" si="175"/>
        <v>0</v>
      </c>
      <c r="AH334" s="29">
        <f t="shared" si="176"/>
        <v>0</v>
      </c>
      <c r="AI334" s="112">
        <f t="shared" si="177"/>
        <v>0</v>
      </c>
      <c r="AJ334" s="112">
        <f t="shared" si="166"/>
        <v>0</v>
      </c>
    </row>
    <row r="335" spans="1:36" s="11" customFormat="1" ht="12.75" hidden="1" customHeight="1" outlineLevel="1" x14ac:dyDescent="0.2">
      <c r="A335" s="23">
        <v>27</v>
      </c>
      <c r="B335" s="23"/>
      <c r="C335" s="226"/>
      <c r="D335" s="25"/>
      <c r="E335" s="153"/>
      <c r="F335" s="78"/>
      <c r="G335" s="162"/>
      <c r="H335" s="33"/>
      <c r="I335" s="33"/>
      <c r="J335" s="482"/>
      <c r="K335" s="148"/>
      <c r="L335" s="78"/>
      <c r="M335" s="28"/>
      <c r="N335" s="28"/>
      <c r="O335" s="28"/>
      <c r="P335" s="162"/>
      <c r="Q335" s="162"/>
      <c r="R335" s="28"/>
      <c r="S335" s="28"/>
      <c r="T335" s="28"/>
      <c r="U335" s="29">
        <f t="shared" si="172"/>
        <v>0</v>
      </c>
      <c r="V335" s="28"/>
      <c r="W335" s="28"/>
      <c r="X335" s="28"/>
      <c r="Y335" s="29">
        <f t="shared" si="173"/>
        <v>0</v>
      </c>
      <c r="Z335" s="28"/>
      <c r="AA335" s="28"/>
      <c r="AB335" s="28"/>
      <c r="AC335" s="29">
        <f t="shared" si="174"/>
        <v>0</v>
      </c>
      <c r="AD335" s="28"/>
      <c r="AE335" s="148"/>
      <c r="AF335" s="28"/>
      <c r="AG335" s="29">
        <f t="shared" si="175"/>
        <v>0</v>
      </c>
      <c r="AH335" s="29">
        <f t="shared" si="176"/>
        <v>0</v>
      </c>
      <c r="AI335" s="112">
        <f t="shared" si="177"/>
        <v>0</v>
      </c>
      <c r="AJ335" s="112">
        <f t="shared" si="166"/>
        <v>0</v>
      </c>
    </row>
    <row r="336" spans="1:36" s="11" customFormat="1" ht="12.75" hidden="1" customHeight="1" outlineLevel="1" x14ac:dyDescent="0.2">
      <c r="A336" s="23">
        <v>28</v>
      </c>
      <c r="B336" s="23"/>
      <c r="C336" s="163"/>
      <c r="D336" s="33"/>
      <c r="E336" s="153"/>
      <c r="F336" s="78"/>
      <c r="G336" s="162"/>
      <c r="H336" s="33"/>
      <c r="I336" s="33"/>
      <c r="J336" s="482"/>
      <c r="K336" s="148"/>
      <c r="L336" s="78"/>
      <c r="M336" s="28"/>
      <c r="N336" s="28"/>
      <c r="O336" s="28"/>
      <c r="P336" s="162"/>
      <c r="Q336" s="162"/>
      <c r="R336" s="28"/>
      <c r="S336" s="28"/>
      <c r="T336" s="28"/>
      <c r="U336" s="29">
        <f t="shared" si="172"/>
        <v>0</v>
      </c>
      <c r="V336" s="28"/>
      <c r="W336" s="28"/>
      <c r="X336" s="28"/>
      <c r="Y336" s="29">
        <f t="shared" si="173"/>
        <v>0</v>
      </c>
      <c r="Z336" s="28"/>
      <c r="AA336" s="28"/>
      <c r="AB336" s="28"/>
      <c r="AC336" s="29">
        <f t="shared" si="174"/>
        <v>0</v>
      </c>
      <c r="AD336" s="28"/>
      <c r="AE336" s="148"/>
      <c r="AF336" s="28"/>
      <c r="AG336" s="29">
        <f t="shared" si="175"/>
        <v>0</v>
      </c>
      <c r="AH336" s="29">
        <f t="shared" si="176"/>
        <v>0</v>
      </c>
      <c r="AI336" s="112">
        <f t="shared" si="177"/>
        <v>0</v>
      </c>
      <c r="AJ336" s="112">
        <f t="shared" si="166"/>
        <v>0</v>
      </c>
    </row>
    <row r="337" spans="1:36" s="11" customFormat="1" ht="12.75" hidden="1" customHeight="1" outlineLevel="1" x14ac:dyDescent="0.2">
      <c r="A337" s="23">
        <v>29</v>
      </c>
      <c r="B337" s="23"/>
      <c r="C337" s="226"/>
      <c r="D337" s="25"/>
      <c r="E337" s="153"/>
      <c r="F337" s="78"/>
      <c r="G337" s="162"/>
      <c r="H337" s="33"/>
      <c r="I337" s="33"/>
      <c r="J337" s="482"/>
      <c r="K337" s="148"/>
      <c r="L337" s="78"/>
      <c r="M337" s="28"/>
      <c r="N337" s="28"/>
      <c r="O337" s="28"/>
      <c r="P337" s="162"/>
      <c r="Q337" s="162"/>
      <c r="R337" s="28"/>
      <c r="S337" s="28"/>
      <c r="T337" s="28"/>
      <c r="U337" s="29">
        <f t="shared" si="172"/>
        <v>0</v>
      </c>
      <c r="V337" s="28"/>
      <c r="W337" s="28"/>
      <c r="X337" s="28"/>
      <c r="Y337" s="29">
        <f t="shared" si="173"/>
        <v>0</v>
      </c>
      <c r="Z337" s="28"/>
      <c r="AA337" s="28"/>
      <c r="AB337" s="28"/>
      <c r="AC337" s="29">
        <f t="shared" si="174"/>
        <v>0</v>
      </c>
      <c r="AD337" s="28"/>
      <c r="AE337" s="148"/>
      <c r="AF337" s="28"/>
      <c r="AG337" s="29">
        <f t="shared" si="175"/>
        <v>0</v>
      </c>
      <c r="AH337" s="29">
        <f t="shared" si="176"/>
        <v>0</v>
      </c>
      <c r="AI337" s="112">
        <f t="shared" si="177"/>
        <v>0</v>
      </c>
      <c r="AJ337" s="112">
        <f t="shared" si="166"/>
        <v>0</v>
      </c>
    </row>
    <row r="338" spans="1:36" s="11" customFormat="1" ht="12.75" hidden="1" customHeight="1" outlineLevel="1" x14ac:dyDescent="0.2">
      <c r="A338" s="23">
        <v>30</v>
      </c>
      <c r="B338" s="23"/>
      <c r="C338" s="226"/>
      <c r="D338" s="25"/>
      <c r="E338" s="153"/>
      <c r="F338" s="78"/>
      <c r="G338" s="162"/>
      <c r="H338" s="33"/>
      <c r="I338" s="33"/>
      <c r="J338" s="482"/>
      <c r="K338" s="148"/>
      <c r="L338" s="78"/>
      <c r="M338" s="28"/>
      <c r="N338" s="28"/>
      <c r="O338" s="28"/>
      <c r="P338" s="162"/>
      <c r="Q338" s="162"/>
      <c r="R338" s="28"/>
      <c r="S338" s="28"/>
      <c r="T338" s="28"/>
      <c r="U338" s="29">
        <f t="shared" si="172"/>
        <v>0</v>
      </c>
      <c r="V338" s="28"/>
      <c r="W338" s="28"/>
      <c r="X338" s="28"/>
      <c r="Y338" s="29">
        <f t="shared" si="173"/>
        <v>0</v>
      </c>
      <c r="Z338" s="28"/>
      <c r="AA338" s="28"/>
      <c r="AB338" s="28"/>
      <c r="AC338" s="29">
        <f t="shared" si="174"/>
        <v>0</v>
      </c>
      <c r="AD338" s="28"/>
      <c r="AE338" s="148"/>
      <c r="AF338" s="28"/>
      <c r="AG338" s="29">
        <f t="shared" si="175"/>
        <v>0</v>
      </c>
      <c r="AH338" s="29">
        <f t="shared" si="176"/>
        <v>0</v>
      </c>
      <c r="AI338" s="112">
        <f t="shared" si="177"/>
        <v>0</v>
      </c>
      <c r="AJ338" s="112">
        <f t="shared" si="166"/>
        <v>0</v>
      </c>
    </row>
    <row r="339" spans="1:36" s="11" customFormat="1" ht="12.75" hidden="1" customHeight="1" outlineLevel="1" x14ac:dyDescent="0.2">
      <c r="A339" s="23">
        <v>31</v>
      </c>
      <c r="B339" s="23"/>
      <c r="C339" s="226"/>
      <c r="D339" s="25"/>
      <c r="E339" s="153"/>
      <c r="F339" s="78"/>
      <c r="G339" s="162"/>
      <c r="H339" s="33"/>
      <c r="I339" s="33"/>
      <c r="J339" s="482"/>
      <c r="K339" s="148"/>
      <c r="L339" s="78"/>
      <c r="M339" s="28"/>
      <c r="N339" s="28"/>
      <c r="O339" s="28"/>
      <c r="P339" s="162"/>
      <c r="Q339" s="162"/>
      <c r="R339" s="28"/>
      <c r="S339" s="28"/>
      <c r="T339" s="28"/>
      <c r="U339" s="29">
        <f t="shared" si="172"/>
        <v>0</v>
      </c>
      <c r="V339" s="28"/>
      <c r="W339" s="28"/>
      <c r="X339" s="28"/>
      <c r="Y339" s="29">
        <f t="shared" si="173"/>
        <v>0</v>
      </c>
      <c r="Z339" s="28"/>
      <c r="AA339" s="28"/>
      <c r="AB339" s="28"/>
      <c r="AC339" s="29">
        <f t="shared" si="174"/>
        <v>0</v>
      </c>
      <c r="AD339" s="28"/>
      <c r="AE339" s="148"/>
      <c r="AF339" s="28"/>
      <c r="AG339" s="29">
        <f t="shared" si="175"/>
        <v>0</v>
      </c>
      <c r="AH339" s="29">
        <f t="shared" si="176"/>
        <v>0</v>
      </c>
      <c r="AI339" s="112">
        <f t="shared" si="177"/>
        <v>0</v>
      </c>
      <c r="AJ339" s="112">
        <f t="shared" si="166"/>
        <v>0</v>
      </c>
    </row>
    <row r="340" spans="1:36" s="11" customFormat="1" ht="12.75" hidden="1" customHeight="1" outlineLevel="1" x14ac:dyDescent="0.2">
      <c r="A340" s="23">
        <v>32</v>
      </c>
      <c r="B340" s="23"/>
      <c r="C340" s="226"/>
      <c r="D340" s="25"/>
      <c r="E340" s="153"/>
      <c r="F340" s="78"/>
      <c r="G340" s="162"/>
      <c r="H340" s="33"/>
      <c r="I340" s="33"/>
      <c r="J340" s="482"/>
      <c r="K340" s="148"/>
      <c r="L340" s="78"/>
      <c r="M340" s="28"/>
      <c r="N340" s="28"/>
      <c r="O340" s="28"/>
      <c r="P340" s="162"/>
      <c r="Q340" s="162"/>
      <c r="R340" s="28"/>
      <c r="S340" s="28"/>
      <c r="T340" s="28"/>
      <c r="U340" s="29">
        <f t="shared" si="172"/>
        <v>0</v>
      </c>
      <c r="V340" s="28"/>
      <c r="W340" s="28"/>
      <c r="X340" s="28"/>
      <c r="Y340" s="29">
        <f t="shared" si="173"/>
        <v>0</v>
      </c>
      <c r="Z340" s="28"/>
      <c r="AA340" s="28"/>
      <c r="AB340" s="28"/>
      <c r="AC340" s="29">
        <f t="shared" si="174"/>
        <v>0</v>
      </c>
      <c r="AD340" s="28"/>
      <c r="AE340" s="148"/>
      <c r="AF340" s="28"/>
      <c r="AG340" s="29">
        <f t="shared" si="175"/>
        <v>0</v>
      </c>
      <c r="AH340" s="29">
        <f t="shared" si="176"/>
        <v>0</v>
      </c>
      <c r="AI340" s="112">
        <f t="shared" si="177"/>
        <v>0</v>
      </c>
      <c r="AJ340" s="112">
        <f t="shared" si="166"/>
        <v>0</v>
      </c>
    </row>
    <row r="341" spans="1:36" s="11" customFormat="1" ht="12.75" hidden="1" customHeight="1" outlineLevel="1" x14ac:dyDescent="0.2">
      <c r="A341" s="23">
        <v>33</v>
      </c>
      <c r="B341" s="23"/>
      <c r="C341" s="163"/>
      <c r="D341" s="33"/>
      <c r="E341" s="153"/>
      <c r="F341" s="78"/>
      <c r="G341" s="162"/>
      <c r="H341" s="33"/>
      <c r="I341" s="33"/>
      <c r="J341" s="482"/>
      <c r="K341" s="148"/>
      <c r="L341" s="78"/>
      <c r="M341" s="28"/>
      <c r="N341" s="28"/>
      <c r="O341" s="28"/>
      <c r="P341" s="162"/>
      <c r="Q341" s="162"/>
      <c r="R341" s="28"/>
      <c r="S341" s="28"/>
      <c r="T341" s="28"/>
      <c r="U341" s="29">
        <f t="shared" si="172"/>
        <v>0</v>
      </c>
      <c r="V341" s="28"/>
      <c r="W341" s="28"/>
      <c r="X341" s="28"/>
      <c r="Y341" s="29">
        <f t="shared" si="173"/>
        <v>0</v>
      </c>
      <c r="Z341" s="28"/>
      <c r="AA341" s="28"/>
      <c r="AB341" s="28"/>
      <c r="AC341" s="29">
        <f t="shared" si="174"/>
        <v>0</v>
      </c>
      <c r="AD341" s="28"/>
      <c r="AE341" s="148"/>
      <c r="AF341" s="28"/>
      <c r="AG341" s="29">
        <f t="shared" si="175"/>
        <v>0</v>
      </c>
      <c r="AH341" s="29">
        <f t="shared" si="176"/>
        <v>0</v>
      </c>
      <c r="AI341" s="112">
        <f t="shared" si="177"/>
        <v>0</v>
      </c>
      <c r="AJ341" s="112">
        <f t="shared" si="166"/>
        <v>0</v>
      </c>
    </row>
    <row r="342" spans="1:36" s="11" customFormat="1" ht="12.75" hidden="1" customHeight="1" outlineLevel="1" x14ac:dyDescent="0.2">
      <c r="A342" s="23">
        <v>34</v>
      </c>
      <c r="B342" s="23"/>
      <c r="C342" s="163"/>
      <c r="D342" s="25"/>
      <c r="E342" s="153"/>
      <c r="F342" s="78"/>
      <c r="G342" s="162"/>
      <c r="H342" s="33"/>
      <c r="I342" s="33"/>
      <c r="J342" s="482"/>
      <c r="K342" s="148"/>
      <c r="L342" s="78"/>
      <c r="M342" s="28"/>
      <c r="N342" s="28"/>
      <c r="O342" s="28"/>
      <c r="P342" s="162"/>
      <c r="Q342" s="162"/>
      <c r="R342" s="28"/>
      <c r="S342" s="28"/>
      <c r="T342" s="28"/>
      <c r="U342" s="29">
        <f t="shared" si="172"/>
        <v>0</v>
      </c>
      <c r="V342" s="28"/>
      <c r="W342" s="28"/>
      <c r="X342" s="28"/>
      <c r="Y342" s="29">
        <f t="shared" si="173"/>
        <v>0</v>
      </c>
      <c r="Z342" s="28"/>
      <c r="AA342" s="28"/>
      <c r="AB342" s="28"/>
      <c r="AC342" s="29">
        <f t="shared" si="174"/>
        <v>0</v>
      </c>
      <c r="AD342" s="28"/>
      <c r="AE342" s="148"/>
      <c r="AF342" s="28"/>
      <c r="AG342" s="29">
        <f t="shared" si="175"/>
        <v>0</v>
      </c>
      <c r="AH342" s="29">
        <f t="shared" si="176"/>
        <v>0</v>
      </c>
      <c r="AI342" s="112">
        <f t="shared" si="177"/>
        <v>0</v>
      </c>
      <c r="AJ342" s="112">
        <f t="shared" si="166"/>
        <v>0</v>
      </c>
    </row>
    <row r="343" spans="1:36" s="11" customFormat="1" ht="12.75" hidden="1" customHeight="1" outlineLevel="1" x14ac:dyDescent="0.2">
      <c r="A343" s="23">
        <v>35</v>
      </c>
      <c r="B343" s="23"/>
      <c r="C343" s="226"/>
      <c r="D343" s="25"/>
      <c r="E343" s="153"/>
      <c r="F343" s="78"/>
      <c r="G343" s="162"/>
      <c r="H343" s="33"/>
      <c r="I343" s="33"/>
      <c r="J343" s="482"/>
      <c r="K343" s="148"/>
      <c r="L343" s="78"/>
      <c r="M343" s="28"/>
      <c r="N343" s="28"/>
      <c r="O343" s="28"/>
      <c r="P343" s="162"/>
      <c r="Q343" s="162"/>
      <c r="R343" s="28"/>
      <c r="S343" s="28"/>
      <c r="T343" s="28"/>
      <c r="U343" s="29">
        <f t="shared" si="172"/>
        <v>0</v>
      </c>
      <c r="V343" s="28"/>
      <c r="W343" s="28"/>
      <c r="X343" s="28"/>
      <c r="Y343" s="29">
        <f t="shared" si="173"/>
        <v>0</v>
      </c>
      <c r="Z343" s="28"/>
      <c r="AA343" s="28"/>
      <c r="AB343" s="28"/>
      <c r="AC343" s="29">
        <f t="shared" si="174"/>
        <v>0</v>
      </c>
      <c r="AD343" s="28"/>
      <c r="AE343" s="148"/>
      <c r="AF343" s="28"/>
      <c r="AG343" s="29">
        <f t="shared" si="175"/>
        <v>0</v>
      </c>
      <c r="AH343" s="29">
        <f t="shared" si="176"/>
        <v>0</v>
      </c>
      <c r="AI343" s="112">
        <f t="shared" si="177"/>
        <v>0</v>
      </c>
      <c r="AJ343" s="112">
        <f t="shared" si="166"/>
        <v>0</v>
      </c>
    </row>
    <row r="344" spans="1:36" s="11" customFormat="1" ht="12.75" hidden="1" customHeight="1" outlineLevel="1" x14ac:dyDescent="0.2">
      <c r="A344" s="23">
        <v>36</v>
      </c>
      <c r="B344" s="23"/>
      <c r="C344" s="163"/>
      <c r="D344" s="25"/>
      <c r="E344" s="153"/>
      <c r="F344" s="78"/>
      <c r="G344" s="162"/>
      <c r="H344" s="33"/>
      <c r="I344" s="33"/>
      <c r="J344" s="482"/>
      <c r="K344" s="148"/>
      <c r="L344" s="78"/>
      <c r="M344" s="28"/>
      <c r="N344" s="28"/>
      <c r="O344" s="28"/>
      <c r="P344" s="162"/>
      <c r="Q344" s="162"/>
      <c r="R344" s="28"/>
      <c r="S344" s="28"/>
      <c r="T344" s="28"/>
      <c r="U344" s="29">
        <f t="shared" si="172"/>
        <v>0</v>
      </c>
      <c r="V344" s="28"/>
      <c r="W344" s="28"/>
      <c r="X344" s="28"/>
      <c r="Y344" s="29">
        <f t="shared" si="173"/>
        <v>0</v>
      </c>
      <c r="Z344" s="28"/>
      <c r="AA344" s="28"/>
      <c r="AB344" s="28"/>
      <c r="AC344" s="29">
        <f t="shared" si="174"/>
        <v>0</v>
      </c>
      <c r="AD344" s="28"/>
      <c r="AE344" s="148"/>
      <c r="AF344" s="28"/>
      <c r="AG344" s="29">
        <f t="shared" si="175"/>
        <v>0</v>
      </c>
      <c r="AH344" s="29">
        <f t="shared" si="176"/>
        <v>0</v>
      </c>
      <c r="AI344" s="112">
        <f t="shared" si="177"/>
        <v>0</v>
      </c>
      <c r="AJ344" s="112">
        <f t="shared" si="166"/>
        <v>0</v>
      </c>
    </row>
    <row r="345" spans="1:36" s="11" customFormat="1" ht="12.75" hidden="1" customHeight="1" outlineLevel="1" x14ac:dyDescent="0.2">
      <c r="A345" s="23">
        <v>37</v>
      </c>
      <c r="B345" s="23"/>
      <c r="C345" s="226"/>
      <c r="D345" s="25"/>
      <c r="E345" s="153"/>
      <c r="F345" s="78"/>
      <c r="G345" s="162"/>
      <c r="H345" s="33"/>
      <c r="I345" s="33"/>
      <c r="J345" s="482"/>
      <c r="K345" s="148"/>
      <c r="L345" s="78"/>
      <c r="M345" s="28"/>
      <c r="N345" s="28"/>
      <c r="O345" s="28"/>
      <c r="P345" s="162"/>
      <c r="Q345" s="162"/>
      <c r="R345" s="28"/>
      <c r="S345" s="28"/>
      <c r="T345" s="28"/>
      <c r="U345" s="29">
        <f t="shared" si="172"/>
        <v>0</v>
      </c>
      <c r="V345" s="28"/>
      <c r="W345" s="28"/>
      <c r="X345" s="28"/>
      <c r="Y345" s="29">
        <f t="shared" si="173"/>
        <v>0</v>
      </c>
      <c r="Z345" s="28"/>
      <c r="AA345" s="28"/>
      <c r="AB345" s="28"/>
      <c r="AC345" s="29">
        <f t="shared" si="174"/>
        <v>0</v>
      </c>
      <c r="AD345" s="28"/>
      <c r="AE345" s="148"/>
      <c r="AF345" s="28"/>
      <c r="AG345" s="29">
        <f t="shared" si="175"/>
        <v>0</v>
      </c>
      <c r="AH345" s="29">
        <f t="shared" si="176"/>
        <v>0</v>
      </c>
      <c r="AI345" s="112">
        <f t="shared" si="177"/>
        <v>0</v>
      </c>
      <c r="AJ345" s="112">
        <f t="shared" si="166"/>
        <v>0</v>
      </c>
    </row>
    <row r="346" spans="1:36" s="11" customFormat="1" ht="12.75" hidden="1" customHeight="1" outlineLevel="1" x14ac:dyDescent="0.2">
      <c r="A346" s="23">
        <v>38</v>
      </c>
      <c r="B346" s="23"/>
      <c r="C346" s="163"/>
      <c r="D346" s="25"/>
      <c r="E346" s="153"/>
      <c r="F346" s="78"/>
      <c r="G346" s="162"/>
      <c r="H346" s="33"/>
      <c r="I346" s="33"/>
      <c r="J346" s="482"/>
      <c r="K346" s="148"/>
      <c r="L346" s="78"/>
      <c r="M346" s="28"/>
      <c r="N346" s="28"/>
      <c r="O346" s="28"/>
      <c r="P346" s="162"/>
      <c r="Q346" s="162"/>
      <c r="R346" s="28"/>
      <c r="S346" s="28"/>
      <c r="T346" s="28"/>
      <c r="U346" s="29">
        <f t="shared" si="172"/>
        <v>0</v>
      </c>
      <c r="V346" s="28"/>
      <c r="W346" s="28"/>
      <c r="X346" s="28"/>
      <c r="Y346" s="29">
        <f t="shared" si="173"/>
        <v>0</v>
      </c>
      <c r="Z346" s="28"/>
      <c r="AA346" s="28"/>
      <c r="AB346" s="28"/>
      <c r="AC346" s="29">
        <f t="shared" si="174"/>
        <v>0</v>
      </c>
      <c r="AD346" s="28"/>
      <c r="AE346" s="148"/>
      <c r="AF346" s="28"/>
      <c r="AG346" s="29">
        <f t="shared" si="175"/>
        <v>0</v>
      </c>
      <c r="AH346" s="29">
        <f t="shared" si="176"/>
        <v>0</v>
      </c>
      <c r="AI346" s="112">
        <f t="shared" si="177"/>
        <v>0</v>
      </c>
      <c r="AJ346" s="112">
        <f t="shared" si="166"/>
        <v>0</v>
      </c>
    </row>
    <row r="347" spans="1:36" s="11" customFormat="1" ht="12.75" hidden="1" customHeight="1" outlineLevel="1" x14ac:dyDescent="0.2">
      <c r="A347" s="23">
        <v>39</v>
      </c>
      <c r="B347" s="23"/>
      <c r="C347" s="226"/>
      <c r="D347" s="25"/>
      <c r="E347" s="153"/>
      <c r="F347" s="78"/>
      <c r="G347" s="162"/>
      <c r="H347" s="33"/>
      <c r="I347" s="33"/>
      <c r="J347" s="482"/>
      <c r="K347" s="148"/>
      <c r="L347" s="78"/>
      <c r="M347" s="28"/>
      <c r="N347" s="28"/>
      <c r="O347" s="28"/>
      <c r="P347" s="162"/>
      <c r="Q347" s="162"/>
      <c r="R347" s="28"/>
      <c r="S347" s="28"/>
      <c r="T347" s="28"/>
      <c r="U347" s="29">
        <f t="shared" si="172"/>
        <v>0</v>
      </c>
      <c r="V347" s="28"/>
      <c r="W347" s="28"/>
      <c r="X347" s="28"/>
      <c r="Y347" s="29">
        <f t="shared" si="173"/>
        <v>0</v>
      </c>
      <c r="Z347" s="28"/>
      <c r="AA347" s="28"/>
      <c r="AB347" s="28"/>
      <c r="AC347" s="29">
        <f t="shared" si="174"/>
        <v>0</v>
      </c>
      <c r="AD347" s="28"/>
      <c r="AE347" s="148"/>
      <c r="AF347" s="148"/>
      <c r="AG347" s="29">
        <f t="shared" si="175"/>
        <v>0</v>
      </c>
      <c r="AH347" s="29">
        <f t="shared" si="176"/>
        <v>0</v>
      </c>
      <c r="AI347" s="112">
        <f t="shared" si="177"/>
        <v>0</v>
      </c>
      <c r="AJ347" s="112">
        <f t="shared" si="166"/>
        <v>0</v>
      </c>
    </row>
    <row r="348" spans="1:36" s="11" customFormat="1" ht="12.75" hidden="1" customHeight="1" outlineLevel="1" x14ac:dyDescent="0.2">
      <c r="A348" s="23">
        <v>40</v>
      </c>
      <c r="B348" s="23"/>
      <c r="C348" s="163"/>
      <c r="D348" s="25"/>
      <c r="E348" s="153"/>
      <c r="F348" s="78"/>
      <c r="G348" s="162"/>
      <c r="H348" s="33"/>
      <c r="I348" s="33"/>
      <c r="J348" s="482"/>
      <c r="K348" s="148"/>
      <c r="L348" s="78"/>
      <c r="M348" s="28"/>
      <c r="N348" s="28"/>
      <c r="O348" s="28"/>
      <c r="P348" s="162"/>
      <c r="Q348" s="162"/>
      <c r="R348" s="28"/>
      <c r="S348" s="28"/>
      <c r="T348" s="28"/>
      <c r="U348" s="29">
        <f t="shared" si="172"/>
        <v>0</v>
      </c>
      <c r="V348" s="28"/>
      <c r="W348" s="28"/>
      <c r="X348" s="28"/>
      <c r="Y348" s="29">
        <f t="shared" si="173"/>
        <v>0</v>
      </c>
      <c r="Z348" s="28"/>
      <c r="AA348" s="28"/>
      <c r="AB348" s="28"/>
      <c r="AC348" s="29">
        <f t="shared" si="174"/>
        <v>0</v>
      </c>
      <c r="AD348" s="28"/>
      <c r="AE348" s="148"/>
      <c r="AF348" s="28"/>
      <c r="AG348" s="29">
        <f t="shared" si="175"/>
        <v>0</v>
      </c>
      <c r="AH348" s="29">
        <f t="shared" si="176"/>
        <v>0</v>
      </c>
      <c r="AI348" s="112">
        <f t="shared" si="177"/>
        <v>0</v>
      </c>
      <c r="AJ348" s="112">
        <f t="shared" si="166"/>
        <v>0</v>
      </c>
    </row>
    <row r="349" spans="1:36" s="11" customFormat="1" ht="12.75" hidden="1" customHeight="1" outlineLevel="1" x14ac:dyDescent="0.2">
      <c r="A349" s="23">
        <v>41</v>
      </c>
      <c r="B349" s="23"/>
      <c r="C349" s="226"/>
      <c r="D349" s="25"/>
      <c r="E349" s="153"/>
      <c r="F349" s="78"/>
      <c r="G349" s="162"/>
      <c r="H349" s="33"/>
      <c r="I349" s="33"/>
      <c r="J349" s="482"/>
      <c r="K349" s="148"/>
      <c r="L349" s="78"/>
      <c r="M349" s="28"/>
      <c r="N349" s="28"/>
      <c r="O349" s="28"/>
      <c r="P349" s="162"/>
      <c r="Q349" s="162"/>
      <c r="R349" s="28"/>
      <c r="S349" s="28"/>
      <c r="T349" s="28"/>
      <c r="U349" s="29">
        <f t="shared" si="172"/>
        <v>0</v>
      </c>
      <c r="V349" s="28"/>
      <c r="W349" s="28"/>
      <c r="X349" s="28"/>
      <c r="Y349" s="29">
        <f t="shared" si="173"/>
        <v>0</v>
      </c>
      <c r="Z349" s="28"/>
      <c r="AA349" s="28"/>
      <c r="AB349" s="28"/>
      <c r="AC349" s="29">
        <f t="shared" si="174"/>
        <v>0</v>
      </c>
      <c r="AD349" s="28"/>
      <c r="AE349" s="148"/>
      <c r="AF349" s="148"/>
      <c r="AG349" s="29">
        <f t="shared" si="175"/>
        <v>0</v>
      </c>
      <c r="AH349" s="29">
        <f t="shared" si="176"/>
        <v>0</v>
      </c>
      <c r="AI349" s="112">
        <f t="shared" si="177"/>
        <v>0</v>
      </c>
      <c r="AJ349" s="112">
        <f t="shared" si="166"/>
        <v>0</v>
      </c>
    </row>
    <row r="350" spans="1:36" s="11" customFormat="1" ht="12.75" hidden="1" customHeight="1" outlineLevel="1" x14ac:dyDescent="0.2">
      <c r="A350" s="23">
        <v>42</v>
      </c>
      <c r="B350" s="23"/>
      <c r="C350" s="163"/>
      <c r="D350" s="25"/>
      <c r="E350" s="153"/>
      <c r="F350" s="78"/>
      <c r="G350" s="162"/>
      <c r="H350" s="33"/>
      <c r="I350" s="33"/>
      <c r="J350" s="482"/>
      <c r="K350" s="148"/>
      <c r="L350" s="78"/>
      <c r="M350" s="28"/>
      <c r="N350" s="28"/>
      <c r="O350" s="28"/>
      <c r="P350" s="162"/>
      <c r="Q350" s="162"/>
      <c r="R350" s="28"/>
      <c r="S350" s="28"/>
      <c r="T350" s="28"/>
      <c r="U350" s="29">
        <f t="shared" si="172"/>
        <v>0</v>
      </c>
      <c r="V350" s="28"/>
      <c r="W350" s="28"/>
      <c r="X350" s="28"/>
      <c r="Y350" s="29">
        <f t="shared" si="173"/>
        <v>0</v>
      </c>
      <c r="Z350" s="28"/>
      <c r="AA350" s="28"/>
      <c r="AB350" s="28"/>
      <c r="AC350" s="29">
        <f t="shared" si="174"/>
        <v>0</v>
      </c>
      <c r="AD350" s="28"/>
      <c r="AE350" s="148"/>
      <c r="AF350" s="148"/>
      <c r="AG350" s="29">
        <f t="shared" si="175"/>
        <v>0</v>
      </c>
      <c r="AH350" s="29">
        <f t="shared" si="176"/>
        <v>0</v>
      </c>
      <c r="AI350" s="112">
        <f t="shared" si="177"/>
        <v>0</v>
      </c>
      <c r="AJ350" s="112">
        <f t="shared" si="166"/>
        <v>0</v>
      </c>
    </row>
    <row r="351" spans="1:36" s="11" customFormat="1" ht="12.75" hidden="1" customHeight="1" outlineLevel="1" x14ac:dyDescent="0.2">
      <c r="A351" s="23">
        <v>43</v>
      </c>
      <c r="B351" s="23"/>
      <c r="C351" s="163"/>
      <c r="D351" s="33"/>
      <c r="E351" s="153"/>
      <c r="F351" s="78"/>
      <c r="G351" s="162"/>
      <c r="H351" s="33"/>
      <c r="I351" s="33"/>
      <c r="J351" s="482"/>
      <c r="K351" s="148"/>
      <c r="L351" s="78"/>
      <c r="M351" s="28"/>
      <c r="N351" s="28"/>
      <c r="O351" s="28"/>
      <c r="P351" s="162"/>
      <c r="Q351" s="162"/>
      <c r="R351" s="28"/>
      <c r="S351" s="28"/>
      <c r="T351" s="28"/>
      <c r="U351" s="29">
        <f t="shared" si="172"/>
        <v>0</v>
      </c>
      <c r="V351" s="28"/>
      <c r="W351" s="28"/>
      <c r="X351" s="28"/>
      <c r="Y351" s="29">
        <f t="shared" si="173"/>
        <v>0</v>
      </c>
      <c r="Z351" s="28"/>
      <c r="AA351" s="28"/>
      <c r="AB351" s="28"/>
      <c r="AC351" s="29">
        <f t="shared" si="174"/>
        <v>0</v>
      </c>
      <c r="AD351" s="28"/>
      <c r="AE351" s="148"/>
      <c r="AF351" s="28"/>
      <c r="AG351" s="29">
        <f t="shared" si="175"/>
        <v>0</v>
      </c>
      <c r="AH351" s="29">
        <f t="shared" si="176"/>
        <v>0</v>
      </c>
      <c r="AI351" s="112">
        <f t="shared" si="177"/>
        <v>0</v>
      </c>
      <c r="AJ351" s="112">
        <f t="shared" si="166"/>
        <v>0</v>
      </c>
    </row>
    <row r="352" spans="1:36" s="11" customFormat="1" ht="12.75" hidden="1" customHeight="1" outlineLevel="1" x14ac:dyDescent="0.2">
      <c r="A352" s="23">
        <v>44</v>
      </c>
      <c r="B352" s="23"/>
      <c r="C352" s="163"/>
      <c r="D352" s="33"/>
      <c r="E352" s="153"/>
      <c r="F352" s="78"/>
      <c r="G352" s="162"/>
      <c r="H352" s="33"/>
      <c r="I352" s="33"/>
      <c r="J352" s="517"/>
      <c r="K352" s="148"/>
      <c r="L352" s="78"/>
      <c r="M352" s="28"/>
      <c r="N352" s="28"/>
      <c r="O352" s="28"/>
      <c r="P352" s="162"/>
      <c r="Q352" s="162"/>
      <c r="R352" s="28"/>
      <c r="S352" s="28"/>
      <c r="T352" s="28"/>
      <c r="U352" s="29">
        <f t="shared" si="172"/>
        <v>0</v>
      </c>
      <c r="V352" s="28"/>
      <c r="W352" s="28"/>
      <c r="X352" s="28"/>
      <c r="Y352" s="29">
        <f t="shared" si="173"/>
        <v>0</v>
      </c>
      <c r="Z352" s="28"/>
      <c r="AA352" s="28"/>
      <c r="AB352" s="28"/>
      <c r="AC352" s="29">
        <f t="shared" si="174"/>
        <v>0</v>
      </c>
      <c r="AD352" s="28"/>
      <c r="AE352" s="148"/>
      <c r="AF352" s="148"/>
      <c r="AG352" s="29">
        <f t="shared" si="175"/>
        <v>0</v>
      </c>
      <c r="AH352" s="29">
        <f t="shared" si="176"/>
        <v>0</v>
      </c>
      <c r="AI352" s="112">
        <f t="shared" si="177"/>
        <v>0</v>
      </c>
      <c r="AJ352" s="112">
        <f t="shared" si="166"/>
        <v>0</v>
      </c>
    </row>
    <row r="353" spans="1:36" s="11" customFormat="1" ht="12.75" customHeight="1" collapsed="1" x14ac:dyDescent="0.3">
      <c r="A353" s="427" t="s">
        <v>75</v>
      </c>
      <c r="B353" s="428"/>
      <c r="C353" s="428"/>
      <c r="D353" s="428"/>
      <c r="E353" s="428"/>
      <c r="F353" s="428"/>
      <c r="G353" s="428"/>
      <c r="H353" s="428"/>
      <c r="I353" s="429"/>
      <c r="J353" s="273">
        <f>SUM(J309:J352)</f>
        <v>0</v>
      </c>
      <c r="K353" s="273">
        <f>SUM(K309:K352)</f>
        <v>0</v>
      </c>
      <c r="L353" s="394"/>
      <c r="M353" s="273">
        <f>SUM(M309:M352)</f>
        <v>0</v>
      </c>
      <c r="N353" s="273">
        <f>SUM(N309:N352)</f>
        <v>0</v>
      </c>
      <c r="O353" s="273">
        <f>SUM(O309:O352)</f>
        <v>0</v>
      </c>
      <c r="P353" s="274"/>
      <c r="Q353" s="404"/>
      <c r="R353" s="273">
        <f t="shared" ref="R353:AH353" si="178">SUM(R309:R352)</f>
        <v>0</v>
      </c>
      <c r="S353" s="273">
        <f t="shared" si="178"/>
        <v>0</v>
      </c>
      <c r="T353" s="273">
        <f t="shared" si="178"/>
        <v>0</v>
      </c>
      <c r="U353" s="273">
        <f t="shared" si="178"/>
        <v>0</v>
      </c>
      <c r="V353" s="273">
        <f t="shared" si="178"/>
        <v>0</v>
      </c>
      <c r="W353" s="273">
        <f t="shared" si="178"/>
        <v>0</v>
      </c>
      <c r="X353" s="273">
        <f t="shared" si="178"/>
        <v>0</v>
      </c>
      <c r="Y353" s="273">
        <f t="shared" si="178"/>
        <v>0</v>
      </c>
      <c r="Z353" s="273">
        <f t="shared" si="178"/>
        <v>0</v>
      </c>
      <c r="AA353" s="273">
        <f t="shared" si="178"/>
        <v>0</v>
      </c>
      <c r="AB353" s="273">
        <f t="shared" si="178"/>
        <v>0</v>
      </c>
      <c r="AC353" s="273">
        <f t="shared" si="178"/>
        <v>0</v>
      </c>
      <c r="AD353" s="273">
        <f t="shared" si="178"/>
        <v>0</v>
      </c>
      <c r="AE353" s="273">
        <f t="shared" si="178"/>
        <v>0</v>
      </c>
      <c r="AF353" s="273">
        <f t="shared" si="178"/>
        <v>0</v>
      </c>
      <c r="AG353" s="273">
        <f t="shared" si="178"/>
        <v>0</v>
      </c>
      <c r="AH353" s="273">
        <f t="shared" si="178"/>
        <v>0</v>
      </c>
      <c r="AI353" s="281">
        <f>IF(ISERROR(AH353/J353),0,AH353/J353)</f>
        <v>0</v>
      </c>
      <c r="AJ353" s="281">
        <f>IF(ISERROR(AH353/$AH$359),0,AH353/$AH$359)</f>
        <v>0</v>
      </c>
    </row>
    <row r="354" spans="1:36" ht="12.75" customHeight="1" x14ac:dyDescent="0.3">
      <c r="A354" s="473" t="s">
        <v>76</v>
      </c>
      <c r="B354" s="474"/>
      <c r="C354" s="474"/>
      <c r="D354" s="474"/>
      <c r="E354" s="475"/>
      <c r="F354" s="16"/>
      <c r="G354" s="5"/>
      <c r="H354" s="17"/>
      <c r="I354" s="17"/>
      <c r="J354" s="481">
        <v>13065711000</v>
      </c>
      <c r="K354" s="83"/>
      <c r="L354" s="159"/>
      <c r="M354" s="19"/>
      <c r="N354" s="19"/>
      <c r="O354" s="19"/>
      <c r="P354" s="5"/>
      <c r="Q354" s="20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111"/>
      <c r="AJ354" s="111"/>
    </row>
    <row r="355" spans="1:36" s="11" customFormat="1" ht="35.1" customHeight="1" outlineLevel="1" x14ac:dyDescent="0.3">
      <c r="A355" s="334">
        <v>1</v>
      </c>
      <c r="B355" s="334"/>
      <c r="C355" s="335" t="s">
        <v>133</v>
      </c>
      <c r="D355" s="336">
        <v>44582</v>
      </c>
      <c r="E355" s="337" t="s">
        <v>101</v>
      </c>
      <c r="F355" s="337" t="s">
        <v>134</v>
      </c>
      <c r="G355" s="338" t="s">
        <v>135</v>
      </c>
      <c r="H355" s="339"/>
      <c r="I355" s="340"/>
      <c r="J355" s="525"/>
      <c r="K355" s="79">
        <v>1395296500</v>
      </c>
      <c r="L355" s="5"/>
      <c r="M355" s="341"/>
      <c r="N355" s="180"/>
      <c r="O355" s="344"/>
      <c r="P355" s="345"/>
      <c r="Q355" s="345"/>
      <c r="R355" s="28"/>
      <c r="S355" s="179">
        <v>697648250</v>
      </c>
      <c r="T355" s="28"/>
      <c r="U355" s="29">
        <f>SUM(R355:T355)</f>
        <v>697648250</v>
      </c>
      <c r="V355" s="28"/>
      <c r="W355" s="28"/>
      <c r="X355" s="28"/>
      <c r="Y355" s="29">
        <f>SUM(V355:X355)</f>
        <v>0</v>
      </c>
      <c r="Z355" s="28">
        <v>697648250</v>
      </c>
      <c r="AA355" s="28"/>
      <c r="AB355" s="28"/>
      <c r="AC355" s="29">
        <f>SUM(Z355:AB355)</f>
        <v>697648250</v>
      </c>
      <c r="AD355" s="28"/>
      <c r="AE355" s="28">
        <v>0</v>
      </c>
      <c r="AF355" s="28">
        <v>0</v>
      </c>
      <c r="AG355" s="29">
        <f>SUM(AD355:AF355)</f>
        <v>0</v>
      </c>
      <c r="AH355" s="29">
        <f t="shared" ref="AH355:AH357" si="179">SUM(U355,Y355,AC355,AG355)</f>
        <v>1395296500</v>
      </c>
      <c r="AI355" s="112">
        <f>IF(ISERROR(AH355/J354),0,AH355/J354)</f>
        <v>0.10679070584065421</v>
      </c>
      <c r="AJ355" s="112">
        <f>IF(ISERROR(AH355/$AH$359),"-",AH355/$AH$359)</f>
        <v>0.78817107755678217</v>
      </c>
    </row>
    <row r="356" spans="1:36" s="11" customFormat="1" ht="35.1" customHeight="1" outlineLevel="1" x14ac:dyDescent="0.3">
      <c r="A356" s="23">
        <v>2</v>
      </c>
      <c r="B356" s="23"/>
      <c r="C356" s="80" t="s">
        <v>136</v>
      </c>
      <c r="D356" s="176">
        <v>44676</v>
      </c>
      <c r="E356" s="177" t="s">
        <v>137</v>
      </c>
      <c r="F356" s="177" t="s">
        <v>138</v>
      </c>
      <c r="G356" s="190" t="s">
        <v>135</v>
      </c>
      <c r="H356" s="182"/>
      <c r="I356" s="185"/>
      <c r="J356" s="525"/>
      <c r="K356" s="79">
        <v>375000000</v>
      </c>
      <c r="L356" s="5"/>
      <c r="M356" s="341"/>
      <c r="N356" s="343"/>
      <c r="O356" s="342"/>
      <c r="P356" s="190"/>
      <c r="Q356" s="190"/>
      <c r="R356" s="95"/>
      <c r="S356" s="28"/>
      <c r="T356" s="28"/>
      <c r="U356" s="29">
        <f t="shared" ref="U356:U357" si="180">SUM(R356:T356)</f>
        <v>0</v>
      </c>
      <c r="V356" s="28">
        <v>375000000</v>
      </c>
      <c r="W356" s="28"/>
      <c r="X356" s="28"/>
      <c r="Y356" s="29">
        <f t="shared" ref="Y356:Y357" si="181">SUM(V356:X356)</f>
        <v>375000000</v>
      </c>
      <c r="Z356" s="28"/>
      <c r="AA356" s="28"/>
      <c r="AB356" s="28"/>
      <c r="AC356" s="29">
        <f t="shared" ref="AC356:AC357" si="182">SUM(Z356:AB356)</f>
        <v>0</v>
      </c>
      <c r="AD356" s="28"/>
      <c r="AE356" s="28">
        <v>0</v>
      </c>
      <c r="AF356" s="28">
        <v>0</v>
      </c>
      <c r="AG356" s="29">
        <f t="shared" ref="AG356" si="183">SUM(AD356:AF356)</f>
        <v>0</v>
      </c>
      <c r="AH356" s="29">
        <f t="shared" si="179"/>
        <v>375000000</v>
      </c>
      <c r="AI356" s="112">
        <f>IF(ISERROR(AH356/J354),0,AH356/J354)</f>
        <v>2.8701078724303636E-2</v>
      </c>
      <c r="AJ356" s="112">
        <f>IF(ISERROR(AH356/$AH$359),"-",AH356/$AH$359)</f>
        <v>0.21182892244321785</v>
      </c>
    </row>
    <row r="357" spans="1:36" s="11" customFormat="1" ht="35.1" customHeight="1" outlineLevel="1" x14ac:dyDescent="0.3">
      <c r="A357" s="23"/>
      <c r="B357" s="23"/>
      <c r="C357" s="80"/>
      <c r="D357" s="176"/>
      <c r="E357" s="177"/>
      <c r="F357" s="177"/>
      <c r="G357" s="190"/>
      <c r="H357" s="182"/>
      <c r="I357" s="185"/>
      <c r="J357" s="526"/>
      <c r="K357" s="79"/>
      <c r="L357" s="5"/>
      <c r="M357" s="341"/>
      <c r="N357" s="343"/>
      <c r="O357" s="342"/>
      <c r="P357" s="190"/>
      <c r="Q357" s="190"/>
      <c r="R357" s="95"/>
      <c r="S357" s="28"/>
      <c r="T357" s="28"/>
      <c r="U357" s="29">
        <f t="shared" si="180"/>
        <v>0</v>
      </c>
      <c r="V357" s="28"/>
      <c r="W357" s="28"/>
      <c r="X357" s="28"/>
      <c r="Y357" s="29">
        <f t="shared" si="181"/>
        <v>0</v>
      </c>
      <c r="Z357" s="28"/>
      <c r="AA357" s="28"/>
      <c r="AB357" s="28"/>
      <c r="AC357" s="29">
        <f t="shared" si="182"/>
        <v>0</v>
      </c>
      <c r="AD357" s="28"/>
      <c r="AE357" s="28"/>
      <c r="AF357" s="28"/>
      <c r="AG357" s="29"/>
      <c r="AH357" s="29">
        <f t="shared" si="179"/>
        <v>0</v>
      </c>
      <c r="AI357" s="112">
        <f>IF(ISERROR(AH357/J355),0,AH357/J355)</f>
        <v>0</v>
      </c>
      <c r="AJ357" s="112">
        <f>IF(ISERROR(AH357/$AH$359),"-",AH357/$AH$359)</f>
        <v>0</v>
      </c>
    </row>
    <row r="358" spans="1:36" s="11" customFormat="1" x14ac:dyDescent="0.3">
      <c r="A358" s="522" t="s">
        <v>81</v>
      </c>
      <c r="B358" s="432"/>
      <c r="C358" s="432"/>
      <c r="D358" s="432"/>
      <c r="E358" s="432"/>
      <c r="F358" s="432"/>
      <c r="G358" s="432"/>
      <c r="H358" s="432"/>
      <c r="I358" s="523"/>
      <c r="J358" s="273">
        <f>J354</f>
        <v>13065711000</v>
      </c>
      <c r="K358" s="282">
        <f>SUM(K355:K357)</f>
        <v>1770296500</v>
      </c>
      <c r="L358" s="396"/>
      <c r="M358" s="273">
        <f>SUM(M355:M356)</f>
        <v>0</v>
      </c>
      <c r="N358" s="273">
        <f>SUM(N355:N356)</f>
        <v>0</v>
      </c>
      <c r="O358" s="282">
        <f>SUM(O355:O356)</f>
        <v>0</v>
      </c>
      <c r="P358" s="302"/>
      <c r="Q358" s="405"/>
      <c r="R358" s="273">
        <f t="shared" ref="R358:AG358" si="184">SUM(R355:R356)</f>
        <v>0</v>
      </c>
      <c r="S358" s="273">
        <f t="shared" si="184"/>
        <v>697648250</v>
      </c>
      <c r="T358" s="273">
        <f t="shared" si="184"/>
        <v>0</v>
      </c>
      <c r="U358" s="273">
        <f>SUM(U355:U357)</f>
        <v>697648250</v>
      </c>
      <c r="V358" s="273">
        <f t="shared" si="184"/>
        <v>375000000</v>
      </c>
      <c r="W358" s="273">
        <f t="shared" si="184"/>
        <v>0</v>
      </c>
      <c r="X358" s="273">
        <f t="shared" si="184"/>
        <v>0</v>
      </c>
      <c r="Y358" s="273">
        <f>SUM(Y355:Y357)</f>
        <v>375000000</v>
      </c>
      <c r="Z358" s="273">
        <f>SUM(Z355:Z357)</f>
        <v>697648250</v>
      </c>
      <c r="AA358" s="273">
        <f t="shared" si="184"/>
        <v>0</v>
      </c>
      <c r="AB358" s="273">
        <f t="shared" si="184"/>
        <v>0</v>
      </c>
      <c r="AC358" s="273">
        <f>SUM(AC355:AC357)</f>
        <v>697648250</v>
      </c>
      <c r="AD358" s="273">
        <f t="shared" si="184"/>
        <v>0</v>
      </c>
      <c r="AE358" s="273">
        <f t="shared" si="184"/>
        <v>0</v>
      </c>
      <c r="AF358" s="273">
        <f t="shared" si="184"/>
        <v>0</v>
      </c>
      <c r="AG358" s="273">
        <f t="shared" si="184"/>
        <v>0</v>
      </c>
      <c r="AH358" s="273">
        <f>SUM(AH355:AH357)</f>
        <v>1770296500</v>
      </c>
      <c r="AI358" s="281">
        <f>IF(ISERROR(AH358/J358),0,AH358/J358)</f>
        <v>0.13549178456495786</v>
      </c>
      <c r="AJ358" s="281">
        <f>IF(ISERROR(AH358/$AH$359),0,AH358/$AH$359)</f>
        <v>1</v>
      </c>
    </row>
    <row r="359" spans="1:36" ht="15" customHeight="1" x14ac:dyDescent="0.3">
      <c r="A359" s="421" t="s">
        <v>139</v>
      </c>
      <c r="B359" s="422"/>
      <c r="C359" s="422"/>
      <c r="D359" s="422"/>
      <c r="E359" s="422"/>
      <c r="F359" s="422"/>
      <c r="G359" s="422"/>
      <c r="H359" s="422"/>
      <c r="I359" s="423"/>
      <c r="J359" s="276">
        <f>SUM(J16,J24,J34,J51,J89,J124,J155,J188,J222,J254,J262,J265,J279,J284,J307,J353,J358)</f>
        <v>13065711000</v>
      </c>
      <c r="K359" s="276">
        <f t="shared" ref="K359:AH359" si="185">SUM(K16,K24,K34,K51,K89,K124,K155,K188,K222,K254,K262,K265,K279,K284,K307,K353,K358)</f>
        <v>1770296500</v>
      </c>
      <c r="L359" s="276">
        <f t="shared" si="185"/>
        <v>0</v>
      </c>
      <c r="M359" s="276">
        <f t="shared" si="185"/>
        <v>0</v>
      </c>
      <c r="N359" s="276">
        <f t="shared" si="185"/>
        <v>0</v>
      </c>
      <c r="O359" s="276">
        <f t="shared" si="185"/>
        <v>0</v>
      </c>
      <c r="P359" s="276">
        <f t="shared" si="185"/>
        <v>0</v>
      </c>
      <c r="Q359" s="276">
        <f t="shared" si="185"/>
        <v>0</v>
      </c>
      <c r="R359" s="276">
        <f t="shared" si="185"/>
        <v>0</v>
      </c>
      <c r="S359" s="276">
        <f t="shared" si="185"/>
        <v>697648250</v>
      </c>
      <c r="T359" s="276">
        <f t="shared" si="185"/>
        <v>0</v>
      </c>
      <c r="U359" s="276">
        <f t="shared" si="185"/>
        <v>697648250</v>
      </c>
      <c r="V359" s="276">
        <f t="shared" si="185"/>
        <v>375000000</v>
      </c>
      <c r="W359" s="276">
        <f t="shared" si="185"/>
        <v>0</v>
      </c>
      <c r="X359" s="276">
        <f t="shared" si="185"/>
        <v>0</v>
      </c>
      <c r="Y359" s="276">
        <f t="shared" si="185"/>
        <v>375000000</v>
      </c>
      <c r="Z359" s="276">
        <f t="shared" si="185"/>
        <v>697648250</v>
      </c>
      <c r="AA359" s="276">
        <f t="shared" si="185"/>
        <v>0</v>
      </c>
      <c r="AB359" s="276">
        <f t="shared" si="185"/>
        <v>0</v>
      </c>
      <c r="AC359" s="276">
        <f t="shared" si="185"/>
        <v>697648250</v>
      </c>
      <c r="AD359" s="276">
        <f t="shared" si="185"/>
        <v>0</v>
      </c>
      <c r="AE359" s="276">
        <f t="shared" si="185"/>
        <v>0</v>
      </c>
      <c r="AF359" s="276">
        <f t="shared" si="185"/>
        <v>0</v>
      </c>
      <c r="AG359" s="276">
        <f t="shared" si="185"/>
        <v>0</v>
      </c>
      <c r="AH359" s="276">
        <f t="shared" si="185"/>
        <v>1770296500</v>
      </c>
      <c r="AI359" s="280">
        <f>IF(ISERROR(AH359/J359),0,AH359/J359)</f>
        <v>0.13549178456495786</v>
      </c>
      <c r="AJ359" s="280">
        <f>IF(ISERROR(AH359/$AH$359),0,AH359/$AH$359)</f>
        <v>1</v>
      </c>
    </row>
    <row r="360" spans="1:36" s="11" customFormat="1" x14ac:dyDescent="0.3">
      <c r="A360" s="15"/>
      <c r="B360" s="15"/>
      <c r="C360" s="15"/>
      <c r="D360" s="15"/>
      <c r="E360" s="14"/>
      <c r="F360" s="14"/>
      <c r="G360" s="15"/>
      <c r="H360" s="15"/>
      <c r="I360" s="15"/>
      <c r="J360" s="41"/>
      <c r="K360" s="41"/>
      <c r="L360" s="14"/>
      <c r="M360" s="15"/>
      <c r="N360" s="15"/>
      <c r="O360" s="15"/>
      <c r="P360" s="15"/>
      <c r="Q360" s="42"/>
      <c r="R360" s="41"/>
      <c r="S360" s="41"/>
      <c r="T360" s="41"/>
      <c r="U360" s="12"/>
      <c r="V360" s="41"/>
      <c r="W360" s="41"/>
      <c r="X360" s="41"/>
      <c r="Y360" s="12"/>
      <c r="Z360" s="41"/>
      <c r="AA360" s="41"/>
      <c r="AB360" s="41"/>
      <c r="AC360" s="12"/>
      <c r="AD360" s="41"/>
      <c r="AE360" s="41"/>
      <c r="AF360" s="41"/>
      <c r="AG360" s="12"/>
      <c r="AH360" s="12"/>
      <c r="AI360" s="13"/>
      <c r="AJ360" s="13"/>
    </row>
    <row r="361" spans="1:36" s="11" customFormat="1" x14ac:dyDescent="0.3">
      <c r="A361" s="15"/>
      <c r="B361" s="15"/>
      <c r="C361" s="15"/>
      <c r="D361" s="15"/>
      <c r="E361" s="14"/>
      <c r="F361" s="14"/>
      <c r="G361" s="15"/>
      <c r="H361" s="15"/>
      <c r="I361" s="15"/>
      <c r="J361" s="41"/>
      <c r="K361" s="41"/>
      <c r="L361" s="14"/>
      <c r="M361" s="15"/>
      <c r="N361" s="15"/>
      <c r="O361" s="15"/>
      <c r="P361" s="15"/>
      <c r="Q361" s="42"/>
      <c r="R361" s="41"/>
      <c r="S361" s="41"/>
      <c r="T361" s="41"/>
      <c r="U361" s="12"/>
      <c r="V361" s="41"/>
      <c r="W361" s="41"/>
      <c r="X361" s="41"/>
      <c r="Y361" s="12"/>
      <c r="Z361" s="41"/>
      <c r="AA361" s="41"/>
      <c r="AB361" s="41"/>
      <c r="AC361" s="12"/>
      <c r="AD361" s="41"/>
      <c r="AE361" s="41"/>
      <c r="AF361" s="41"/>
      <c r="AG361" s="12"/>
      <c r="AH361" s="12"/>
      <c r="AI361" s="13"/>
      <c r="AJ361" s="13"/>
    </row>
    <row r="362" spans="1:36" x14ac:dyDescent="0.3">
      <c r="J362" s="41"/>
      <c r="R362" s="41"/>
      <c r="S362" s="41"/>
      <c r="T362" s="41"/>
      <c r="V362" s="41"/>
      <c r="W362" s="41"/>
      <c r="X362" s="41"/>
      <c r="Z362" s="41"/>
      <c r="AA362" s="41"/>
      <c r="AB362" s="41"/>
      <c r="AD362" s="41"/>
      <c r="AE362" s="41"/>
      <c r="AF362" s="41"/>
    </row>
    <row r="363" spans="1:36" s="11" customFormat="1" ht="12" x14ac:dyDescent="0.25">
      <c r="A363" s="15"/>
      <c r="B363" s="15"/>
      <c r="C363" s="15"/>
      <c r="D363" s="15"/>
      <c r="E363" s="14"/>
      <c r="F363" s="14"/>
      <c r="G363" s="15"/>
      <c r="H363" s="15"/>
      <c r="I363" s="15"/>
      <c r="J363" s="301"/>
      <c r="K363" s="41"/>
      <c r="L363" s="14"/>
      <c r="M363" s="15"/>
      <c r="N363" s="15"/>
      <c r="O363" s="15"/>
      <c r="P363" s="15"/>
      <c r="Q363" s="42"/>
      <c r="R363" s="41"/>
      <c r="S363" s="41"/>
      <c r="T363" s="41"/>
      <c r="U363" s="12"/>
      <c r="V363" s="41"/>
      <c r="W363" s="41"/>
      <c r="X363" s="41"/>
      <c r="Y363" s="12"/>
      <c r="Z363" s="41"/>
      <c r="AA363" s="41"/>
      <c r="AB363" s="41"/>
      <c r="AC363" s="12"/>
      <c r="AD363" s="41"/>
      <c r="AE363" s="41"/>
      <c r="AF363" s="41"/>
      <c r="AG363" s="12"/>
      <c r="AH363" s="12"/>
      <c r="AI363" s="13"/>
      <c r="AJ363" s="13"/>
    </row>
    <row r="364" spans="1:36" x14ac:dyDescent="0.3">
      <c r="J364" s="41"/>
      <c r="R364" s="41"/>
      <c r="S364" s="41"/>
      <c r="T364" s="41"/>
      <c r="V364" s="41"/>
      <c r="W364" s="41"/>
      <c r="X364" s="41"/>
      <c r="Z364" s="41"/>
      <c r="AA364" s="41"/>
      <c r="AB364" s="41"/>
      <c r="AD364" s="41"/>
      <c r="AE364" s="41"/>
      <c r="AF364" s="41"/>
    </row>
    <row r="365" spans="1:36" x14ac:dyDescent="0.3">
      <c r="J365" s="41"/>
      <c r="R365" s="41"/>
      <c r="S365" s="41"/>
      <c r="T365" s="41"/>
      <c r="V365" s="41"/>
      <c r="W365" s="41"/>
      <c r="X365" s="41"/>
      <c r="Z365" s="41"/>
      <c r="AA365" s="41"/>
      <c r="AB365" s="41"/>
      <c r="AD365" s="41"/>
      <c r="AE365" s="41"/>
      <c r="AF365" s="41"/>
    </row>
    <row r="366" spans="1:36" x14ac:dyDescent="0.3">
      <c r="J366" s="41"/>
      <c r="R366" s="41"/>
      <c r="S366" s="41"/>
      <c r="T366" s="41"/>
      <c r="V366" s="41"/>
      <c r="W366" s="41"/>
      <c r="X366" s="41"/>
      <c r="Z366" s="41"/>
      <c r="AA366" s="41"/>
      <c r="AB366" s="41"/>
      <c r="AD366" s="41"/>
      <c r="AE366" s="41"/>
      <c r="AF366" s="41"/>
    </row>
    <row r="367" spans="1:36" x14ac:dyDescent="0.3">
      <c r="J367" s="41"/>
      <c r="R367" s="41"/>
      <c r="S367" s="41"/>
      <c r="T367" s="41"/>
      <c r="V367" s="41"/>
      <c r="W367" s="41"/>
      <c r="X367" s="41"/>
      <c r="Z367" s="41"/>
      <c r="AA367" s="41"/>
      <c r="AB367" s="41"/>
      <c r="AD367" s="41"/>
      <c r="AE367" s="41"/>
      <c r="AF367" s="41"/>
    </row>
    <row r="368" spans="1:36" x14ac:dyDescent="0.3">
      <c r="A368" s="14"/>
      <c r="J368" s="41"/>
      <c r="R368" s="41"/>
      <c r="S368" s="41"/>
      <c r="T368" s="41"/>
      <c r="V368" s="41"/>
      <c r="W368" s="41"/>
      <c r="X368" s="41"/>
      <c r="Z368" s="41"/>
      <c r="AA368" s="41"/>
      <c r="AB368" s="41"/>
      <c r="AD368" s="41"/>
      <c r="AE368" s="41"/>
      <c r="AF368" s="41"/>
    </row>
    <row r="369" spans="1:32" x14ac:dyDescent="0.3">
      <c r="A369" s="14"/>
      <c r="J369" s="41"/>
      <c r="R369" s="41"/>
      <c r="S369" s="41"/>
      <c r="T369" s="41"/>
      <c r="V369" s="41"/>
      <c r="W369" s="41"/>
      <c r="X369" s="41"/>
      <c r="Z369" s="41"/>
      <c r="AA369" s="41"/>
      <c r="AB369" s="41"/>
      <c r="AD369" s="41"/>
      <c r="AE369" s="41"/>
      <c r="AF369" s="41"/>
    </row>
    <row r="370" spans="1:32" x14ac:dyDescent="0.3">
      <c r="A370" s="14"/>
      <c r="J370" s="41"/>
      <c r="R370" s="41"/>
      <c r="S370" s="41"/>
      <c r="T370" s="41"/>
      <c r="V370" s="41"/>
      <c r="W370" s="41"/>
      <c r="X370" s="41"/>
      <c r="Z370" s="41"/>
      <c r="AA370" s="41"/>
      <c r="AB370" s="41"/>
      <c r="AD370" s="41"/>
      <c r="AE370" s="41"/>
      <c r="AF370" s="41"/>
    </row>
    <row r="371" spans="1:32" x14ac:dyDescent="0.3">
      <c r="A371" s="14"/>
      <c r="J371" s="41"/>
      <c r="R371" s="41"/>
      <c r="S371" s="41"/>
      <c r="T371" s="41"/>
      <c r="V371" s="41"/>
      <c r="W371" s="41"/>
      <c r="X371" s="41"/>
      <c r="Z371" s="41"/>
      <c r="AA371" s="41"/>
      <c r="AB371" s="41"/>
      <c r="AD371" s="41"/>
      <c r="AE371" s="41"/>
      <c r="AF371" s="41"/>
    </row>
    <row r="372" spans="1:32" x14ac:dyDescent="0.3">
      <c r="A372" s="14"/>
      <c r="J372" s="41"/>
      <c r="R372" s="41"/>
      <c r="S372" s="41"/>
      <c r="T372" s="41"/>
      <c r="V372" s="41"/>
      <c r="W372" s="41"/>
      <c r="X372" s="41"/>
      <c r="Z372" s="41"/>
      <c r="AA372" s="41"/>
      <c r="AB372" s="41"/>
      <c r="AD372" s="41"/>
      <c r="AE372" s="41"/>
      <c r="AF372" s="41"/>
    </row>
    <row r="373" spans="1:32" x14ac:dyDescent="0.3">
      <c r="A373" s="14"/>
      <c r="J373" s="41"/>
      <c r="R373" s="41"/>
      <c r="S373" s="41"/>
      <c r="T373" s="41"/>
      <c r="V373" s="41"/>
      <c r="W373" s="41"/>
      <c r="X373" s="41"/>
      <c r="Z373" s="41"/>
      <c r="AA373" s="41"/>
      <c r="AB373" s="41"/>
      <c r="AD373" s="41"/>
      <c r="AE373" s="41"/>
      <c r="AF373" s="41"/>
    </row>
    <row r="374" spans="1:32" x14ac:dyDescent="0.3">
      <c r="A374" s="14"/>
      <c r="J374" s="41"/>
      <c r="R374" s="41"/>
      <c r="S374" s="41"/>
      <c r="T374" s="41"/>
      <c r="V374" s="41"/>
      <c r="W374" s="41"/>
      <c r="X374" s="41"/>
      <c r="Z374" s="41"/>
      <c r="AA374" s="41"/>
      <c r="AB374" s="41"/>
      <c r="AD374" s="41"/>
      <c r="AE374" s="41"/>
      <c r="AF374" s="41"/>
    </row>
    <row r="375" spans="1:32" x14ac:dyDescent="0.3">
      <c r="A375" s="14"/>
      <c r="J375" s="41"/>
      <c r="R375" s="41"/>
      <c r="S375" s="41"/>
      <c r="T375" s="41"/>
      <c r="V375" s="41"/>
      <c r="W375" s="41"/>
      <c r="X375" s="41"/>
      <c r="Z375" s="41"/>
      <c r="AA375" s="41"/>
      <c r="AB375" s="41"/>
      <c r="AD375" s="41"/>
      <c r="AE375" s="41"/>
      <c r="AF375" s="41"/>
    </row>
    <row r="376" spans="1:32" x14ac:dyDescent="0.3">
      <c r="A376" s="14"/>
      <c r="J376" s="41"/>
      <c r="R376" s="41"/>
      <c r="S376" s="41"/>
      <c r="T376" s="41"/>
      <c r="V376" s="41"/>
      <c r="W376" s="41"/>
      <c r="X376" s="41"/>
      <c r="Z376" s="41"/>
      <c r="AA376" s="41"/>
      <c r="AB376" s="41"/>
      <c r="AD376" s="41"/>
      <c r="AE376" s="41"/>
      <c r="AF376" s="41"/>
    </row>
  </sheetData>
  <mergeCells count="79">
    <mergeCell ref="J354:J357"/>
    <mergeCell ref="J224:J253"/>
    <mergeCell ref="J256:J261"/>
    <mergeCell ref="J190:J221"/>
    <mergeCell ref="A35:E35"/>
    <mergeCell ref="A189:E189"/>
    <mergeCell ref="A124:I124"/>
    <mergeCell ref="J91:J123"/>
    <mergeCell ref="J126:J154"/>
    <mergeCell ref="J53:J88"/>
    <mergeCell ref="J267:J278"/>
    <mergeCell ref="J281:J283"/>
    <mergeCell ref="A285:E285"/>
    <mergeCell ref="A307:I307"/>
    <mergeCell ref="J286:J306"/>
    <mergeCell ref="A358:I358"/>
    <mergeCell ref="A359:I359"/>
    <mergeCell ref="J26:J33"/>
    <mergeCell ref="J36:J50"/>
    <mergeCell ref="A266:E266"/>
    <mergeCell ref="A279:I279"/>
    <mergeCell ref="A280:E280"/>
    <mergeCell ref="A284:I284"/>
    <mergeCell ref="A308:E308"/>
    <mergeCell ref="A353:I353"/>
    <mergeCell ref="A354:E354"/>
    <mergeCell ref="A51:I51"/>
    <mergeCell ref="A52:E52"/>
    <mergeCell ref="A156:E156"/>
    <mergeCell ref="A188:I188"/>
    <mergeCell ref="J309:J352"/>
    <mergeCell ref="AH6:AH7"/>
    <mergeCell ref="A8:E8"/>
    <mergeCell ref="A89:I89"/>
    <mergeCell ref="A90:E90"/>
    <mergeCell ref="A265:I265"/>
    <mergeCell ref="A222:I222"/>
    <mergeCell ref="A223:E223"/>
    <mergeCell ref="A254:I254"/>
    <mergeCell ref="A255:E255"/>
    <mergeCell ref="A262:I262"/>
    <mergeCell ref="A263:E263"/>
    <mergeCell ref="A155:I155"/>
    <mergeCell ref="A16:I16"/>
    <mergeCell ref="A17:E17"/>
    <mergeCell ref="A24:I24"/>
    <mergeCell ref="J157:J187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J18:J23"/>
    <mergeCell ref="A5:AJ5"/>
    <mergeCell ref="M6:O6"/>
    <mergeCell ref="A125:E125"/>
    <mergeCell ref="A25:E25"/>
    <mergeCell ref="A34:I34"/>
    <mergeCell ref="J8:J15"/>
    <mergeCell ref="Q6:Q7"/>
    <mergeCell ref="R6:T6"/>
    <mergeCell ref="U6:U7"/>
    <mergeCell ref="V6:X6"/>
    <mergeCell ref="Y6:Y7"/>
    <mergeCell ref="Z6:AB6"/>
    <mergeCell ref="AC6:AC7"/>
    <mergeCell ref="AD6:AF6"/>
    <mergeCell ref="AG6:AG7"/>
  </mergeCells>
  <dataValidations count="10">
    <dataValidation allowBlank="1" showInputMessage="1" showErrorMessage="1" errorTitle="Sólo números" error="Sólo ingresar números sin letras_x000a_" sqref="O8:O15 O35:O50 O189:O221 O285:O306 O280:O283 O223:O253 O263:O264 O255:O261 P256 O354:O357 O156:O187 O52:O88 O125:O154 O90:O123 O17:O23 O25:O33 O266:O278 O308:O352" xr:uid="{00000000-0002-0000-1600-000000000000}"/>
    <dataValidation type="date" operator="greaterThan" allowBlank="1" showInputMessage="1" showErrorMessage="1" errorTitle="Error en Ingresos de Fechas" error="La fecha debe corresponder al Año 2014." sqref="D9:D15 D26:D33 D267:D278 D256:D261 D286:D306 D264 D157:D187 D281:D283 D91:D123 D18:D23 D36:D50 D153 D191:D221 D146:D147 D141:D142 D139 D135 D132 D128 D130 D309:D352" xr:uid="{00000000-0002-0000-1600-000001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L18:L23 E355:G357 N224:N253 P257:Q261 E309:G352 C26:C33 N190 C157:C187 C264 C256:C261 L286:L306 L281:L283 L267:L278 P281:Q283 E264:G264 E256:G261 L264 P264:Q264 L256:L261 E224:G253 C9:C15 Q256 E190:G221 P355:Q357 N355:N357 E53:G88 D154 L126:L154 N53:N88 C18:C23 P9:Q15 E9:G15 L9:L15 P18:Q23 E18:G23 P26:Q33 E26:G33 L26:L33 L53:L88 P36:Q50 E36:G50 P53:Q88 L36:L50 P126:Q154 E126:G154 E91:G123 P91:Q123 C126:C154 L91:L123 L157:L187 P157:Q187 E157:G187 C91:C123 C281:C283 P190:Q221 L190:L221 L224:L253 P224:Q253 P267:Q278 E267:G278 C191:C221 E281:G283 P286:Q306 E286:G306 C267:C278 P309:Q352 C286:C306 L309:L352 C36:C50 D148:D152 D143:D145 D136:D138 D140 D133:D134 D129 D131 D126:D127 C309:C352" xr:uid="{00000000-0002-0000-1600-000002000000}">
      <formula1>255</formula1>
    </dataValidation>
    <dataValidation type="date" operator="greaterThan" allowBlank="1" showInputMessage="1" showErrorMessage="1" errorTitle="SÓLO FECHAS" error="Las fechas corresponden a las del Año 2013" sqref="H20:I20 H269:I269 H28:I28 H283:I283 H258:I258 H11:I11" xr:uid="{00000000-0002-0000-1600-000003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29:I33 H157:I187 H264:I264 H281:I282 H267:I268 H126:I154 H286:I306 H36:I50 H91:I123 H12:I15 H191:I221 H18:I19 H21:I23 H256:I257 H259:I261 H26:I27 H270:I278 H309:I352" xr:uid="{00000000-0002-0000-1600-000004000000}">
      <formula1>42005</formula1>
    </dataValidation>
    <dataValidation type="textLength" operator="lessThanOrEqual" allowBlank="1" showInputMessage="1" showErrorMessage="1" sqref="AD129:AD132 K264 AF287 K256:K261 K26:K33 K281:K283 AD210:AD211 AF264 AE53:AE88 AF46 AE26:AF33 K355:K357 K9:K15 K18:K23 K126:K154 AE18:AE23 K36:K50 AE36:AE50 K53:K88 K91:K123 AE91:AE123 AD153:AD154 AE130 AE135 AE147 AE152:AE153 AE132:AE133 AD143:AD151 AE141:AE142 AE139 AD134:AD138 AD140 AE128 AD126:AD127 AE187 AE183 AD190:AD192 AD180:AD182 AE176 AD205:AD208 AD172:AD175 AD177:AD178 AD213:AD215 K190:K221 AF213 AD197:AD203 AD217:AD220 K157:K187 AD184:AD186 AE160:AE163 AD157:AD159 AE171 AE168 AD164:AD167 AD169:AD170 AE179 AE190:AE221 AF190 K224:K253 AE224:AE253 AE256:AE261 K267:K278 AD267:AD278 AE281:AE283 K286:K306 AD286:AE306 K309:K352 AE309:AE352 AF321:AF322 AF331 AF333 AF347 AF349:AF350 AF352" xr:uid="{00000000-0002-0000-1600-000005000000}">
      <formula1>255</formula1>
    </dataValidation>
    <dataValidation type="decimal" allowBlank="1" showInputMessage="1" showErrorMessage="1" errorTitle="Sólo números" error="Sólo ingresar números sin letras_x000a_" sqref="AD355:AF357 M355:M357 V355:X357 Z355:AB357 AF351 V281:X283 Z281:AB283 AE267:AF278 R281:T283 V264:X264 Z264:AB264 AF256:AF261 R264:T264 V256:X261 Z256:AB261 AF224:AF253 R256:T261 AF214:AF221 AE129 M53:M88 AF47:AF50 Z9:AB15 AF288:AF306 M18:N23 V18:X23 R9:T15 V9:X15 AD9:AF15 Z18:AB23 M26:N33 R18:T23 V26:X33 Z26:AB33 AF18:AF23 M190 AD26:AD33 M281:N283 M264:N264 V126:X154 R26:T33 AF53:AF88 M256:N261 M9:N15 AD264:AE264 AD18:AD23 R36:T50 M36:N50 Z36:AB50 V36:X50 AD36:AD50 AF36:AF45 R53:T88 Z53:AB88 V53:X88 AD53:AD88 M126:N154 R126:T154 AF91:AF123 Z126:AB154 M91:N123 R91:T123 V91:X123 Z91:AB123 AD91:AD123 AF126:AF154 AE131 AE140 AE134 AE148:AE151 AE154 AE143:AE146 AE136:AE138 AE126:AE127 AE172:AE175 AE180:AE182 AE177:AE178 M191:N221 V190:X221 Z190:AB221 R190:T221 M157:N187 R157:T187 V157:X187 Z157:AB187 AF157:AF187 AE184:AE186 AE157:AE159 AE169:AE170 AE164:AE167 AF191:AF212 R224:T253 Z224:AB253 M224:M253 V224:X253 AD224:AD253 AD256:AD261 M267:N278 R267:T278 V267:X278 Z267:AB278 AD281:AD283 AF281:AF283 M286:N306 R286:T306 V286:X306 Z286:AB306 AF286 M309:N352 R309:T352 V309:X352 Z309:AB352 AD309:AD352 AF309:AF320 AF323:AF330 AF332 AF334:AF346 AF348 R355:R357 T355:T357 S356:S357" xr:uid="{00000000-0002-0000-1600-000006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355:D357" xr:uid="{00000000-0002-0000-16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9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DB5"/>
    <pageSetUpPr fitToPage="1"/>
  </sheetPr>
  <dimension ref="A1:Y42"/>
  <sheetViews>
    <sheetView topLeftCell="A3" zoomScaleNormal="100" workbookViewId="0">
      <selection activeCell="Q10" sqref="Q10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+'24-03-335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+'24-03-335 Ind. Proy'!A5:U5</f>
        <v>24-03-335 "Programa de Habitabilidad"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307" t="s">
        <v>85</v>
      </c>
    </row>
    <row r="8" spans="1:25" ht="24.75" customHeight="1" x14ac:dyDescent="0.3">
      <c r="A8" s="43" t="s">
        <v>46</v>
      </c>
      <c r="B8" s="9">
        <f>+'24-03-335 Ind. Proy'!J16</f>
        <v>0</v>
      </c>
      <c r="C8" s="9">
        <f>+'24-03-335 Ind. Proy'!K16</f>
        <v>0</v>
      </c>
      <c r="D8" s="9">
        <f>+'24-03-335 Ind. Proy'!M16</f>
        <v>0</v>
      </c>
      <c r="E8" s="9">
        <f>+'24-03-335 Ind. Proy'!N16</f>
        <v>0</v>
      </c>
      <c r="F8" s="9">
        <f>+'24-03-335 Ind. Proy'!O16</f>
        <v>0</v>
      </c>
      <c r="G8" s="9">
        <f>+'24-03-335 Ind. Proy'!R16</f>
        <v>0</v>
      </c>
      <c r="H8" s="9">
        <f>+'24-03-335 Ind. Proy'!S16</f>
        <v>0</v>
      </c>
      <c r="I8" s="9">
        <f>+'24-03-335 Ind. Proy'!T16</f>
        <v>0</v>
      </c>
      <c r="J8" s="9">
        <f>+'24-03-335 Ind. Proy'!U16</f>
        <v>0</v>
      </c>
      <c r="K8" s="9">
        <f>+'24-03-335 Ind. Proy'!V16</f>
        <v>0</v>
      </c>
      <c r="L8" s="9">
        <f>+'24-03-335 Ind. Proy'!W16</f>
        <v>0</v>
      </c>
      <c r="M8" s="9">
        <f>+'24-03-335 Ind. Proy'!X16</f>
        <v>0</v>
      </c>
      <c r="N8" s="9">
        <f>+'24-03-335 Ind. Proy'!Y16</f>
        <v>0</v>
      </c>
      <c r="O8" s="9">
        <f>+'24-03-335 Ind. Proy'!Z16</f>
        <v>0</v>
      </c>
      <c r="P8" s="9">
        <f>+'24-03-335 Ind. Proy'!AA16</f>
        <v>0</v>
      </c>
      <c r="Q8" s="9">
        <f>+'24-03-335 Ind. Proy'!AB16</f>
        <v>0</v>
      </c>
      <c r="R8" s="9">
        <f>+'24-03-335 Ind. Proy'!AC16</f>
        <v>0</v>
      </c>
      <c r="S8" s="9">
        <f>+'24-03-335 Ind. Proy'!AD16</f>
        <v>0</v>
      </c>
      <c r="T8" s="9">
        <f>+'24-03-335 Ind. Proy'!AE16</f>
        <v>0</v>
      </c>
      <c r="U8" s="9">
        <f>+'24-03-335 Ind. Proy'!AF16</f>
        <v>0</v>
      </c>
      <c r="V8" s="9">
        <f>+'24-03-335 Ind. Proy'!AG16</f>
        <v>0</v>
      </c>
      <c r="W8" s="9">
        <f>+'24-03-335 Ind. Proy'!AH16</f>
        <v>0</v>
      </c>
      <c r="X8" s="112">
        <f>+'24-03-335 Ind. Proy'!AI16</f>
        <v>0</v>
      </c>
      <c r="Y8" s="308">
        <f>+'24-03-335 Ind. Proy'!AJ16</f>
        <v>0</v>
      </c>
    </row>
    <row r="9" spans="1:25" ht="24.75" customHeight="1" x14ac:dyDescent="0.3">
      <c r="A9" s="43" t="s">
        <v>48</v>
      </c>
      <c r="B9" s="9">
        <f>+'24-03-335 Ind. Proy'!J24</f>
        <v>0</v>
      </c>
      <c r="C9" s="9">
        <f>+'24-03-335 Ind. Proy'!K24</f>
        <v>0</v>
      </c>
      <c r="D9" s="9">
        <f>+'24-03-335 Ind. Proy'!M24</f>
        <v>0</v>
      </c>
      <c r="E9" s="9">
        <f>+'24-03-335 Ind. Proy'!N24</f>
        <v>0</v>
      </c>
      <c r="F9" s="9">
        <f>+'24-03-335 Ind. Proy'!O24</f>
        <v>0</v>
      </c>
      <c r="G9" s="9">
        <f>+'24-03-335 Ind. Proy'!R24</f>
        <v>0</v>
      </c>
      <c r="H9" s="9">
        <f>+'24-03-335 Ind. Proy'!S24</f>
        <v>0</v>
      </c>
      <c r="I9" s="9">
        <f>+'24-03-335 Ind. Proy'!T24</f>
        <v>0</v>
      </c>
      <c r="J9" s="9">
        <f>+'24-03-335 Ind. Proy'!U24</f>
        <v>0</v>
      </c>
      <c r="K9" s="9">
        <f>+'24-03-335 Ind. Proy'!V24</f>
        <v>0</v>
      </c>
      <c r="L9" s="9">
        <f>+'24-03-335 Ind. Proy'!W24</f>
        <v>0</v>
      </c>
      <c r="M9" s="9">
        <f>+'24-03-335 Ind. Proy'!X24</f>
        <v>0</v>
      </c>
      <c r="N9" s="9">
        <f>+'24-03-335 Ind. Proy'!Y24</f>
        <v>0</v>
      </c>
      <c r="O9" s="9">
        <f>+'24-03-335 Ind. Proy'!Z24</f>
        <v>0</v>
      </c>
      <c r="P9" s="9">
        <f>+'24-03-335 Ind. Proy'!AA24</f>
        <v>0</v>
      </c>
      <c r="Q9" s="9">
        <f>+'24-03-335 Ind. Proy'!AB24</f>
        <v>0</v>
      </c>
      <c r="R9" s="9">
        <f>+'24-03-335 Ind. Proy'!AC24</f>
        <v>0</v>
      </c>
      <c r="S9" s="9">
        <f>+'24-03-335 Ind. Proy'!AD24</f>
        <v>0</v>
      </c>
      <c r="T9" s="9">
        <f>+'24-03-335 Ind. Proy'!AE24</f>
        <v>0</v>
      </c>
      <c r="U9" s="9">
        <f>+'24-03-335 Ind. Proy'!AF24</f>
        <v>0</v>
      </c>
      <c r="V9" s="9">
        <f>+'24-03-335 Ind. Proy'!AG24</f>
        <v>0</v>
      </c>
      <c r="W9" s="9">
        <f>+'24-03-335 Ind. Proy'!AH24</f>
        <v>0</v>
      </c>
      <c r="X9" s="112">
        <f>+'24-03-335 Ind. Proy'!AI24</f>
        <v>0</v>
      </c>
      <c r="Y9" s="308">
        <f>+'24-03-335 Ind. Proy'!AJ24</f>
        <v>0</v>
      </c>
    </row>
    <row r="10" spans="1:25" ht="24.75" customHeight="1" x14ac:dyDescent="0.3">
      <c r="A10" s="43" t="s">
        <v>50</v>
      </c>
      <c r="B10" s="9">
        <f>+'24-03-335 Ind. Proy'!J34</f>
        <v>0</v>
      </c>
      <c r="C10" s="9">
        <f>+'24-03-335 Ind. Proy'!K34</f>
        <v>0</v>
      </c>
      <c r="D10" s="9">
        <f>+'24-03-335 Ind. Proy'!M34</f>
        <v>0</v>
      </c>
      <c r="E10" s="9">
        <f>+'24-03-335 Ind. Proy'!N34</f>
        <v>0</v>
      </c>
      <c r="F10" s="9">
        <f>+'24-03-335 Ind. Proy'!O34</f>
        <v>0</v>
      </c>
      <c r="G10" s="9">
        <f>+'24-03-335 Ind. Proy'!R34</f>
        <v>0</v>
      </c>
      <c r="H10" s="9">
        <f>+'24-03-335 Ind. Proy'!S34</f>
        <v>0</v>
      </c>
      <c r="I10" s="9">
        <f>+'24-03-335 Ind. Proy'!T34</f>
        <v>0</v>
      </c>
      <c r="J10" s="9">
        <f>+'24-03-335 Ind. Proy'!U34</f>
        <v>0</v>
      </c>
      <c r="K10" s="9">
        <f>+'24-03-335 Ind. Proy'!V34</f>
        <v>0</v>
      </c>
      <c r="L10" s="9">
        <f>+'24-03-335 Ind. Proy'!W34</f>
        <v>0</v>
      </c>
      <c r="M10" s="9">
        <f>+'24-03-335 Ind. Proy'!X34</f>
        <v>0</v>
      </c>
      <c r="N10" s="9">
        <f>+'24-03-335 Ind. Proy'!Y34</f>
        <v>0</v>
      </c>
      <c r="O10" s="9">
        <f>+'24-03-335 Ind. Proy'!Z34</f>
        <v>0</v>
      </c>
      <c r="P10" s="9">
        <f>+'24-03-335 Ind. Proy'!AA34</f>
        <v>0</v>
      </c>
      <c r="Q10" s="9">
        <f>+'24-03-335 Ind. Proy'!AB34</f>
        <v>0</v>
      </c>
      <c r="R10" s="9">
        <f>+'24-03-335 Ind. Proy'!AC34</f>
        <v>0</v>
      </c>
      <c r="S10" s="9">
        <f>+'24-03-335 Ind. Proy'!AD34</f>
        <v>0</v>
      </c>
      <c r="T10" s="9">
        <f>+'24-03-335 Ind. Proy'!AE34</f>
        <v>0</v>
      </c>
      <c r="U10" s="9">
        <f>+'24-03-335 Ind. Proy'!AF34</f>
        <v>0</v>
      </c>
      <c r="V10" s="9">
        <f>+'24-03-335 Ind. Proy'!AG34</f>
        <v>0</v>
      </c>
      <c r="W10" s="9">
        <f>+'24-03-335 Ind. Proy'!AH34</f>
        <v>0</v>
      </c>
      <c r="X10" s="112">
        <f>+'24-03-335 Ind. Proy'!AI34</f>
        <v>0</v>
      </c>
      <c r="Y10" s="308">
        <f>+'24-03-335 Ind. Proy'!AJ34</f>
        <v>0</v>
      </c>
    </row>
    <row r="11" spans="1:25" ht="24.75" customHeight="1" x14ac:dyDescent="0.3">
      <c r="A11" s="43" t="s">
        <v>52</v>
      </c>
      <c r="B11" s="9">
        <f>+'24-03-335 Ind. Proy'!J51</f>
        <v>0</v>
      </c>
      <c r="C11" s="9">
        <f>+'24-03-335 Ind. Proy'!K51</f>
        <v>0</v>
      </c>
      <c r="D11" s="9">
        <f>+'24-03-335 Ind. Proy'!M51</f>
        <v>0</v>
      </c>
      <c r="E11" s="9">
        <f>+'24-03-335 Ind. Proy'!N51</f>
        <v>0</v>
      </c>
      <c r="F11" s="9">
        <f>+'24-03-335 Ind. Proy'!O51</f>
        <v>0</v>
      </c>
      <c r="G11" s="9">
        <f>+'24-03-335 Ind. Proy'!R51</f>
        <v>0</v>
      </c>
      <c r="H11" s="9">
        <f>+'24-03-335 Ind. Proy'!S51</f>
        <v>0</v>
      </c>
      <c r="I11" s="9">
        <f>+'24-03-335 Ind. Proy'!T51</f>
        <v>0</v>
      </c>
      <c r="J11" s="9">
        <f>+'24-03-335 Ind. Proy'!U51</f>
        <v>0</v>
      </c>
      <c r="K11" s="9">
        <f>+'24-03-335 Ind. Proy'!V51</f>
        <v>0</v>
      </c>
      <c r="L11" s="9">
        <f>+'24-03-335 Ind. Proy'!W51</f>
        <v>0</v>
      </c>
      <c r="M11" s="9">
        <f>+'24-03-335 Ind. Proy'!X51</f>
        <v>0</v>
      </c>
      <c r="N11" s="9">
        <f>+'24-03-335 Ind. Proy'!Y51</f>
        <v>0</v>
      </c>
      <c r="O11" s="9">
        <f>+'24-03-335 Ind. Proy'!Z51</f>
        <v>0</v>
      </c>
      <c r="P11" s="9">
        <f>+'24-03-335 Ind. Proy'!AA51</f>
        <v>0</v>
      </c>
      <c r="Q11" s="9">
        <f>+'24-03-335 Ind. Proy'!AB51</f>
        <v>0</v>
      </c>
      <c r="R11" s="9">
        <f>+'24-03-335 Ind. Proy'!AC51</f>
        <v>0</v>
      </c>
      <c r="S11" s="9">
        <f>+'24-03-335 Ind. Proy'!AD51</f>
        <v>0</v>
      </c>
      <c r="T11" s="9">
        <f>+'24-03-335 Ind. Proy'!AE51</f>
        <v>0</v>
      </c>
      <c r="U11" s="9">
        <f>+'24-03-335 Ind. Proy'!AF51</f>
        <v>0</v>
      </c>
      <c r="V11" s="9">
        <f>+'24-03-335 Ind. Proy'!AG51</f>
        <v>0</v>
      </c>
      <c r="W11" s="9">
        <f>+'24-03-335 Ind. Proy'!AH51</f>
        <v>0</v>
      </c>
      <c r="X11" s="112">
        <f>+'24-03-335 Ind. Proy'!AI51</f>
        <v>0</v>
      </c>
      <c r="Y11" s="308">
        <f>+'24-03-335 Ind. Proy'!AJ51</f>
        <v>0</v>
      </c>
    </row>
    <row r="12" spans="1:25" ht="24.75" customHeight="1" x14ac:dyDescent="0.3">
      <c r="A12" s="43" t="s">
        <v>54</v>
      </c>
      <c r="B12" s="9">
        <f>+'24-03-335 Ind. Proy'!J89</f>
        <v>0</v>
      </c>
      <c r="C12" s="9">
        <f>+'24-03-335 Ind. Proy'!K89</f>
        <v>0</v>
      </c>
      <c r="D12" s="9">
        <f>+'24-03-335 Ind. Proy'!M89</f>
        <v>0</v>
      </c>
      <c r="E12" s="9">
        <f>+'24-03-335 Ind. Proy'!N89</f>
        <v>0</v>
      </c>
      <c r="F12" s="9">
        <f>+'24-03-335 Ind. Proy'!O89</f>
        <v>0</v>
      </c>
      <c r="G12" s="9">
        <f>+'24-03-335 Ind. Proy'!R89</f>
        <v>0</v>
      </c>
      <c r="H12" s="9">
        <f>+'24-03-335 Ind. Proy'!S89</f>
        <v>0</v>
      </c>
      <c r="I12" s="9">
        <f>+'24-03-335 Ind. Proy'!T89</f>
        <v>0</v>
      </c>
      <c r="J12" s="9">
        <f>+'24-03-335 Ind. Proy'!U89</f>
        <v>0</v>
      </c>
      <c r="K12" s="9">
        <f>+'24-03-335 Ind. Proy'!V89</f>
        <v>0</v>
      </c>
      <c r="L12" s="9">
        <f>+'24-03-335 Ind. Proy'!W89</f>
        <v>0</v>
      </c>
      <c r="M12" s="9">
        <f>+'24-03-335 Ind. Proy'!X89</f>
        <v>0</v>
      </c>
      <c r="N12" s="9">
        <f>+'24-03-335 Ind. Proy'!Y89</f>
        <v>0</v>
      </c>
      <c r="O12" s="9">
        <f>+'24-03-335 Ind. Proy'!Z89</f>
        <v>0</v>
      </c>
      <c r="P12" s="9">
        <f>+'24-03-335 Ind. Proy'!AA89</f>
        <v>0</v>
      </c>
      <c r="Q12" s="9">
        <f>+'24-03-335 Ind. Proy'!AB89</f>
        <v>0</v>
      </c>
      <c r="R12" s="9">
        <f>+'24-03-335 Ind. Proy'!AC89</f>
        <v>0</v>
      </c>
      <c r="S12" s="9">
        <f>+'24-03-335 Ind. Proy'!AD89</f>
        <v>0</v>
      </c>
      <c r="T12" s="9">
        <f>+'24-03-335 Ind. Proy'!AE89</f>
        <v>0</v>
      </c>
      <c r="U12" s="9">
        <f>+'24-03-335 Ind. Proy'!AF89</f>
        <v>0</v>
      </c>
      <c r="V12" s="9">
        <f>+'24-03-335 Ind. Proy'!AG89</f>
        <v>0</v>
      </c>
      <c r="W12" s="9">
        <f>+'24-03-335 Ind. Proy'!AH89</f>
        <v>0</v>
      </c>
      <c r="X12" s="112">
        <f>+'24-03-335 Ind. Proy'!AI89</f>
        <v>0</v>
      </c>
      <c r="Y12" s="308">
        <f>+'24-03-335 Ind. Proy'!AJ89</f>
        <v>0</v>
      </c>
    </row>
    <row r="13" spans="1:25" ht="24.75" customHeight="1" x14ac:dyDescent="0.3">
      <c r="A13" s="43" t="s">
        <v>56</v>
      </c>
      <c r="B13" s="9">
        <f>+'24-03-335 Ind. Proy'!J124</f>
        <v>0</v>
      </c>
      <c r="C13" s="9">
        <f>+'24-03-335 Ind. Proy'!K124</f>
        <v>0</v>
      </c>
      <c r="D13" s="9">
        <f>+'24-03-335 Ind. Proy'!M124</f>
        <v>0</v>
      </c>
      <c r="E13" s="9">
        <f>+'24-03-335 Ind. Proy'!N124</f>
        <v>0</v>
      </c>
      <c r="F13" s="9">
        <f>+'24-03-335 Ind. Proy'!O124</f>
        <v>0</v>
      </c>
      <c r="G13" s="9">
        <f>+'24-03-335 Ind. Proy'!R124</f>
        <v>0</v>
      </c>
      <c r="H13" s="9">
        <f>+'24-03-335 Ind. Proy'!S124</f>
        <v>0</v>
      </c>
      <c r="I13" s="9">
        <f>+'24-03-335 Ind. Proy'!T124</f>
        <v>0</v>
      </c>
      <c r="J13" s="9">
        <f>+'24-03-335 Ind. Proy'!U124</f>
        <v>0</v>
      </c>
      <c r="K13" s="9">
        <f>+'24-03-335 Ind. Proy'!V124</f>
        <v>0</v>
      </c>
      <c r="L13" s="9">
        <f>+'24-03-335 Ind. Proy'!W124</f>
        <v>0</v>
      </c>
      <c r="M13" s="9">
        <f>+'24-03-335 Ind. Proy'!X124</f>
        <v>0</v>
      </c>
      <c r="N13" s="9">
        <f>+'24-03-335 Ind. Proy'!Y124</f>
        <v>0</v>
      </c>
      <c r="O13" s="9">
        <f>+'24-03-335 Ind. Proy'!Z124</f>
        <v>0</v>
      </c>
      <c r="P13" s="9">
        <f>+'24-03-335 Ind. Proy'!AA124</f>
        <v>0</v>
      </c>
      <c r="Q13" s="9">
        <f>+'24-03-335 Ind. Proy'!AB124</f>
        <v>0</v>
      </c>
      <c r="R13" s="9">
        <f>+'24-03-335 Ind. Proy'!AC124</f>
        <v>0</v>
      </c>
      <c r="S13" s="9">
        <f>+'24-03-335 Ind. Proy'!AD124</f>
        <v>0</v>
      </c>
      <c r="T13" s="9">
        <f>+'24-03-335 Ind. Proy'!AE124</f>
        <v>0</v>
      </c>
      <c r="U13" s="9">
        <f>+'24-03-335 Ind. Proy'!AF124</f>
        <v>0</v>
      </c>
      <c r="V13" s="9">
        <f>+'24-03-335 Ind. Proy'!AG124</f>
        <v>0</v>
      </c>
      <c r="W13" s="9">
        <f>+'24-03-335 Ind. Proy'!AH124</f>
        <v>0</v>
      </c>
      <c r="X13" s="112">
        <f>+'24-03-335 Ind. Proy'!AI124</f>
        <v>0</v>
      </c>
      <c r="Y13" s="308">
        <f>+'24-03-335 Ind. Proy'!AJ124</f>
        <v>0</v>
      </c>
    </row>
    <row r="14" spans="1:25" ht="24.75" customHeight="1" x14ac:dyDescent="0.3">
      <c r="A14" s="43" t="s">
        <v>58</v>
      </c>
      <c r="B14" s="9">
        <f>+'24-03-335 Ind. Proy'!J155</f>
        <v>0</v>
      </c>
      <c r="C14" s="9">
        <f>+'24-03-335 Ind. Proy'!K155</f>
        <v>0</v>
      </c>
      <c r="D14" s="9">
        <f>+'24-03-335 Ind. Proy'!M155</f>
        <v>0</v>
      </c>
      <c r="E14" s="9">
        <f>+'24-03-335 Ind. Proy'!N155</f>
        <v>0</v>
      </c>
      <c r="F14" s="9">
        <f>+'24-03-335 Ind. Proy'!O155</f>
        <v>0</v>
      </c>
      <c r="G14" s="9">
        <f>+'24-03-335 Ind. Proy'!R155</f>
        <v>0</v>
      </c>
      <c r="H14" s="9">
        <f>+'24-03-335 Ind. Proy'!S155</f>
        <v>0</v>
      </c>
      <c r="I14" s="9">
        <f>+'24-03-335 Ind. Proy'!T155</f>
        <v>0</v>
      </c>
      <c r="J14" s="9">
        <f>+'24-03-335 Ind. Proy'!U155</f>
        <v>0</v>
      </c>
      <c r="K14" s="9">
        <f>+'24-03-335 Ind. Proy'!V155</f>
        <v>0</v>
      </c>
      <c r="L14" s="9">
        <f>+'24-03-335 Ind. Proy'!W155</f>
        <v>0</v>
      </c>
      <c r="M14" s="9">
        <f>+'24-03-335 Ind. Proy'!X155</f>
        <v>0</v>
      </c>
      <c r="N14" s="9">
        <f>+'24-03-335 Ind. Proy'!Y155</f>
        <v>0</v>
      </c>
      <c r="O14" s="9">
        <f>+'24-03-335 Ind. Proy'!Z155</f>
        <v>0</v>
      </c>
      <c r="P14" s="9">
        <f>+'24-03-335 Ind. Proy'!AA155</f>
        <v>0</v>
      </c>
      <c r="Q14" s="9">
        <f>+'24-03-335 Ind. Proy'!AB155</f>
        <v>0</v>
      </c>
      <c r="R14" s="9">
        <f>+'24-03-335 Ind. Proy'!AC155</f>
        <v>0</v>
      </c>
      <c r="S14" s="9">
        <f>+'24-03-335 Ind. Proy'!AD155</f>
        <v>0</v>
      </c>
      <c r="T14" s="9">
        <f>+'24-03-335 Ind. Proy'!AE155</f>
        <v>0</v>
      </c>
      <c r="U14" s="9">
        <f>+'24-03-335 Ind. Proy'!AF155</f>
        <v>0</v>
      </c>
      <c r="V14" s="9">
        <f>+'24-03-335 Ind. Proy'!AG155</f>
        <v>0</v>
      </c>
      <c r="W14" s="9">
        <f>+'24-03-335 Ind. Proy'!AH155</f>
        <v>0</v>
      </c>
      <c r="X14" s="112">
        <f>+'24-03-335 Ind. Proy'!AI155</f>
        <v>0</v>
      </c>
      <c r="Y14" s="308">
        <f>+'24-03-335 Ind. Proy'!AJ155</f>
        <v>0</v>
      </c>
    </row>
    <row r="15" spans="1:25" ht="24.75" customHeight="1" x14ac:dyDescent="0.3">
      <c r="A15" s="43" t="s">
        <v>60</v>
      </c>
      <c r="B15" s="9">
        <f>+'24-03-335 Ind. Proy'!J188</f>
        <v>0</v>
      </c>
      <c r="C15" s="9">
        <f>+'24-03-335 Ind. Proy'!K188</f>
        <v>0</v>
      </c>
      <c r="D15" s="9">
        <f>+'24-03-335 Ind. Proy'!M188</f>
        <v>0</v>
      </c>
      <c r="E15" s="9">
        <f>+'24-03-335 Ind. Proy'!N188</f>
        <v>0</v>
      </c>
      <c r="F15" s="9">
        <f>+'24-03-335 Ind. Proy'!O188</f>
        <v>0</v>
      </c>
      <c r="G15" s="9">
        <f>+'24-03-335 Ind. Proy'!R188</f>
        <v>0</v>
      </c>
      <c r="H15" s="9">
        <f>+'24-03-335 Ind. Proy'!S188</f>
        <v>0</v>
      </c>
      <c r="I15" s="9">
        <f>+'24-03-335 Ind. Proy'!T188</f>
        <v>0</v>
      </c>
      <c r="J15" s="9">
        <f>+'24-03-335 Ind. Proy'!U188</f>
        <v>0</v>
      </c>
      <c r="K15" s="9">
        <f>+'24-03-335 Ind. Proy'!V188</f>
        <v>0</v>
      </c>
      <c r="L15" s="9">
        <f>+'24-03-335 Ind. Proy'!W188</f>
        <v>0</v>
      </c>
      <c r="M15" s="9">
        <f>+'24-03-335 Ind. Proy'!X188</f>
        <v>0</v>
      </c>
      <c r="N15" s="9">
        <f>+'24-03-335 Ind. Proy'!Y188</f>
        <v>0</v>
      </c>
      <c r="O15" s="9">
        <f>+'24-03-335 Ind. Proy'!Z188</f>
        <v>0</v>
      </c>
      <c r="P15" s="9">
        <f>+'24-03-335 Ind. Proy'!AA188</f>
        <v>0</v>
      </c>
      <c r="Q15" s="9">
        <f>+'24-03-335 Ind. Proy'!AB188</f>
        <v>0</v>
      </c>
      <c r="R15" s="9">
        <f>+'24-03-335 Ind. Proy'!AC188</f>
        <v>0</v>
      </c>
      <c r="S15" s="9">
        <f>+'24-03-335 Ind. Proy'!AD188</f>
        <v>0</v>
      </c>
      <c r="T15" s="9">
        <f>+'24-03-335 Ind. Proy'!AE188</f>
        <v>0</v>
      </c>
      <c r="U15" s="9">
        <f>+'24-03-335 Ind. Proy'!AF188</f>
        <v>0</v>
      </c>
      <c r="V15" s="9">
        <f>+'24-03-335 Ind. Proy'!AG188</f>
        <v>0</v>
      </c>
      <c r="W15" s="9">
        <f>+'24-03-335 Ind. Proy'!AH188</f>
        <v>0</v>
      </c>
      <c r="X15" s="112">
        <f>+'24-03-335 Ind. Proy'!AI188</f>
        <v>0</v>
      </c>
      <c r="Y15" s="308">
        <f>+'24-03-335 Ind. Proy'!AJ188</f>
        <v>0</v>
      </c>
    </row>
    <row r="16" spans="1:25" ht="24.75" customHeight="1" x14ac:dyDescent="0.3">
      <c r="A16" s="43" t="s">
        <v>62</v>
      </c>
      <c r="B16" s="9">
        <f>+'24-03-335 Ind. Proy'!J222</f>
        <v>0</v>
      </c>
      <c r="C16" s="9">
        <f>+'24-03-335 Ind. Proy'!K222</f>
        <v>0</v>
      </c>
      <c r="D16" s="9">
        <f>+'24-03-335 Ind. Proy'!M222</f>
        <v>0</v>
      </c>
      <c r="E16" s="9">
        <f>+'24-03-335 Ind. Proy'!N222</f>
        <v>0</v>
      </c>
      <c r="F16" s="9">
        <f>+'24-03-335 Ind. Proy'!O222</f>
        <v>0</v>
      </c>
      <c r="G16" s="9">
        <f>+'24-03-335 Ind. Proy'!R222</f>
        <v>0</v>
      </c>
      <c r="H16" s="9">
        <f>+'24-03-335 Ind. Proy'!S222</f>
        <v>0</v>
      </c>
      <c r="I16" s="9">
        <f>+'24-03-335 Ind. Proy'!T222</f>
        <v>0</v>
      </c>
      <c r="J16" s="9">
        <f>+'24-03-335 Ind. Proy'!U222</f>
        <v>0</v>
      </c>
      <c r="K16" s="9">
        <f>+'24-03-335 Ind. Proy'!V222</f>
        <v>0</v>
      </c>
      <c r="L16" s="9">
        <f>+'24-03-335 Ind. Proy'!W222</f>
        <v>0</v>
      </c>
      <c r="M16" s="9">
        <f>+'24-03-335 Ind. Proy'!X222</f>
        <v>0</v>
      </c>
      <c r="N16" s="9">
        <f>+'24-03-335 Ind. Proy'!Y222</f>
        <v>0</v>
      </c>
      <c r="O16" s="9">
        <f>+'24-03-335 Ind. Proy'!Z222</f>
        <v>0</v>
      </c>
      <c r="P16" s="9">
        <f>+'24-03-335 Ind. Proy'!AA222</f>
        <v>0</v>
      </c>
      <c r="Q16" s="9">
        <f>+'24-03-335 Ind. Proy'!AB222</f>
        <v>0</v>
      </c>
      <c r="R16" s="9">
        <f>+'24-03-335 Ind. Proy'!AC222</f>
        <v>0</v>
      </c>
      <c r="S16" s="9">
        <f>+'24-03-335 Ind. Proy'!AD222</f>
        <v>0</v>
      </c>
      <c r="T16" s="9">
        <f>+'24-03-335 Ind. Proy'!AE222</f>
        <v>0</v>
      </c>
      <c r="U16" s="9">
        <f>+'24-03-335 Ind. Proy'!AF222</f>
        <v>0</v>
      </c>
      <c r="V16" s="9">
        <f>+'24-03-335 Ind. Proy'!AG222</f>
        <v>0</v>
      </c>
      <c r="W16" s="9">
        <f>+'24-03-335 Ind. Proy'!AH222</f>
        <v>0</v>
      </c>
      <c r="X16" s="112">
        <f>+'24-03-335 Ind. Proy'!AI189</f>
        <v>0</v>
      </c>
      <c r="Y16" s="308">
        <f>+'24-03-335 Ind. Proy'!AJ222</f>
        <v>0</v>
      </c>
    </row>
    <row r="17" spans="1:25" ht="24.75" customHeight="1" x14ac:dyDescent="0.3">
      <c r="A17" s="43" t="s">
        <v>64</v>
      </c>
      <c r="B17" s="9">
        <f>+'24-03-335 Ind. Proy'!J254</f>
        <v>0</v>
      </c>
      <c r="C17" s="9">
        <f>+'24-03-335 Ind. Proy'!K254</f>
        <v>0</v>
      </c>
      <c r="D17" s="9">
        <f>+'24-03-335 Ind. Proy'!M254</f>
        <v>0</v>
      </c>
      <c r="E17" s="9">
        <f>+'24-03-335 Ind. Proy'!N254</f>
        <v>0</v>
      </c>
      <c r="F17" s="9">
        <f>+'24-03-335 Ind. Proy'!O254</f>
        <v>0</v>
      </c>
      <c r="G17" s="9">
        <f>+'24-03-335 Ind. Proy'!R254</f>
        <v>0</v>
      </c>
      <c r="H17" s="9">
        <f>+'24-03-335 Ind. Proy'!S254</f>
        <v>0</v>
      </c>
      <c r="I17" s="9">
        <f>+'24-03-335 Ind. Proy'!T254</f>
        <v>0</v>
      </c>
      <c r="J17" s="9">
        <f>+'24-03-335 Ind. Proy'!U254</f>
        <v>0</v>
      </c>
      <c r="K17" s="9">
        <f>+'24-03-335 Ind. Proy'!V254</f>
        <v>0</v>
      </c>
      <c r="L17" s="9">
        <f>+'24-03-335 Ind. Proy'!W254</f>
        <v>0</v>
      </c>
      <c r="M17" s="9">
        <f>+'24-03-335 Ind. Proy'!X254</f>
        <v>0</v>
      </c>
      <c r="N17" s="9">
        <f>+'24-03-335 Ind. Proy'!Y254</f>
        <v>0</v>
      </c>
      <c r="O17" s="9">
        <f>+'24-03-335 Ind. Proy'!Z254</f>
        <v>0</v>
      </c>
      <c r="P17" s="9">
        <f>+'24-03-335 Ind. Proy'!AA254</f>
        <v>0</v>
      </c>
      <c r="Q17" s="9">
        <f>+'24-03-335 Ind. Proy'!AB254</f>
        <v>0</v>
      </c>
      <c r="R17" s="9">
        <f>+'24-03-335 Ind. Proy'!AC254</f>
        <v>0</v>
      </c>
      <c r="S17" s="9">
        <f>+'24-03-335 Ind. Proy'!AD254</f>
        <v>0</v>
      </c>
      <c r="T17" s="9">
        <f>+'24-03-335 Ind. Proy'!AE254</f>
        <v>0</v>
      </c>
      <c r="U17" s="9">
        <f>+'24-03-335 Ind. Proy'!AF254</f>
        <v>0</v>
      </c>
      <c r="V17" s="9">
        <f>+'24-03-335 Ind. Proy'!AG254</f>
        <v>0</v>
      </c>
      <c r="W17" s="9">
        <f>+'24-03-335 Ind. Proy'!AH254</f>
        <v>0</v>
      </c>
      <c r="X17" s="112">
        <f>+'24-03-335 Ind. Proy'!AI190</f>
        <v>0</v>
      </c>
      <c r="Y17" s="308">
        <f>+'24-03-335 Ind. Proy'!AJ223</f>
        <v>0</v>
      </c>
    </row>
    <row r="18" spans="1:25" ht="24.75" customHeight="1" x14ac:dyDescent="0.3">
      <c r="A18" s="43" t="s">
        <v>66</v>
      </c>
      <c r="B18" s="9">
        <f>+'24-03-335 Ind. Proy'!J262</f>
        <v>0</v>
      </c>
      <c r="C18" s="9">
        <f>+'24-03-335 Ind. Proy'!K262</f>
        <v>0</v>
      </c>
      <c r="D18" s="9">
        <f>+'24-03-335 Ind. Proy'!M262</f>
        <v>0</v>
      </c>
      <c r="E18" s="9">
        <f>+'24-03-335 Ind. Proy'!N262</f>
        <v>0</v>
      </c>
      <c r="F18" s="9">
        <f>+'24-03-335 Ind. Proy'!O262</f>
        <v>0</v>
      </c>
      <c r="G18" s="9">
        <f>+'24-03-335 Ind. Proy'!R262</f>
        <v>0</v>
      </c>
      <c r="H18" s="9">
        <f>+'24-03-335 Ind. Proy'!S262</f>
        <v>0</v>
      </c>
      <c r="I18" s="9">
        <f>+'24-03-335 Ind. Proy'!T262</f>
        <v>0</v>
      </c>
      <c r="J18" s="9">
        <f>+'24-03-335 Ind. Proy'!U262</f>
        <v>0</v>
      </c>
      <c r="K18" s="9">
        <f>+'24-03-335 Ind. Proy'!V262</f>
        <v>0</v>
      </c>
      <c r="L18" s="9">
        <f>+'24-03-335 Ind. Proy'!W262</f>
        <v>0</v>
      </c>
      <c r="M18" s="9">
        <f>+'24-03-335 Ind. Proy'!X262</f>
        <v>0</v>
      </c>
      <c r="N18" s="9">
        <f>+'24-03-335 Ind. Proy'!Y262</f>
        <v>0</v>
      </c>
      <c r="O18" s="9">
        <f>+'24-03-335 Ind. Proy'!Z262</f>
        <v>0</v>
      </c>
      <c r="P18" s="9">
        <f>+'24-03-335 Ind. Proy'!AA262</f>
        <v>0</v>
      </c>
      <c r="Q18" s="9">
        <f>+'24-03-335 Ind. Proy'!AB262</f>
        <v>0</v>
      </c>
      <c r="R18" s="9">
        <f>+'24-03-335 Ind. Proy'!AC262</f>
        <v>0</v>
      </c>
      <c r="S18" s="9">
        <f>+'24-03-335 Ind. Proy'!AD262</f>
        <v>0</v>
      </c>
      <c r="T18" s="9">
        <f>+'24-03-335 Ind. Proy'!AE262</f>
        <v>0</v>
      </c>
      <c r="U18" s="9">
        <f>+'24-03-335 Ind. Proy'!AF262</f>
        <v>0</v>
      </c>
      <c r="V18" s="9">
        <f>+'24-03-335 Ind. Proy'!AG262</f>
        <v>0</v>
      </c>
      <c r="W18" s="9">
        <f>+'24-03-335 Ind. Proy'!AH262</f>
        <v>0</v>
      </c>
      <c r="X18" s="112">
        <f>+'24-03-335 Ind. Proy'!AI191</f>
        <v>0</v>
      </c>
      <c r="Y18" s="308">
        <f>+'24-03-335 Ind. Proy'!AJ262</f>
        <v>0</v>
      </c>
    </row>
    <row r="19" spans="1:25" ht="24.75" customHeight="1" x14ac:dyDescent="0.3">
      <c r="A19" s="43" t="s">
        <v>68</v>
      </c>
      <c r="B19" s="9">
        <f>+'24-03-335 Ind. Proy'!J265</f>
        <v>0</v>
      </c>
      <c r="C19" s="9">
        <f>+'24-03-335 Ind. Proy'!K265</f>
        <v>0</v>
      </c>
      <c r="D19" s="9">
        <f>+'24-03-335 Ind. Proy'!M265</f>
        <v>0</v>
      </c>
      <c r="E19" s="9">
        <f>+'24-03-335 Ind. Proy'!N265</f>
        <v>0</v>
      </c>
      <c r="F19" s="9">
        <f>+'24-03-335 Ind. Proy'!O265</f>
        <v>0</v>
      </c>
      <c r="G19" s="9">
        <f>+'24-03-335 Ind. Proy'!R265</f>
        <v>0</v>
      </c>
      <c r="H19" s="9">
        <f>+'24-03-335 Ind. Proy'!S265</f>
        <v>0</v>
      </c>
      <c r="I19" s="9">
        <f>+'24-03-335 Ind. Proy'!T265</f>
        <v>0</v>
      </c>
      <c r="J19" s="9">
        <f>+'24-03-335 Ind. Proy'!U265</f>
        <v>0</v>
      </c>
      <c r="K19" s="9">
        <f>+'24-03-335 Ind. Proy'!V265</f>
        <v>0</v>
      </c>
      <c r="L19" s="9">
        <f>+'24-03-335 Ind. Proy'!W265</f>
        <v>0</v>
      </c>
      <c r="M19" s="9">
        <f>+'24-03-335 Ind. Proy'!X265</f>
        <v>0</v>
      </c>
      <c r="N19" s="9">
        <f>+'24-03-335 Ind. Proy'!Y265</f>
        <v>0</v>
      </c>
      <c r="O19" s="9">
        <f>+'24-03-335 Ind. Proy'!Z265</f>
        <v>0</v>
      </c>
      <c r="P19" s="9">
        <f>+'24-03-335 Ind. Proy'!AA265</f>
        <v>0</v>
      </c>
      <c r="Q19" s="9">
        <f>+'24-03-335 Ind. Proy'!AB265</f>
        <v>0</v>
      </c>
      <c r="R19" s="9">
        <f>+'24-03-335 Ind. Proy'!AC265</f>
        <v>0</v>
      </c>
      <c r="S19" s="9">
        <f>+'24-03-335 Ind. Proy'!AD265</f>
        <v>0</v>
      </c>
      <c r="T19" s="9">
        <f>+'24-03-335 Ind. Proy'!AE265</f>
        <v>0</v>
      </c>
      <c r="U19" s="9">
        <f>+'24-03-335 Ind. Proy'!AF265</f>
        <v>0</v>
      </c>
      <c r="V19" s="9">
        <f>+'24-03-335 Ind. Proy'!AG265</f>
        <v>0</v>
      </c>
      <c r="W19" s="9">
        <f>+'24-03-335 Ind. Proy'!AH265</f>
        <v>0</v>
      </c>
      <c r="X19" s="112">
        <f>+'24-03-335 Ind. Proy'!AJ265</f>
        <v>0</v>
      </c>
      <c r="Y19" s="308">
        <f>+'24-03-335 Ind. Proy'!AJ265</f>
        <v>0</v>
      </c>
    </row>
    <row r="20" spans="1:25" ht="24.75" customHeight="1" x14ac:dyDescent="0.3">
      <c r="A20" s="44" t="s">
        <v>70</v>
      </c>
      <c r="B20" s="9">
        <f>+'24-03-335 Ind. Proy'!J279</f>
        <v>0</v>
      </c>
      <c r="C20" s="9">
        <f>+'24-03-335 Ind. Proy'!K279</f>
        <v>0</v>
      </c>
      <c r="D20" s="9">
        <f>+'24-03-335 Ind. Proy'!M279</f>
        <v>0</v>
      </c>
      <c r="E20" s="9">
        <f>+'24-03-335 Ind. Proy'!N279</f>
        <v>0</v>
      </c>
      <c r="F20" s="9">
        <f>+'24-03-335 Ind. Proy'!O279</f>
        <v>0</v>
      </c>
      <c r="G20" s="9">
        <f>+'24-03-335 Ind. Proy'!R279</f>
        <v>0</v>
      </c>
      <c r="H20" s="9">
        <f>+'24-03-335 Ind. Proy'!S279</f>
        <v>0</v>
      </c>
      <c r="I20" s="9">
        <f>+'24-03-335 Ind. Proy'!T279</f>
        <v>0</v>
      </c>
      <c r="J20" s="9">
        <f>+'24-03-335 Ind. Proy'!U279</f>
        <v>0</v>
      </c>
      <c r="K20" s="9">
        <f>+'24-03-335 Ind. Proy'!V279</f>
        <v>0</v>
      </c>
      <c r="L20" s="9">
        <f>+'24-03-335 Ind. Proy'!W279</f>
        <v>0</v>
      </c>
      <c r="M20" s="9">
        <f>+'24-03-335 Ind. Proy'!X279</f>
        <v>0</v>
      </c>
      <c r="N20" s="9">
        <f>+'24-03-335 Ind. Proy'!Y279</f>
        <v>0</v>
      </c>
      <c r="O20" s="9">
        <f>+'24-03-335 Ind. Proy'!Z279</f>
        <v>0</v>
      </c>
      <c r="P20" s="9">
        <f>+'24-03-335 Ind. Proy'!AA279</f>
        <v>0</v>
      </c>
      <c r="Q20" s="9">
        <f>+'24-03-335 Ind. Proy'!AB279</f>
        <v>0</v>
      </c>
      <c r="R20" s="9">
        <f>+'24-03-335 Ind. Proy'!AC279</f>
        <v>0</v>
      </c>
      <c r="S20" s="9">
        <f>+'24-03-335 Ind. Proy'!AD279</f>
        <v>0</v>
      </c>
      <c r="T20" s="9">
        <f>+'24-03-335 Ind. Proy'!AE279</f>
        <v>0</v>
      </c>
      <c r="U20" s="9">
        <f>+'24-03-335 Ind. Proy'!AF279</f>
        <v>0</v>
      </c>
      <c r="V20" s="9">
        <f>+'24-03-335 Ind. Proy'!AG279</f>
        <v>0</v>
      </c>
      <c r="W20" s="9">
        <f>+'24-03-335 Ind. Proy'!AH279</f>
        <v>0</v>
      </c>
      <c r="X20" s="112">
        <f>+'24-03-335 Ind. Proy'!AI279</f>
        <v>0</v>
      </c>
      <c r="Y20" s="308">
        <f>+'24-03-335 Ind. Proy'!AJ279</f>
        <v>0</v>
      </c>
    </row>
    <row r="21" spans="1:25" ht="24.75" customHeight="1" x14ac:dyDescent="0.3">
      <c r="A21" s="44" t="s">
        <v>72</v>
      </c>
      <c r="B21" s="9">
        <f>+'24-03-335 Ind. Proy'!J284</f>
        <v>0</v>
      </c>
      <c r="C21" s="9">
        <f>+'24-03-335 Ind. Proy'!K284</f>
        <v>0</v>
      </c>
      <c r="D21" s="9">
        <f>+'24-03-335 Ind. Proy'!M284</f>
        <v>0</v>
      </c>
      <c r="E21" s="9">
        <f>+'24-03-335 Ind. Proy'!N284</f>
        <v>0</v>
      </c>
      <c r="F21" s="9">
        <f>+'24-03-335 Ind. Proy'!O284</f>
        <v>0</v>
      </c>
      <c r="G21" s="9">
        <f>+'24-03-335 Ind. Proy'!R284</f>
        <v>0</v>
      </c>
      <c r="H21" s="9">
        <f>+'24-03-335 Ind. Proy'!S284</f>
        <v>0</v>
      </c>
      <c r="I21" s="9">
        <f>+'24-03-335 Ind. Proy'!T284</f>
        <v>0</v>
      </c>
      <c r="J21" s="9">
        <f>+'24-03-335 Ind. Proy'!U284</f>
        <v>0</v>
      </c>
      <c r="K21" s="9">
        <f>+'24-03-335 Ind. Proy'!V284</f>
        <v>0</v>
      </c>
      <c r="L21" s="9">
        <f>+'24-03-335 Ind. Proy'!W284</f>
        <v>0</v>
      </c>
      <c r="M21" s="9">
        <f>+'24-03-335 Ind. Proy'!X284</f>
        <v>0</v>
      </c>
      <c r="N21" s="9">
        <f>+'24-03-335 Ind. Proy'!Y284</f>
        <v>0</v>
      </c>
      <c r="O21" s="9">
        <f>+'24-03-335 Ind. Proy'!Z284</f>
        <v>0</v>
      </c>
      <c r="P21" s="9">
        <f>+'24-03-335 Ind. Proy'!AA284</f>
        <v>0</v>
      </c>
      <c r="Q21" s="9">
        <f>+'24-03-335 Ind. Proy'!AB284</f>
        <v>0</v>
      </c>
      <c r="R21" s="9">
        <f>+'24-03-335 Ind. Proy'!AC284</f>
        <v>0</v>
      </c>
      <c r="S21" s="9">
        <f>+'24-03-335 Ind. Proy'!AD284</f>
        <v>0</v>
      </c>
      <c r="T21" s="9">
        <f>+'24-03-335 Ind. Proy'!AE284</f>
        <v>0</v>
      </c>
      <c r="U21" s="9">
        <f>+'24-03-335 Ind. Proy'!AF284</f>
        <v>0</v>
      </c>
      <c r="V21" s="9">
        <f>+'24-03-335 Ind. Proy'!AG284</f>
        <v>0</v>
      </c>
      <c r="W21" s="9">
        <f>+'24-03-335 Ind. Proy'!AH284</f>
        <v>0</v>
      </c>
      <c r="X21" s="112">
        <f>+'24-03-335 Ind. Proy'!AI284</f>
        <v>0</v>
      </c>
      <c r="Y21" s="308">
        <f>+'24-03-335 Ind. Proy'!AJ284</f>
        <v>0</v>
      </c>
    </row>
    <row r="22" spans="1:25" ht="24.75" customHeight="1" x14ac:dyDescent="0.3">
      <c r="A22" s="44" t="s">
        <v>131</v>
      </c>
      <c r="B22" s="9">
        <f>+'24-03-335 Ind. Proy'!J307</f>
        <v>0</v>
      </c>
      <c r="C22" s="9">
        <f>+'24-03-335 Ind. Proy'!K307</f>
        <v>0</v>
      </c>
      <c r="D22" s="9">
        <f>+'24-03-335 Ind. Proy'!M285</f>
        <v>0</v>
      </c>
      <c r="E22" s="9">
        <f>+'24-03-335 Ind. Proy'!N285</f>
        <v>0</v>
      </c>
      <c r="F22" s="9">
        <f>+'24-03-335 Ind. Proy'!O285</f>
        <v>0</v>
      </c>
      <c r="G22" s="9">
        <f>+'24-03-335 Ind. Proy'!R285</f>
        <v>0</v>
      </c>
      <c r="H22" s="9">
        <f>+'24-03-335 Ind. Proy'!S285</f>
        <v>0</v>
      </c>
      <c r="I22" s="9">
        <f>+'24-03-335 Ind. Proy'!T285</f>
        <v>0</v>
      </c>
      <c r="J22" s="9">
        <f>+'24-03-335 Ind. Proy'!U307</f>
        <v>0</v>
      </c>
      <c r="K22" s="9">
        <f>+'24-03-335 Ind. Proy'!V285</f>
        <v>0</v>
      </c>
      <c r="L22" s="9">
        <f>+'24-03-335 Ind. Proy'!W285</f>
        <v>0</v>
      </c>
      <c r="M22" s="9">
        <f>+'24-03-335 Ind. Proy'!X285</f>
        <v>0</v>
      </c>
      <c r="N22" s="9">
        <f>+'24-03-335 Ind. Proy'!Y285</f>
        <v>0</v>
      </c>
      <c r="O22" s="9">
        <f>+'24-03-335 Ind. Proy'!Z285</f>
        <v>0</v>
      </c>
      <c r="P22" s="9">
        <f>+'24-03-335 Ind. Proy'!AA285</f>
        <v>0</v>
      </c>
      <c r="Q22" s="9">
        <f>+'24-03-335 Ind. Proy'!AB285</f>
        <v>0</v>
      </c>
      <c r="R22" s="9">
        <f>+'24-03-335 Ind. Proy'!AC285</f>
        <v>0</v>
      </c>
      <c r="S22" s="9">
        <f>+'24-03-335 Ind. Proy'!AD285</f>
        <v>0</v>
      </c>
      <c r="T22" s="9">
        <f>+'24-03-335 Ind. Proy'!AE285</f>
        <v>0</v>
      </c>
      <c r="U22" s="9">
        <f>+'24-03-335 Ind. Proy'!AF285</f>
        <v>0</v>
      </c>
      <c r="V22" s="9">
        <f>+'24-03-335 Ind. Proy'!AG307</f>
        <v>0</v>
      </c>
      <c r="W22" s="9">
        <f>+'24-03-335 Ind. Proy'!AH307</f>
        <v>0</v>
      </c>
      <c r="X22" s="112">
        <f>+'24-03-335 Ind. Proy'!AI307</f>
        <v>0</v>
      </c>
      <c r="Y22" s="308">
        <f>+'24-03-335 Ind. Proy'!AJ307</f>
        <v>0</v>
      </c>
    </row>
    <row r="23" spans="1:25" ht="24.75" customHeight="1" x14ac:dyDescent="0.3">
      <c r="A23" s="44" t="s">
        <v>74</v>
      </c>
      <c r="B23" s="9">
        <f>+'24-03-335 Ind. Proy'!J353</f>
        <v>0</v>
      </c>
      <c r="C23" s="9">
        <f>+'24-03-335 Ind. Proy'!K353</f>
        <v>0</v>
      </c>
      <c r="D23" s="9">
        <f>+'24-03-335 Ind. Proy'!M353</f>
        <v>0</v>
      </c>
      <c r="E23" s="9">
        <f>+'24-03-335 Ind. Proy'!N353</f>
        <v>0</v>
      </c>
      <c r="F23" s="9">
        <f>+'24-03-335 Ind. Proy'!O353</f>
        <v>0</v>
      </c>
      <c r="G23" s="9">
        <f>+'24-03-335 Ind. Proy'!R353</f>
        <v>0</v>
      </c>
      <c r="H23" s="9">
        <f>+'24-03-335 Ind. Proy'!S353</f>
        <v>0</v>
      </c>
      <c r="I23" s="9">
        <f>+'24-03-335 Ind. Proy'!T353</f>
        <v>0</v>
      </c>
      <c r="J23" s="9">
        <f>+'24-03-335 Ind. Proy'!U353</f>
        <v>0</v>
      </c>
      <c r="K23" s="9">
        <f>+'24-03-335 Ind. Proy'!V353</f>
        <v>0</v>
      </c>
      <c r="L23" s="9">
        <f>+'24-03-335 Ind. Proy'!W353</f>
        <v>0</v>
      </c>
      <c r="M23" s="9">
        <f>+'24-03-335 Ind. Proy'!X353</f>
        <v>0</v>
      </c>
      <c r="N23" s="9">
        <f>+'24-03-335 Ind. Proy'!Y353</f>
        <v>0</v>
      </c>
      <c r="O23" s="9">
        <f>+'24-03-335 Ind. Proy'!Z353</f>
        <v>0</v>
      </c>
      <c r="P23" s="9">
        <f>+'24-03-335 Ind. Proy'!AA353</f>
        <v>0</v>
      </c>
      <c r="Q23" s="9">
        <f>+'24-03-335 Ind. Proy'!AB353</f>
        <v>0</v>
      </c>
      <c r="R23" s="9">
        <f>+'24-03-335 Ind. Proy'!AC353</f>
        <v>0</v>
      </c>
      <c r="S23" s="9">
        <f>+'24-03-335 Ind. Proy'!AD353</f>
        <v>0</v>
      </c>
      <c r="T23" s="9">
        <f>+'24-03-335 Ind. Proy'!AE353</f>
        <v>0</v>
      </c>
      <c r="U23" s="9">
        <f>+'24-03-335 Ind. Proy'!AF353</f>
        <v>0</v>
      </c>
      <c r="V23" s="9">
        <f>+'24-03-335 Ind. Proy'!AG353</f>
        <v>0</v>
      </c>
      <c r="W23" s="9">
        <f>+'24-03-335 Ind. Proy'!AH353</f>
        <v>0</v>
      </c>
      <c r="X23" s="112">
        <f>+'24-03-335 Ind. Proy'!AI353</f>
        <v>0</v>
      </c>
      <c r="Y23" s="308">
        <f>+'24-03-335 Ind. Proy'!AJ353</f>
        <v>0</v>
      </c>
    </row>
    <row r="24" spans="1:25" ht="24.75" customHeight="1" x14ac:dyDescent="0.3">
      <c r="A24" s="45" t="s">
        <v>76</v>
      </c>
      <c r="B24" s="9">
        <f>+'24-03-335 Ind. Proy'!J358</f>
        <v>13065711000</v>
      </c>
      <c r="C24" s="9">
        <f>+'24-03-335 Ind. Proy'!K358</f>
        <v>1770296500</v>
      </c>
      <c r="D24" s="9">
        <f>+'24-03-335 Ind. Proy'!M358</f>
        <v>0</v>
      </c>
      <c r="E24" s="9">
        <f>+'24-03-335 Ind. Proy'!N358</f>
        <v>0</v>
      </c>
      <c r="F24" s="9">
        <f>+'24-03-335 Ind. Proy'!O358</f>
        <v>0</v>
      </c>
      <c r="G24" s="9">
        <f>+'24-03-335 Ind. Proy'!R358</f>
        <v>0</v>
      </c>
      <c r="H24" s="9">
        <f>+'24-03-335 Ind. Proy'!S358</f>
        <v>697648250</v>
      </c>
      <c r="I24" s="9">
        <f>+'24-03-335 Ind. Proy'!T358</f>
        <v>0</v>
      </c>
      <c r="J24" s="9">
        <f>+'24-03-335 Ind. Proy'!U358</f>
        <v>697648250</v>
      </c>
      <c r="K24" s="9">
        <f>+'24-03-335 Ind. Proy'!V358</f>
        <v>375000000</v>
      </c>
      <c r="L24" s="9">
        <f>+'24-03-335 Ind. Proy'!W358</f>
        <v>0</v>
      </c>
      <c r="M24" s="9">
        <f>+'24-03-335 Ind. Proy'!X358</f>
        <v>0</v>
      </c>
      <c r="N24" s="9">
        <f>+'24-03-335 Ind. Proy'!Y358</f>
        <v>375000000</v>
      </c>
      <c r="O24" s="9">
        <f>+'24-03-335 Ind. Proy'!Z358</f>
        <v>697648250</v>
      </c>
      <c r="P24" s="9">
        <f>+'24-03-335 Ind. Proy'!AA358</f>
        <v>0</v>
      </c>
      <c r="Q24" s="9">
        <f>+'24-03-335 Ind. Proy'!AB358</f>
        <v>0</v>
      </c>
      <c r="R24" s="9">
        <f>+'24-03-335 Ind. Proy'!AC358</f>
        <v>697648250</v>
      </c>
      <c r="S24" s="9">
        <f>+'24-03-335 Ind. Proy'!AD358</f>
        <v>0</v>
      </c>
      <c r="T24" s="9">
        <f>+'24-03-335 Ind. Proy'!AE358</f>
        <v>0</v>
      </c>
      <c r="U24" s="9">
        <f>+'24-03-335 Ind. Proy'!AF358</f>
        <v>0</v>
      </c>
      <c r="V24" s="9">
        <f>+'24-03-335 Ind. Proy'!AG358</f>
        <v>0</v>
      </c>
      <c r="W24" s="9">
        <f>+'24-03-335 Ind. Proy'!AH358</f>
        <v>1770296500</v>
      </c>
      <c r="X24" s="112">
        <f>+'24-03-335 Ind. Proy'!AI358</f>
        <v>0.13549178456495786</v>
      </c>
      <c r="Y24" s="308">
        <f>+'24-03-335 Ind. Proy'!AJ358</f>
        <v>1</v>
      </c>
    </row>
    <row r="25" spans="1:25" ht="20.399999999999999" customHeight="1" x14ac:dyDescent="0.3">
      <c r="A25" s="403" t="s">
        <v>139</v>
      </c>
      <c r="B25" s="273">
        <f t="shared" ref="B25:W25" si="0">SUM(B8:B24)</f>
        <v>13065711000</v>
      </c>
      <c r="C25" s="273">
        <f t="shared" si="0"/>
        <v>1770296500</v>
      </c>
      <c r="D25" s="273">
        <f t="shared" si="0"/>
        <v>0</v>
      </c>
      <c r="E25" s="273">
        <f>SUM(E8:E24)</f>
        <v>0</v>
      </c>
      <c r="F25" s="273">
        <f t="shared" si="0"/>
        <v>0</v>
      </c>
      <c r="G25" s="273">
        <f t="shared" si="0"/>
        <v>0</v>
      </c>
      <c r="H25" s="273">
        <f t="shared" si="0"/>
        <v>697648250</v>
      </c>
      <c r="I25" s="273">
        <f t="shared" si="0"/>
        <v>0</v>
      </c>
      <c r="J25" s="273">
        <f t="shared" si="0"/>
        <v>697648250</v>
      </c>
      <c r="K25" s="273">
        <f t="shared" si="0"/>
        <v>375000000</v>
      </c>
      <c r="L25" s="273">
        <f t="shared" si="0"/>
        <v>0</v>
      </c>
      <c r="M25" s="273">
        <f t="shared" si="0"/>
        <v>0</v>
      </c>
      <c r="N25" s="273">
        <f t="shared" si="0"/>
        <v>375000000</v>
      </c>
      <c r="O25" s="273">
        <f t="shared" si="0"/>
        <v>697648250</v>
      </c>
      <c r="P25" s="273">
        <f t="shared" si="0"/>
        <v>0</v>
      </c>
      <c r="Q25" s="273">
        <f t="shared" si="0"/>
        <v>0</v>
      </c>
      <c r="R25" s="273">
        <f t="shared" si="0"/>
        <v>697648250</v>
      </c>
      <c r="S25" s="273">
        <f t="shared" si="0"/>
        <v>0</v>
      </c>
      <c r="T25" s="273">
        <f t="shared" si="0"/>
        <v>0</v>
      </c>
      <c r="U25" s="273">
        <f t="shared" si="0"/>
        <v>0</v>
      </c>
      <c r="V25" s="273">
        <f t="shared" si="0"/>
        <v>0</v>
      </c>
      <c r="W25" s="273">
        <f t="shared" si="0"/>
        <v>1770296500</v>
      </c>
      <c r="X25" s="281">
        <f>+'24-03-335 Ind. Proy'!AI359</f>
        <v>0.13549178456495786</v>
      </c>
      <c r="Y25" s="309">
        <f>'24-03-335 Ind. Proy'!AJ359</f>
        <v>1</v>
      </c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3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3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3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3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3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3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3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3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3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3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33CCFF"/>
    <pageSetUpPr fitToPage="1"/>
  </sheetPr>
  <dimension ref="A1:AJ208"/>
  <sheetViews>
    <sheetView topLeftCell="K91" zoomScaleNormal="100" workbookViewId="0">
      <selection activeCell="AH191" sqref="AH191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140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IF(ISERROR(AH9/$AH$191),"-",AH9/$AH$191)</f>
        <v>0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</row>
    <row r="19" spans="1:36" s="11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IF(ISERROR(AH21/$AH$191),"-",AH21/$AH$191)</f>
        <v>0</v>
      </c>
    </row>
    <row r="22" spans="1:36" s="11" customFormat="1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</row>
    <row r="25" spans="1:36" s="11" customFormat="1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36" s="11" customFormat="1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</row>
    <row r="28" spans="1:36" s="11" customFormat="1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36" s="11" customFormat="1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</row>
    <row r="31" spans="1:36" s="11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IF(ISERROR(AH33/$AH$191),"-",AH33/$AH$191)</f>
        <v>0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</row>
    <row r="43" spans="1:36" s="11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IF(ISERROR(AH45/$AH$191),"-",AH45/$AH$191)</f>
        <v>0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</row>
    <row r="55" spans="1:36" s="11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IF(ISERROR(AH57/$AH$191),"-",AH57/$AH$191)</f>
        <v>0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</row>
    <row r="67" spans="1:36" s="11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IF(ISERROR(AH69/$AH$191),"-",AH69/$AH$191)</f>
        <v>0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</row>
    <row r="79" spans="1:36" s="11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IF(ISERROR(AH81/$AH$191),"-",AH81/$AH$191)</f>
        <v>0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</row>
    <row r="91" spans="1:36" s="11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IF(ISERROR(AH93/$AH$191),"-",AH93/$AH$191)</f>
        <v>0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</row>
    <row r="103" spans="1:36" s="11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IF(ISERROR(AH105/$AH$191),"-",AH105/$AH$191)</f>
        <v>0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</row>
    <row r="115" spans="1:36" s="11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</row>
    <row r="116" spans="1:36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>
        <f t="shared" ref="AJ117:AJ126" si="74">IF(ISERROR(AH117/$AH$191),"-",AH117/$AH$191)</f>
        <v>0</v>
      </c>
    </row>
    <row r="118" spans="1:36" s="11" customFormat="1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>
        <f t="shared" si="74"/>
        <v>0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>
        <f t="shared" si="74"/>
        <v>0</v>
      </c>
    </row>
    <row r="120" spans="1:36" s="11" customFormat="1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>
        <f t="shared" si="74"/>
        <v>0</v>
      </c>
    </row>
    <row r="121" spans="1:36" s="11" customFormat="1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>
        <f t="shared" si="74"/>
        <v>0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>
        <f t="shared" si="74"/>
        <v>0</v>
      </c>
    </row>
    <row r="123" spans="1:36" s="11" customFormat="1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>
        <f t="shared" si="74"/>
        <v>0</v>
      </c>
    </row>
    <row r="124" spans="1:36" s="11" customFormat="1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>
        <f t="shared" si="74"/>
        <v>0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>
        <f t="shared" si="74"/>
        <v>0</v>
      </c>
    </row>
    <row r="126" spans="1:36" s="11" customFormat="1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>
        <f t="shared" si="74"/>
        <v>0</v>
      </c>
    </row>
    <row r="127" spans="1:36" s="11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>
        <f t="shared" ref="AJ129:AJ138" si="81">IF(ISERROR(AH129/$AH$191),"-",AH129/$AH$191)</f>
        <v>0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>
        <f t="shared" si="81"/>
        <v>0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>
        <f t="shared" si="81"/>
        <v>0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>
        <f t="shared" si="81"/>
        <v>0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>
        <f t="shared" si="81"/>
        <v>0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>
        <f t="shared" si="81"/>
        <v>0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>
        <f t="shared" si="81"/>
        <v>0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>
        <f t="shared" si="81"/>
        <v>0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>
        <f t="shared" si="81"/>
        <v>0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>
        <f t="shared" si="81"/>
        <v>0</v>
      </c>
    </row>
    <row r="139" spans="1:36" s="11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>
        <f t="shared" ref="AJ141:AJ150" si="89">IF(ISERROR(AH141/$AH$191),"-",AH141/$AH$191)</f>
        <v>0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>
        <f t="shared" si="89"/>
        <v>0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>
        <f t="shared" si="89"/>
        <v>0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>
        <f t="shared" si="89"/>
        <v>0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>
        <f t="shared" si="89"/>
        <v>0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>
        <f t="shared" si="89"/>
        <v>0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>
        <f t="shared" si="89"/>
        <v>0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>
        <f t="shared" si="89"/>
        <v>0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>
        <f t="shared" si="89"/>
        <v>0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>
        <f t="shared" si="89"/>
        <v>0</v>
      </c>
    </row>
    <row r="151" spans="1:36" s="11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>
        <f t="shared" ref="AJ153:AJ162" si="97">IF(ISERROR(AH153/$AH$191),"-",AH153/$AH$191)</f>
        <v>0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>
        <f t="shared" si="97"/>
        <v>0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>
        <f t="shared" si="97"/>
        <v>0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>
        <f t="shared" si="97"/>
        <v>0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>
        <f t="shared" si="97"/>
        <v>0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>
        <f t="shared" si="97"/>
        <v>0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>
        <f t="shared" si="97"/>
        <v>0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>
        <f t="shared" si="97"/>
        <v>0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>
        <f t="shared" si="97"/>
        <v>0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>
        <f t="shared" si="97"/>
        <v>0</v>
      </c>
    </row>
    <row r="163" spans="1:36" s="11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>
        <f t="shared" ref="AJ165:AJ174" si="105">IF(ISERROR(AH165/$AH$191),"-",AH165/$AH$191)</f>
        <v>0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>
        <f t="shared" si="105"/>
        <v>0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>
        <f t="shared" si="105"/>
        <v>0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>
        <f t="shared" si="105"/>
        <v>0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>
        <f t="shared" si="105"/>
        <v>0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>
        <f t="shared" si="105"/>
        <v>0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>
        <f t="shared" si="105"/>
        <v>0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>
        <f t="shared" si="105"/>
        <v>0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>
        <f t="shared" si="105"/>
        <v>0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>
        <f t="shared" si="105"/>
        <v>0</v>
      </c>
    </row>
    <row r="175" spans="1:36" s="11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>
        <f t="shared" ref="AJ177:AJ186" si="113">IF(ISERROR(AH177/$AH$191),"-",AH177/$AH$191)</f>
        <v>0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>
        <f t="shared" si="113"/>
        <v>0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>
        <f t="shared" si="113"/>
        <v>0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>
        <f t="shared" si="113"/>
        <v>0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>
        <f t="shared" si="113"/>
        <v>0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>
        <f t="shared" si="113"/>
        <v>0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>
        <f t="shared" si="113"/>
        <v>0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>
        <f t="shared" si="113"/>
        <v>0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>
        <f t="shared" si="113"/>
        <v>0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>
        <f t="shared" si="113"/>
        <v>0</v>
      </c>
    </row>
    <row r="187" spans="1:36" s="11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46">
        <v>58625000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" customFormat="1" ht="35.1" customHeight="1" outlineLevel="1" x14ac:dyDescent="0.3">
      <c r="A189" s="23">
        <v>1</v>
      </c>
      <c r="B189" s="23"/>
      <c r="C189" s="48" t="s">
        <v>141</v>
      </c>
      <c r="D189" s="49">
        <v>44662</v>
      </c>
      <c r="E189" s="59" t="s">
        <v>142</v>
      </c>
      <c r="F189" s="59" t="s">
        <v>143</v>
      </c>
      <c r="G189" s="57" t="s">
        <v>144</v>
      </c>
      <c r="H189" s="10"/>
      <c r="I189" s="6"/>
      <c r="J189" s="466"/>
      <c r="K189" s="52">
        <v>58625000</v>
      </c>
      <c r="L189" s="1"/>
      <c r="M189" s="51"/>
      <c r="N189" s="58"/>
      <c r="O189" s="51"/>
      <c r="P189" s="47"/>
      <c r="Q189" s="47"/>
      <c r="R189" s="28"/>
      <c r="S189" s="28"/>
      <c r="T189" s="28"/>
      <c r="U189" s="29">
        <f>SUM(R189:T189)</f>
        <v>0</v>
      </c>
      <c r="V189" s="28"/>
      <c r="W189" s="28">
        <v>29312500</v>
      </c>
      <c r="X189" s="28"/>
      <c r="Y189" s="29">
        <f>SUM(V189:X189)</f>
        <v>29312500</v>
      </c>
      <c r="Z189" s="28"/>
      <c r="AA189" s="28">
        <v>29312500</v>
      </c>
      <c r="AB189" s="28"/>
      <c r="AC189" s="29">
        <f>SUM(Z189:AB189)</f>
        <v>29312500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58625000</v>
      </c>
      <c r="AI189" s="112">
        <f>IF(ISERROR(AH189/J188),0,AH189/J188)</f>
        <v>1</v>
      </c>
      <c r="AJ189" s="112">
        <f>IF(ISERROR(AH189/$AH$191),"-",AH189/$AH$191)</f>
        <v>1</v>
      </c>
    </row>
    <row r="190" spans="1:36" s="11" customFormat="1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58625000</v>
      </c>
      <c r="K190" s="273">
        <f>SUM(K189:K189)</f>
        <v>58625000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1">SUM(R189:R189)</f>
        <v>0</v>
      </c>
      <c r="S190" s="273">
        <f t="shared" si="121"/>
        <v>0</v>
      </c>
      <c r="T190" s="273">
        <f t="shared" si="121"/>
        <v>0</v>
      </c>
      <c r="U190" s="273">
        <f t="shared" si="121"/>
        <v>0</v>
      </c>
      <c r="V190" s="273">
        <f t="shared" si="121"/>
        <v>0</v>
      </c>
      <c r="W190" s="273">
        <f t="shared" si="121"/>
        <v>29312500</v>
      </c>
      <c r="X190" s="273">
        <f t="shared" si="121"/>
        <v>0</v>
      </c>
      <c r="Y190" s="273">
        <f t="shared" si="121"/>
        <v>29312500</v>
      </c>
      <c r="Z190" s="273">
        <f t="shared" si="121"/>
        <v>0</v>
      </c>
      <c r="AA190" s="273">
        <f t="shared" si="121"/>
        <v>29312500</v>
      </c>
      <c r="AB190" s="273">
        <f t="shared" si="121"/>
        <v>0</v>
      </c>
      <c r="AC190" s="273">
        <f t="shared" si="121"/>
        <v>29312500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58625000</v>
      </c>
      <c r="AI190" s="281">
        <f>IF(ISERROR(AH190/J190),0,AH190/J190)</f>
        <v>1</v>
      </c>
      <c r="AJ190" s="281">
        <f>IF(ISERROR(AH190/$AH$191),0,AH190/$AH$191)</f>
        <v>1</v>
      </c>
    </row>
    <row r="191" spans="1:36" ht="15" customHeight="1" x14ac:dyDescent="0.3">
      <c r="A191" s="421" t="s">
        <v>145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58625000</v>
      </c>
      <c r="K191" s="276">
        <f>+K19+K31+K43+K55+K67+K79+K91+K103+K115+K127+K139+K151+K187+K163+K175+K190</f>
        <v>58625000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0</v>
      </c>
      <c r="S191" s="276">
        <f t="shared" si="122"/>
        <v>0</v>
      </c>
      <c r="T191" s="276">
        <f t="shared" si="122"/>
        <v>0</v>
      </c>
      <c r="U191" s="276">
        <f t="shared" si="122"/>
        <v>0</v>
      </c>
      <c r="V191" s="276">
        <f t="shared" si="122"/>
        <v>0</v>
      </c>
      <c r="W191" s="276">
        <f t="shared" si="122"/>
        <v>29312500</v>
      </c>
      <c r="X191" s="276">
        <f t="shared" si="122"/>
        <v>0</v>
      </c>
      <c r="Y191" s="276">
        <f t="shared" si="122"/>
        <v>29312500</v>
      </c>
      <c r="Z191" s="276">
        <f t="shared" si="122"/>
        <v>0</v>
      </c>
      <c r="AA191" s="276">
        <f t="shared" si="122"/>
        <v>29312500</v>
      </c>
      <c r="AB191" s="276">
        <f t="shared" si="122"/>
        <v>0</v>
      </c>
      <c r="AC191" s="276">
        <f t="shared" si="122"/>
        <v>29312500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58625000</v>
      </c>
      <c r="AI191" s="280">
        <f>IF(ISERROR(AH191/J191),0,AH191/J191)</f>
        <v>1</v>
      </c>
      <c r="AJ191" s="280">
        <f>IF(ISERROR(AH191/$AH$191),0,AH191/$AH$191)</f>
        <v>1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3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8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8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8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18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8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8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18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T189" xr:uid="{00000000-0002-0000-18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0" orientation="landscape" r:id="rId1"/>
  <headerFooter>
    <oddHeader>&amp;L&amp;G</oddHeader>
    <oddFooter>Preparado por Fabiola Oyanedel &amp;D&amp;RPágina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7DB5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4140625" defaultRowHeight="10.199999999999999" outlineLevelCol="1" x14ac:dyDescent="0.3"/>
  <cols>
    <col min="1" max="1" width="45.44140625" style="15" bestFit="1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+'24-03-336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+'24-03-336 Ind. Proy'!A5:U5</f>
        <v>24-03-336 "Programa de Identificación Chile Solidaria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307" t="s">
        <v>85</v>
      </c>
    </row>
    <row r="8" spans="1:25" ht="24.75" customHeight="1" x14ac:dyDescent="0.3">
      <c r="A8" s="43" t="s">
        <v>46</v>
      </c>
      <c r="B8" s="9">
        <f>+'24-03-336 Ind. Proy'!J19</f>
        <v>0</v>
      </c>
      <c r="C8" s="9">
        <f>+'24-03-336 Ind. Proy'!K19</f>
        <v>0</v>
      </c>
      <c r="D8" s="9">
        <f>+'24-03-336 Ind. Proy'!M19</f>
        <v>0</v>
      </c>
      <c r="E8" s="9">
        <f>+'24-03-336 Ind. Proy'!N19</f>
        <v>0</v>
      </c>
      <c r="F8" s="9">
        <f>+'24-03-336 Ind. Proy'!O19</f>
        <v>0</v>
      </c>
      <c r="G8" s="9">
        <f>+'24-03-336 Ind. Proy'!R19</f>
        <v>0</v>
      </c>
      <c r="H8" s="9">
        <f>+'24-03-336 Ind. Proy'!S19</f>
        <v>0</v>
      </c>
      <c r="I8" s="9">
        <f>+'24-03-336 Ind. Proy'!T19</f>
        <v>0</v>
      </c>
      <c r="J8" s="9">
        <f>+'24-03-336 Ind. Proy'!U19</f>
        <v>0</v>
      </c>
      <c r="K8" s="9">
        <f>+'24-03-336 Ind. Proy'!V19</f>
        <v>0</v>
      </c>
      <c r="L8" s="9">
        <f>+'24-03-336 Ind. Proy'!W19</f>
        <v>0</v>
      </c>
      <c r="M8" s="9">
        <f>+'24-03-336 Ind. Proy'!X19</f>
        <v>0</v>
      </c>
      <c r="N8" s="9">
        <f>+'24-03-336 Ind. Proy'!Y19</f>
        <v>0</v>
      </c>
      <c r="O8" s="9">
        <f>+'24-03-336 Ind. Proy'!Z19</f>
        <v>0</v>
      </c>
      <c r="P8" s="9">
        <f>+'24-03-336 Ind. Proy'!AA19</f>
        <v>0</v>
      </c>
      <c r="Q8" s="9">
        <f>+'24-03-336 Ind. Proy'!AB19</f>
        <v>0</v>
      </c>
      <c r="R8" s="9">
        <f>+'24-03-336 Ind. Proy'!AC19</f>
        <v>0</v>
      </c>
      <c r="S8" s="9">
        <f>+'24-03-336 Ind. Proy'!AD19</f>
        <v>0</v>
      </c>
      <c r="T8" s="9">
        <f>+'24-03-336 Ind. Proy'!AE19</f>
        <v>0</v>
      </c>
      <c r="U8" s="9">
        <f>+'24-03-336 Ind. Proy'!AF19</f>
        <v>0</v>
      </c>
      <c r="V8" s="9">
        <f>+'24-03-336 Ind. Proy'!AG19</f>
        <v>0</v>
      </c>
      <c r="W8" s="9">
        <f>+'24-03-336 Ind. Proy'!AH19</f>
        <v>0</v>
      </c>
      <c r="X8" s="112">
        <f>+'24-03-336 Ind. Proy'!AI19</f>
        <v>0</v>
      </c>
      <c r="Y8" s="308">
        <f>+'24-03-336 Ind. Proy'!AJ19</f>
        <v>0</v>
      </c>
    </row>
    <row r="9" spans="1:25" ht="24.75" customHeight="1" x14ac:dyDescent="0.3">
      <c r="A9" s="43" t="s">
        <v>48</v>
      </c>
      <c r="B9" s="9">
        <f>+'24-03-336 Ind. Proy'!J31</f>
        <v>0</v>
      </c>
      <c r="C9" s="9">
        <f>+'24-03-336 Ind. Proy'!K31</f>
        <v>0</v>
      </c>
      <c r="D9" s="9">
        <f>+'24-03-336 Ind. Proy'!M31</f>
        <v>0</v>
      </c>
      <c r="E9" s="9">
        <f>+'24-03-336 Ind. Proy'!N31</f>
        <v>0</v>
      </c>
      <c r="F9" s="9">
        <f>+'24-03-336 Ind. Proy'!O31</f>
        <v>0</v>
      </c>
      <c r="G9" s="9">
        <f>+'24-03-336 Ind. Proy'!R31</f>
        <v>0</v>
      </c>
      <c r="H9" s="9">
        <f>+'24-03-336 Ind. Proy'!S31</f>
        <v>0</v>
      </c>
      <c r="I9" s="9">
        <f>+'24-03-336 Ind. Proy'!T31</f>
        <v>0</v>
      </c>
      <c r="J9" s="9">
        <f>+'24-03-336 Ind. Proy'!U31</f>
        <v>0</v>
      </c>
      <c r="K9" s="9">
        <f>+'24-03-336 Ind. Proy'!V31</f>
        <v>0</v>
      </c>
      <c r="L9" s="9">
        <f>+'24-03-336 Ind. Proy'!W31</f>
        <v>0</v>
      </c>
      <c r="M9" s="9">
        <f>+'24-03-336 Ind. Proy'!X31</f>
        <v>0</v>
      </c>
      <c r="N9" s="9">
        <f>+'24-03-336 Ind. Proy'!Y31</f>
        <v>0</v>
      </c>
      <c r="O9" s="9">
        <f>+'24-03-336 Ind. Proy'!Z31</f>
        <v>0</v>
      </c>
      <c r="P9" s="9">
        <f>+'24-03-336 Ind. Proy'!AA31</f>
        <v>0</v>
      </c>
      <c r="Q9" s="9">
        <f>+'24-03-336 Ind. Proy'!AB31</f>
        <v>0</v>
      </c>
      <c r="R9" s="9">
        <f>+'24-03-336 Ind. Proy'!AC31</f>
        <v>0</v>
      </c>
      <c r="S9" s="9">
        <f>+'24-03-336 Ind. Proy'!AD31</f>
        <v>0</v>
      </c>
      <c r="T9" s="9">
        <f>+'24-03-336 Ind. Proy'!AE31</f>
        <v>0</v>
      </c>
      <c r="U9" s="9">
        <f>+'24-03-336 Ind. Proy'!AF31</f>
        <v>0</v>
      </c>
      <c r="V9" s="9">
        <f>+'24-03-336 Ind. Proy'!AG31</f>
        <v>0</v>
      </c>
      <c r="W9" s="9">
        <f>+'24-03-336 Ind. Proy'!AH31</f>
        <v>0</v>
      </c>
      <c r="X9" s="112">
        <f>+'24-03-336 Ind. Proy'!AI31</f>
        <v>0</v>
      </c>
      <c r="Y9" s="308">
        <f>+'24-03-336 Ind. Proy'!AJ31</f>
        <v>0</v>
      </c>
    </row>
    <row r="10" spans="1:25" ht="24.75" customHeight="1" x14ac:dyDescent="0.3">
      <c r="A10" s="43" t="s">
        <v>50</v>
      </c>
      <c r="B10" s="9">
        <f>+'24-03-336 Ind. Proy'!J43</f>
        <v>0</v>
      </c>
      <c r="C10" s="9">
        <f>+'24-03-336 Ind. Proy'!K43</f>
        <v>0</v>
      </c>
      <c r="D10" s="9">
        <f>+'24-03-336 Ind. Proy'!M43</f>
        <v>0</v>
      </c>
      <c r="E10" s="9">
        <f>+'24-03-336 Ind. Proy'!N43</f>
        <v>0</v>
      </c>
      <c r="F10" s="9">
        <f>+'24-03-336 Ind. Proy'!O43</f>
        <v>0</v>
      </c>
      <c r="G10" s="9">
        <f>+'24-03-336 Ind. Proy'!R43</f>
        <v>0</v>
      </c>
      <c r="H10" s="9">
        <f>+'24-03-336 Ind. Proy'!S43</f>
        <v>0</v>
      </c>
      <c r="I10" s="9">
        <f>+'24-03-336 Ind. Proy'!T43</f>
        <v>0</v>
      </c>
      <c r="J10" s="9">
        <f>+'24-03-336 Ind. Proy'!U43</f>
        <v>0</v>
      </c>
      <c r="K10" s="9">
        <f>+'24-03-336 Ind. Proy'!V43</f>
        <v>0</v>
      </c>
      <c r="L10" s="9">
        <f>+'24-03-336 Ind. Proy'!W43</f>
        <v>0</v>
      </c>
      <c r="M10" s="9">
        <f>+'24-03-336 Ind. Proy'!X43</f>
        <v>0</v>
      </c>
      <c r="N10" s="9">
        <f>+'24-03-336 Ind. Proy'!Y43</f>
        <v>0</v>
      </c>
      <c r="O10" s="9">
        <f>+'24-03-336 Ind. Proy'!Z43</f>
        <v>0</v>
      </c>
      <c r="P10" s="9">
        <f>+'24-03-336 Ind. Proy'!AA43</f>
        <v>0</v>
      </c>
      <c r="Q10" s="9">
        <f>+'24-03-336 Ind. Proy'!AB43</f>
        <v>0</v>
      </c>
      <c r="R10" s="9">
        <f>+'24-03-336 Ind. Proy'!AC43</f>
        <v>0</v>
      </c>
      <c r="S10" s="9">
        <f>+'24-03-336 Ind. Proy'!AD43</f>
        <v>0</v>
      </c>
      <c r="T10" s="9">
        <f>+'24-03-336 Ind. Proy'!AE43</f>
        <v>0</v>
      </c>
      <c r="U10" s="9">
        <f>+'24-03-336 Ind. Proy'!AF43</f>
        <v>0</v>
      </c>
      <c r="V10" s="9">
        <f>+'24-03-336 Ind. Proy'!AG43</f>
        <v>0</v>
      </c>
      <c r="W10" s="9">
        <f>+'24-03-336 Ind. Proy'!AH43</f>
        <v>0</v>
      </c>
      <c r="X10" s="112">
        <f>+'24-03-336 Ind. Proy'!AI43</f>
        <v>0</v>
      </c>
      <c r="Y10" s="308">
        <f>+'24-03-336 Ind. Proy'!AJ43</f>
        <v>0</v>
      </c>
    </row>
    <row r="11" spans="1:25" ht="24.75" customHeight="1" x14ac:dyDescent="0.3">
      <c r="A11" s="43" t="s">
        <v>52</v>
      </c>
      <c r="B11" s="9">
        <f>+'24-03-336 Ind. Proy'!J55</f>
        <v>0</v>
      </c>
      <c r="C11" s="9">
        <f>+'24-03-336 Ind. Proy'!K55</f>
        <v>0</v>
      </c>
      <c r="D11" s="9">
        <f>+'24-03-336 Ind. Proy'!M55</f>
        <v>0</v>
      </c>
      <c r="E11" s="9">
        <f>+'24-03-336 Ind. Proy'!N55</f>
        <v>0</v>
      </c>
      <c r="F11" s="9">
        <f>+'24-03-336 Ind. Proy'!O55</f>
        <v>0</v>
      </c>
      <c r="G11" s="9">
        <f>+'24-03-336 Ind. Proy'!R55</f>
        <v>0</v>
      </c>
      <c r="H11" s="9">
        <f>+'24-03-336 Ind. Proy'!S55</f>
        <v>0</v>
      </c>
      <c r="I11" s="9">
        <f>+'24-03-336 Ind. Proy'!T55</f>
        <v>0</v>
      </c>
      <c r="J11" s="9">
        <f>+'24-03-336 Ind. Proy'!U55</f>
        <v>0</v>
      </c>
      <c r="K11" s="9">
        <f>+'24-03-336 Ind. Proy'!V55</f>
        <v>0</v>
      </c>
      <c r="L11" s="9">
        <f>+'24-03-336 Ind. Proy'!W55</f>
        <v>0</v>
      </c>
      <c r="M11" s="9">
        <f>+'24-03-336 Ind. Proy'!X55</f>
        <v>0</v>
      </c>
      <c r="N11" s="9">
        <f>+'24-03-336 Ind. Proy'!Y55</f>
        <v>0</v>
      </c>
      <c r="O11" s="9">
        <f>+'24-03-336 Ind. Proy'!Z55</f>
        <v>0</v>
      </c>
      <c r="P11" s="9">
        <f>+'24-03-336 Ind. Proy'!AA55</f>
        <v>0</v>
      </c>
      <c r="Q11" s="9">
        <f>+'24-03-336 Ind. Proy'!AB55</f>
        <v>0</v>
      </c>
      <c r="R11" s="9">
        <f>+'24-03-336 Ind. Proy'!AC55</f>
        <v>0</v>
      </c>
      <c r="S11" s="9">
        <f>+'24-03-336 Ind. Proy'!AD55</f>
        <v>0</v>
      </c>
      <c r="T11" s="9">
        <f>+'24-03-336 Ind. Proy'!AE55</f>
        <v>0</v>
      </c>
      <c r="U11" s="9">
        <f>+'24-03-336 Ind. Proy'!AF55</f>
        <v>0</v>
      </c>
      <c r="V11" s="9">
        <f>+'24-03-336 Ind. Proy'!AG55</f>
        <v>0</v>
      </c>
      <c r="W11" s="9">
        <f>+'24-03-336 Ind. Proy'!AH55</f>
        <v>0</v>
      </c>
      <c r="X11" s="112">
        <f>+'24-03-336 Ind. Proy'!AI55</f>
        <v>0</v>
      </c>
      <c r="Y11" s="308">
        <f>+'24-03-336 Ind. Proy'!AJ55</f>
        <v>0</v>
      </c>
    </row>
    <row r="12" spans="1:25" ht="24.75" customHeight="1" x14ac:dyDescent="0.3">
      <c r="A12" s="43" t="s">
        <v>54</v>
      </c>
      <c r="B12" s="9">
        <f>+'24-03-336 Ind. Proy'!J67</f>
        <v>0</v>
      </c>
      <c r="C12" s="9">
        <f>+'24-03-336 Ind. Proy'!K67</f>
        <v>0</v>
      </c>
      <c r="D12" s="9">
        <f>+'24-03-336 Ind. Proy'!M67</f>
        <v>0</v>
      </c>
      <c r="E12" s="9">
        <f>+'24-03-336 Ind. Proy'!N67</f>
        <v>0</v>
      </c>
      <c r="F12" s="9">
        <f>+'24-03-336 Ind. Proy'!O67</f>
        <v>0</v>
      </c>
      <c r="G12" s="9">
        <f>+'24-03-336 Ind. Proy'!R67</f>
        <v>0</v>
      </c>
      <c r="H12" s="9">
        <f>+'24-03-336 Ind. Proy'!S67</f>
        <v>0</v>
      </c>
      <c r="I12" s="9">
        <f>+'24-03-336 Ind. Proy'!T67</f>
        <v>0</v>
      </c>
      <c r="J12" s="9">
        <f>+'24-03-336 Ind. Proy'!U67</f>
        <v>0</v>
      </c>
      <c r="K12" s="9">
        <f>+'24-03-336 Ind. Proy'!V67</f>
        <v>0</v>
      </c>
      <c r="L12" s="9">
        <f>+'24-03-336 Ind. Proy'!W67</f>
        <v>0</v>
      </c>
      <c r="M12" s="9">
        <f>+'24-03-336 Ind. Proy'!X67</f>
        <v>0</v>
      </c>
      <c r="N12" s="9">
        <f>+'24-03-336 Ind. Proy'!Y67</f>
        <v>0</v>
      </c>
      <c r="O12" s="9">
        <f>+'24-03-336 Ind. Proy'!Z67</f>
        <v>0</v>
      </c>
      <c r="P12" s="9">
        <f>+'24-03-336 Ind. Proy'!AA67</f>
        <v>0</v>
      </c>
      <c r="Q12" s="9">
        <f>+'24-03-336 Ind. Proy'!AB67</f>
        <v>0</v>
      </c>
      <c r="R12" s="9">
        <f>+'24-03-336 Ind. Proy'!AC67</f>
        <v>0</v>
      </c>
      <c r="S12" s="9">
        <f>+'24-03-336 Ind. Proy'!AD67</f>
        <v>0</v>
      </c>
      <c r="T12" s="9">
        <f>+'24-03-336 Ind. Proy'!AE67</f>
        <v>0</v>
      </c>
      <c r="U12" s="9">
        <f>+'24-03-336 Ind. Proy'!AF67</f>
        <v>0</v>
      </c>
      <c r="V12" s="9">
        <f>+'24-03-336 Ind. Proy'!AG67</f>
        <v>0</v>
      </c>
      <c r="W12" s="9">
        <f>+'24-03-336 Ind. Proy'!AH67</f>
        <v>0</v>
      </c>
      <c r="X12" s="112">
        <f>+'24-03-336 Ind. Proy'!AI67</f>
        <v>0</v>
      </c>
      <c r="Y12" s="308">
        <f>+'24-03-336 Ind. Proy'!AJ67</f>
        <v>0</v>
      </c>
    </row>
    <row r="13" spans="1:25" ht="24.75" customHeight="1" x14ac:dyDescent="0.3">
      <c r="A13" s="43" t="s">
        <v>56</v>
      </c>
      <c r="B13" s="9">
        <f>+'24-03-336 Ind. Proy'!J79</f>
        <v>0</v>
      </c>
      <c r="C13" s="9">
        <f>+'24-03-336 Ind. Proy'!K79</f>
        <v>0</v>
      </c>
      <c r="D13" s="9">
        <f>+'24-03-336 Ind. Proy'!M79</f>
        <v>0</v>
      </c>
      <c r="E13" s="9">
        <f>+'24-03-336 Ind. Proy'!N79</f>
        <v>0</v>
      </c>
      <c r="F13" s="9">
        <f>+'24-03-336 Ind. Proy'!O79</f>
        <v>0</v>
      </c>
      <c r="G13" s="9">
        <f>+'24-03-336 Ind. Proy'!R79</f>
        <v>0</v>
      </c>
      <c r="H13" s="9">
        <f>+'24-03-336 Ind. Proy'!S79</f>
        <v>0</v>
      </c>
      <c r="I13" s="9">
        <f>+'24-03-336 Ind. Proy'!T79</f>
        <v>0</v>
      </c>
      <c r="J13" s="9">
        <f>+'24-03-336 Ind. Proy'!U79</f>
        <v>0</v>
      </c>
      <c r="K13" s="9">
        <f>+'24-03-336 Ind. Proy'!V79</f>
        <v>0</v>
      </c>
      <c r="L13" s="9">
        <f>+'24-03-336 Ind. Proy'!W79</f>
        <v>0</v>
      </c>
      <c r="M13" s="9">
        <f>+'24-03-336 Ind. Proy'!X79</f>
        <v>0</v>
      </c>
      <c r="N13" s="9">
        <f>+'24-03-336 Ind. Proy'!Y79</f>
        <v>0</v>
      </c>
      <c r="O13" s="9">
        <f>+'24-03-336 Ind. Proy'!Z79</f>
        <v>0</v>
      </c>
      <c r="P13" s="9">
        <f>+'24-03-336 Ind. Proy'!AA79</f>
        <v>0</v>
      </c>
      <c r="Q13" s="9">
        <f>+'24-03-336 Ind. Proy'!AB79</f>
        <v>0</v>
      </c>
      <c r="R13" s="9">
        <f>+'24-03-336 Ind. Proy'!AC79</f>
        <v>0</v>
      </c>
      <c r="S13" s="9">
        <f>+'24-03-336 Ind. Proy'!AD79</f>
        <v>0</v>
      </c>
      <c r="T13" s="9">
        <f>+'24-03-336 Ind. Proy'!AE79</f>
        <v>0</v>
      </c>
      <c r="U13" s="9">
        <f>+'24-03-336 Ind. Proy'!AF79</f>
        <v>0</v>
      </c>
      <c r="V13" s="9">
        <f>+'24-03-336 Ind. Proy'!AG79</f>
        <v>0</v>
      </c>
      <c r="W13" s="9">
        <f>+'24-03-336 Ind. Proy'!AH79</f>
        <v>0</v>
      </c>
      <c r="X13" s="112">
        <f>+'24-03-336 Ind. Proy'!AI79</f>
        <v>0</v>
      </c>
      <c r="Y13" s="308">
        <f>+'24-03-336 Ind. Proy'!AJ79</f>
        <v>0</v>
      </c>
    </row>
    <row r="14" spans="1:25" ht="24.75" customHeight="1" x14ac:dyDescent="0.3">
      <c r="A14" s="43" t="s">
        <v>58</v>
      </c>
      <c r="B14" s="9">
        <f>+'24-03-336 Ind. Proy'!J91</f>
        <v>0</v>
      </c>
      <c r="C14" s="9">
        <f>+'24-03-336 Ind. Proy'!K91</f>
        <v>0</v>
      </c>
      <c r="D14" s="9">
        <f>+'24-03-336 Ind. Proy'!M91</f>
        <v>0</v>
      </c>
      <c r="E14" s="9">
        <f>+'24-03-336 Ind. Proy'!N91</f>
        <v>0</v>
      </c>
      <c r="F14" s="9">
        <f>+'24-03-336 Ind. Proy'!O91</f>
        <v>0</v>
      </c>
      <c r="G14" s="9">
        <f>+'24-03-336 Ind. Proy'!R91</f>
        <v>0</v>
      </c>
      <c r="H14" s="9">
        <f>+'24-03-336 Ind. Proy'!S91</f>
        <v>0</v>
      </c>
      <c r="I14" s="9">
        <f>+'24-03-336 Ind. Proy'!T91</f>
        <v>0</v>
      </c>
      <c r="J14" s="9">
        <f>+'24-03-336 Ind. Proy'!U91</f>
        <v>0</v>
      </c>
      <c r="K14" s="9">
        <f>+'24-03-336 Ind. Proy'!V91</f>
        <v>0</v>
      </c>
      <c r="L14" s="9">
        <f>+'24-03-336 Ind. Proy'!W91</f>
        <v>0</v>
      </c>
      <c r="M14" s="9">
        <f>+'24-03-336 Ind. Proy'!X91</f>
        <v>0</v>
      </c>
      <c r="N14" s="9">
        <f>+'24-03-336 Ind. Proy'!Y91</f>
        <v>0</v>
      </c>
      <c r="O14" s="9">
        <f>+'24-03-336 Ind. Proy'!Z91</f>
        <v>0</v>
      </c>
      <c r="P14" s="9">
        <f>+'24-03-336 Ind. Proy'!AA91</f>
        <v>0</v>
      </c>
      <c r="Q14" s="9">
        <f>+'24-03-336 Ind. Proy'!AB91</f>
        <v>0</v>
      </c>
      <c r="R14" s="9">
        <f>+'24-03-336 Ind. Proy'!AC91</f>
        <v>0</v>
      </c>
      <c r="S14" s="9">
        <f>+'24-03-336 Ind. Proy'!AD91</f>
        <v>0</v>
      </c>
      <c r="T14" s="9">
        <f>+'24-03-336 Ind. Proy'!AE91</f>
        <v>0</v>
      </c>
      <c r="U14" s="9">
        <f>+'24-03-336 Ind. Proy'!AF91</f>
        <v>0</v>
      </c>
      <c r="V14" s="9">
        <f>+'24-03-336 Ind. Proy'!AG91</f>
        <v>0</v>
      </c>
      <c r="W14" s="9">
        <f>+'24-03-336 Ind. Proy'!AH91</f>
        <v>0</v>
      </c>
      <c r="X14" s="112">
        <f>+'24-03-336 Ind. Proy'!AI91</f>
        <v>0</v>
      </c>
      <c r="Y14" s="308">
        <f>+'24-03-336 Ind. Proy'!AJ91</f>
        <v>0</v>
      </c>
    </row>
    <row r="15" spans="1:25" ht="24.75" customHeight="1" x14ac:dyDescent="0.3">
      <c r="A15" s="43" t="s">
        <v>60</v>
      </c>
      <c r="B15" s="9">
        <f>+'24-03-336 Ind. Proy'!J103</f>
        <v>0</v>
      </c>
      <c r="C15" s="9">
        <f>+'24-03-336 Ind. Proy'!K103</f>
        <v>0</v>
      </c>
      <c r="D15" s="9">
        <f>+'24-03-336 Ind. Proy'!M103</f>
        <v>0</v>
      </c>
      <c r="E15" s="9">
        <f>+'24-03-336 Ind. Proy'!N103</f>
        <v>0</v>
      </c>
      <c r="F15" s="9">
        <f>+'24-03-336 Ind. Proy'!O103</f>
        <v>0</v>
      </c>
      <c r="G15" s="9">
        <f>+'24-03-336 Ind. Proy'!R103</f>
        <v>0</v>
      </c>
      <c r="H15" s="9">
        <f>+'24-03-336 Ind. Proy'!S103</f>
        <v>0</v>
      </c>
      <c r="I15" s="9">
        <f>+'24-03-336 Ind. Proy'!T103</f>
        <v>0</v>
      </c>
      <c r="J15" s="9">
        <f>+'24-03-336 Ind. Proy'!U103</f>
        <v>0</v>
      </c>
      <c r="K15" s="9">
        <f>+'24-03-336 Ind. Proy'!V103</f>
        <v>0</v>
      </c>
      <c r="L15" s="9">
        <f>+'24-03-336 Ind. Proy'!W103</f>
        <v>0</v>
      </c>
      <c r="M15" s="9">
        <f>+'24-03-336 Ind. Proy'!X103</f>
        <v>0</v>
      </c>
      <c r="N15" s="9">
        <f>+'24-03-336 Ind. Proy'!Y103</f>
        <v>0</v>
      </c>
      <c r="O15" s="9">
        <f>+'24-03-336 Ind. Proy'!Z103</f>
        <v>0</v>
      </c>
      <c r="P15" s="9">
        <f>+'24-03-336 Ind. Proy'!AA103</f>
        <v>0</v>
      </c>
      <c r="Q15" s="9">
        <f>+'24-03-336 Ind. Proy'!AB103</f>
        <v>0</v>
      </c>
      <c r="R15" s="9">
        <f>+'24-03-336 Ind. Proy'!AC103</f>
        <v>0</v>
      </c>
      <c r="S15" s="9">
        <f>+'24-03-336 Ind. Proy'!AD103</f>
        <v>0</v>
      </c>
      <c r="T15" s="9">
        <f>+'24-03-336 Ind. Proy'!AE103</f>
        <v>0</v>
      </c>
      <c r="U15" s="9">
        <f>+'24-03-336 Ind. Proy'!AF103</f>
        <v>0</v>
      </c>
      <c r="V15" s="9">
        <f>+'24-03-336 Ind. Proy'!AG103</f>
        <v>0</v>
      </c>
      <c r="W15" s="9">
        <f>+'24-03-336 Ind. Proy'!AH103</f>
        <v>0</v>
      </c>
      <c r="X15" s="112">
        <f>+'24-03-336 Ind. Proy'!AI103</f>
        <v>0</v>
      </c>
      <c r="Y15" s="308">
        <f>+'24-03-336 Ind. Proy'!AJ103</f>
        <v>0</v>
      </c>
    </row>
    <row r="16" spans="1:25" ht="24.75" customHeight="1" x14ac:dyDescent="0.3">
      <c r="A16" s="43" t="s">
        <v>62</v>
      </c>
      <c r="B16" s="9">
        <f>+'24-03-336 Ind. Proy'!J115</f>
        <v>0</v>
      </c>
      <c r="C16" s="9">
        <f>+'24-03-336 Ind. Proy'!K115</f>
        <v>0</v>
      </c>
      <c r="D16" s="9">
        <f>+'24-03-336 Ind. Proy'!M115</f>
        <v>0</v>
      </c>
      <c r="E16" s="9">
        <f>+'24-03-336 Ind. Proy'!N115</f>
        <v>0</v>
      </c>
      <c r="F16" s="9">
        <f>+'24-03-336 Ind. Proy'!O115</f>
        <v>0</v>
      </c>
      <c r="G16" s="9">
        <f>+'24-03-336 Ind. Proy'!R115</f>
        <v>0</v>
      </c>
      <c r="H16" s="9">
        <f>+'24-03-336 Ind. Proy'!S115</f>
        <v>0</v>
      </c>
      <c r="I16" s="9">
        <f>+'24-03-336 Ind. Proy'!T115</f>
        <v>0</v>
      </c>
      <c r="J16" s="9">
        <f>+'24-03-336 Ind. Proy'!U115</f>
        <v>0</v>
      </c>
      <c r="K16" s="9">
        <f>+'24-03-336 Ind. Proy'!V115</f>
        <v>0</v>
      </c>
      <c r="L16" s="9">
        <f>+'24-03-336 Ind. Proy'!W115</f>
        <v>0</v>
      </c>
      <c r="M16" s="9">
        <f>+'24-03-336 Ind. Proy'!X115</f>
        <v>0</v>
      </c>
      <c r="N16" s="9">
        <f>+'24-03-336 Ind. Proy'!Y115</f>
        <v>0</v>
      </c>
      <c r="O16" s="9">
        <f>+'24-03-336 Ind. Proy'!Z115</f>
        <v>0</v>
      </c>
      <c r="P16" s="9">
        <f>+'24-03-336 Ind. Proy'!AA115</f>
        <v>0</v>
      </c>
      <c r="Q16" s="9">
        <f>+'24-03-336 Ind. Proy'!AB115</f>
        <v>0</v>
      </c>
      <c r="R16" s="9">
        <f>+'24-03-336 Ind. Proy'!AC115</f>
        <v>0</v>
      </c>
      <c r="S16" s="9">
        <f>+'24-03-336 Ind. Proy'!AD115</f>
        <v>0</v>
      </c>
      <c r="T16" s="9">
        <f>+'24-03-336 Ind. Proy'!AE115</f>
        <v>0</v>
      </c>
      <c r="U16" s="9">
        <f>+'24-03-336 Ind. Proy'!AF115</f>
        <v>0</v>
      </c>
      <c r="V16" s="9">
        <f>+'24-03-336 Ind. Proy'!AG115</f>
        <v>0</v>
      </c>
      <c r="W16" s="9">
        <f>+'24-03-336 Ind. Proy'!AH115</f>
        <v>0</v>
      </c>
      <c r="X16" s="112">
        <f>+'24-03-336 Ind. Proy'!AI115</f>
        <v>0</v>
      </c>
      <c r="Y16" s="308">
        <f>+'24-03-336 Ind. Proy'!AJ115</f>
        <v>0</v>
      </c>
    </row>
    <row r="17" spans="1:25" ht="24.75" customHeight="1" x14ac:dyDescent="0.3">
      <c r="A17" s="43" t="s">
        <v>64</v>
      </c>
      <c r="B17" s="9">
        <f>+'24-03-336 Ind. Proy'!J127</f>
        <v>0</v>
      </c>
      <c r="C17" s="9">
        <f>+'24-03-336 Ind. Proy'!K127</f>
        <v>0</v>
      </c>
      <c r="D17" s="9">
        <f>+'24-03-336 Ind. Proy'!M127</f>
        <v>0</v>
      </c>
      <c r="E17" s="9">
        <f>+'24-03-336 Ind. Proy'!N127</f>
        <v>0</v>
      </c>
      <c r="F17" s="9">
        <f>+'24-03-336 Ind. Proy'!O127</f>
        <v>0</v>
      </c>
      <c r="G17" s="9">
        <f>+'24-03-336 Ind. Proy'!R127</f>
        <v>0</v>
      </c>
      <c r="H17" s="9">
        <f>+'24-03-336 Ind. Proy'!S127</f>
        <v>0</v>
      </c>
      <c r="I17" s="9">
        <f>+'24-03-336 Ind. Proy'!T127</f>
        <v>0</v>
      </c>
      <c r="J17" s="9">
        <f>+'24-03-336 Ind. Proy'!U127</f>
        <v>0</v>
      </c>
      <c r="K17" s="9">
        <f>+'24-03-336 Ind. Proy'!V127</f>
        <v>0</v>
      </c>
      <c r="L17" s="9">
        <f>+'24-03-336 Ind. Proy'!W127</f>
        <v>0</v>
      </c>
      <c r="M17" s="9">
        <f>+'24-03-336 Ind. Proy'!X127</f>
        <v>0</v>
      </c>
      <c r="N17" s="9">
        <f>+'24-03-336 Ind. Proy'!Y127</f>
        <v>0</v>
      </c>
      <c r="O17" s="9">
        <f>+'24-03-336 Ind. Proy'!Z127</f>
        <v>0</v>
      </c>
      <c r="P17" s="9">
        <f>+'24-03-336 Ind. Proy'!AA127</f>
        <v>0</v>
      </c>
      <c r="Q17" s="9">
        <f>+'24-03-336 Ind. Proy'!AB127</f>
        <v>0</v>
      </c>
      <c r="R17" s="9">
        <f>+'24-03-336 Ind. Proy'!AC127</f>
        <v>0</v>
      </c>
      <c r="S17" s="9">
        <f>+'24-03-336 Ind. Proy'!AD127</f>
        <v>0</v>
      </c>
      <c r="T17" s="9">
        <f>+'24-03-336 Ind. Proy'!AE127</f>
        <v>0</v>
      </c>
      <c r="U17" s="9">
        <f>+'24-03-336 Ind. Proy'!AF127</f>
        <v>0</v>
      </c>
      <c r="V17" s="9">
        <f>+'24-03-336 Ind. Proy'!AG127</f>
        <v>0</v>
      </c>
      <c r="W17" s="9">
        <f>+'24-03-336 Ind. Proy'!AH127</f>
        <v>0</v>
      </c>
      <c r="X17" s="112">
        <f>+'24-03-336 Ind. Proy'!AI116</f>
        <v>0</v>
      </c>
      <c r="Y17" s="308">
        <f>+'24-03-336 Ind. Proy'!AJ116</f>
        <v>0</v>
      </c>
    </row>
    <row r="18" spans="1:25" ht="24.75" customHeight="1" x14ac:dyDescent="0.3">
      <c r="A18" s="43" t="s">
        <v>66</v>
      </c>
      <c r="B18" s="9">
        <f>+'24-03-336 Ind. Proy'!J139</f>
        <v>0</v>
      </c>
      <c r="C18" s="9">
        <f>+'24-03-336 Ind. Proy'!K139</f>
        <v>0</v>
      </c>
      <c r="D18" s="9">
        <f>+'24-03-336 Ind. Proy'!M139</f>
        <v>0</v>
      </c>
      <c r="E18" s="9">
        <f>+'24-03-336 Ind. Proy'!N139</f>
        <v>0</v>
      </c>
      <c r="F18" s="9">
        <f>+'24-03-336 Ind. Proy'!O139</f>
        <v>0</v>
      </c>
      <c r="G18" s="9">
        <f>+'24-03-336 Ind. Proy'!R139</f>
        <v>0</v>
      </c>
      <c r="H18" s="9">
        <f>+'24-03-336 Ind. Proy'!S139</f>
        <v>0</v>
      </c>
      <c r="I18" s="9">
        <f>+'24-03-336 Ind. Proy'!T139</f>
        <v>0</v>
      </c>
      <c r="J18" s="9">
        <f>+'24-03-336 Ind. Proy'!U139</f>
        <v>0</v>
      </c>
      <c r="K18" s="9">
        <f>+'24-03-336 Ind. Proy'!V139</f>
        <v>0</v>
      </c>
      <c r="L18" s="9">
        <f>+'24-03-336 Ind. Proy'!W139</f>
        <v>0</v>
      </c>
      <c r="M18" s="9">
        <f>+'24-03-336 Ind. Proy'!X139</f>
        <v>0</v>
      </c>
      <c r="N18" s="9">
        <f>+'24-03-336 Ind. Proy'!Y139</f>
        <v>0</v>
      </c>
      <c r="O18" s="9">
        <f>+'24-03-336 Ind. Proy'!Z139</f>
        <v>0</v>
      </c>
      <c r="P18" s="9">
        <f>+'24-03-336 Ind. Proy'!AA139</f>
        <v>0</v>
      </c>
      <c r="Q18" s="9">
        <f>+'24-03-336 Ind. Proy'!AB139</f>
        <v>0</v>
      </c>
      <c r="R18" s="9">
        <f>+'24-03-336 Ind. Proy'!AC139</f>
        <v>0</v>
      </c>
      <c r="S18" s="9">
        <f>+'24-03-336 Ind. Proy'!AD139</f>
        <v>0</v>
      </c>
      <c r="T18" s="9">
        <f>+'24-03-336 Ind. Proy'!AE139</f>
        <v>0</v>
      </c>
      <c r="U18" s="9">
        <f>+'24-03-336 Ind. Proy'!AF139</f>
        <v>0</v>
      </c>
      <c r="V18" s="9">
        <f>+'24-03-336 Ind. Proy'!AG139</f>
        <v>0</v>
      </c>
      <c r="W18" s="9">
        <f>+'24-03-336 Ind. Proy'!AH139</f>
        <v>0</v>
      </c>
      <c r="X18" s="112">
        <f>+'24-03-336 Ind. Proy'!AI117</f>
        <v>0</v>
      </c>
      <c r="Y18" s="308">
        <f>+'24-03-336 Ind. Proy'!AJ139</f>
        <v>0</v>
      </c>
    </row>
    <row r="19" spans="1:25" ht="24.75" customHeight="1" x14ac:dyDescent="0.3">
      <c r="A19" s="43" t="s">
        <v>68</v>
      </c>
      <c r="B19" s="9">
        <f>+'24-03-336 Ind. Proy'!J151</f>
        <v>0</v>
      </c>
      <c r="C19" s="9">
        <f>+'24-03-336 Ind. Proy'!K151</f>
        <v>0</v>
      </c>
      <c r="D19" s="9">
        <f>+'24-03-336 Ind. Proy'!M151</f>
        <v>0</v>
      </c>
      <c r="E19" s="9">
        <f>+'24-03-336 Ind. Proy'!N151</f>
        <v>0</v>
      </c>
      <c r="F19" s="9">
        <f>+'24-03-336 Ind. Proy'!O151</f>
        <v>0</v>
      </c>
      <c r="G19" s="9">
        <f>+'24-03-336 Ind. Proy'!R151</f>
        <v>0</v>
      </c>
      <c r="H19" s="9">
        <f>+'24-03-336 Ind. Proy'!S151</f>
        <v>0</v>
      </c>
      <c r="I19" s="9">
        <f>+'24-03-336 Ind. Proy'!T151</f>
        <v>0</v>
      </c>
      <c r="J19" s="9">
        <f>+'24-03-336 Ind. Proy'!U151</f>
        <v>0</v>
      </c>
      <c r="K19" s="9">
        <f>+'24-03-336 Ind. Proy'!V151</f>
        <v>0</v>
      </c>
      <c r="L19" s="9">
        <f>+'24-03-336 Ind. Proy'!W151</f>
        <v>0</v>
      </c>
      <c r="M19" s="9">
        <f>+'24-03-336 Ind. Proy'!X151</f>
        <v>0</v>
      </c>
      <c r="N19" s="9">
        <f>+'24-03-336 Ind. Proy'!Y151</f>
        <v>0</v>
      </c>
      <c r="O19" s="9">
        <f>+'24-03-336 Ind. Proy'!Z151</f>
        <v>0</v>
      </c>
      <c r="P19" s="9">
        <f>+'24-03-336 Ind. Proy'!AA151</f>
        <v>0</v>
      </c>
      <c r="Q19" s="9">
        <f>+'24-03-336 Ind. Proy'!AB151</f>
        <v>0</v>
      </c>
      <c r="R19" s="9">
        <f>+'24-03-336 Ind. Proy'!AC151</f>
        <v>0</v>
      </c>
      <c r="S19" s="9">
        <f>+'24-03-336 Ind. Proy'!AD151</f>
        <v>0</v>
      </c>
      <c r="T19" s="9">
        <f>+'24-03-336 Ind. Proy'!AE151</f>
        <v>0</v>
      </c>
      <c r="U19" s="9">
        <f>+'24-03-336 Ind. Proy'!AF151</f>
        <v>0</v>
      </c>
      <c r="V19" s="9">
        <f>+'24-03-336 Ind. Proy'!AG151</f>
        <v>0</v>
      </c>
      <c r="W19" s="9">
        <f>+'24-03-336 Ind. Proy'!AH151</f>
        <v>0</v>
      </c>
      <c r="X19" s="112">
        <f>+'24-03-336 Ind. Proy'!AI118</f>
        <v>0</v>
      </c>
      <c r="Y19" s="308">
        <f>+'24-03-336 Ind. Proy'!AJ151</f>
        <v>0</v>
      </c>
    </row>
    <row r="20" spans="1:25" ht="24.75" customHeight="1" x14ac:dyDescent="0.3">
      <c r="A20" s="44" t="s">
        <v>70</v>
      </c>
      <c r="B20" s="9">
        <f>+'24-03-336 Ind. Proy'!J163</f>
        <v>0</v>
      </c>
      <c r="C20" s="9">
        <f>+'24-03-336 Ind. Proy'!K163</f>
        <v>0</v>
      </c>
      <c r="D20" s="9">
        <f>+'24-03-336 Ind. Proy'!M163</f>
        <v>0</v>
      </c>
      <c r="E20" s="9">
        <f>+'24-03-336 Ind. Proy'!N163</f>
        <v>0</v>
      </c>
      <c r="F20" s="9">
        <f>+'24-03-336 Ind. Proy'!O163</f>
        <v>0</v>
      </c>
      <c r="G20" s="9">
        <f>+'24-03-336 Ind. Proy'!R163</f>
        <v>0</v>
      </c>
      <c r="H20" s="9">
        <f>+'24-03-336 Ind. Proy'!S163</f>
        <v>0</v>
      </c>
      <c r="I20" s="9">
        <f>+'24-03-336 Ind. Proy'!T163</f>
        <v>0</v>
      </c>
      <c r="J20" s="9">
        <f>+'24-03-336 Ind. Proy'!U163</f>
        <v>0</v>
      </c>
      <c r="K20" s="9">
        <f>+'24-03-336 Ind. Proy'!V163</f>
        <v>0</v>
      </c>
      <c r="L20" s="9">
        <f>+'24-03-336 Ind. Proy'!W163</f>
        <v>0</v>
      </c>
      <c r="M20" s="9">
        <f>+'24-03-336 Ind. Proy'!X163</f>
        <v>0</v>
      </c>
      <c r="N20" s="9">
        <f>+'24-03-336 Ind. Proy'!Y163</f>
        <v>0</v>
      </c>
      <c r="O20" s="9">
        <f>+'24-03-336 Ind. Proy'!Z163</f>
        <v>0</v>
      </c>
      <c r="P20" s="9">
        <f>+'24-03-336 Ind. Proy'!AA163</f>
        <v>0</v>
      </c>
      <c r="Q20" s="9">
        <f>+'24-03-336 Ind. Proy'!AB163</f>
        <v>0</v>
      </c>
      <c r="R20" s="9">
        <f>+'24-03-336 Ind. Proy'!AC163</f>
        <v>0</v>
      </c>
      <c r="S20" s="9">
        <f>+'24-03-336 Ind. Proy'!AD163</f>
        <v>0</v>
      </c>
      <c r="T20" s="9">
        <f>+'24-03-336 Ind. Proy'!AE163</f>
        <v>0</v>
      </c>
      <c r="U20" s="9">
        <f>+'24-03-336 Ind. Proy'!AF163</f>
        <v>0</v>
      </c>
      <c r="V20" s="9">
        <f>+'24-03-336 Ind. Proy'!AG163</f>
        <v>0</v>
      </c>
      <c r="W20" s="9">
        <f>+'24-03-336 Ind. Proy'!AH163</f>
        <v>0</v>
      </c>
      <c r="X20" s="112">
        <f>+'24-03-336 Ind. Proy'!AI119</f>
        <v>0</v>
      </c>
      <c r="Y20" s="308">
        <f>+'24-03-336 Ind. Proy'!AJ163</f>
        <v>0</v>
      </c>
    </row>
    <row r="21" spans="1:25" ht="24.75" customHeight="1" x14ac:dyDescent="0.3">
      <c r="A21" s="44" t="s">
        <v>72</v>
      </c>
      <c r="B21" s="9">
        <f>+'24-03-336 Ind. Proy'!J175</f>
        <v>0</v>
      </c>
      <c r="C21" s="9">
        <f>+'24-03-336 Ind. Proy'!K175</f>
        <v>0</v>
      </c>
      <c r="D21" s="9">
        <f>+'24-03-336 Ind. Proy'!M175</f>
        <v>0</v>
      </c>
      <c r="E21" s="9">
        <f>+'24-03-336 Ind. Proy'!N175</f>
        <v>0</v>
      </c>
      <c r="F21" s="9">
        <f>+'24-03-336 Ind. Proy'!O175</f>
        <v>0</v>
      </c>
      <c r="G21" s="9">
        <f>+'24-03-336 Ind. Proy'!R175</f>
        <v>0</v>
      </c>
      <c r="H21" s="9">
        <f>+'24-03-336 Ind. Proy'!S175</f>
        <v>0</v>
      </c>
      <c r="I21" s="9">
        <f>+'24-03-336 Ind. Proy'!T175</f>
        <v>0</v>
      </c>
      <c r="J21" s="9">
        <f>+'24-03-336 Ind. Proy'!U175</f>
        <v>0</v>
      </c>
      <c r="K21" s="9">
        <f>+'24-03-336 Ind. Proy'!V175</f>
        <v>0</v>
      </c>
      <c r="L21" s="9">
        <f>+'24-03-336 Ind. Proy'!W175</f>
        <v>0</v>
      </c>
      <c r="M21" s="9">
        <f>+'24-03-336 Ind. Proy'!X175</f>
        <v>0</v>
      </c>
      <c r="N21" s="9">
        <f>+'24-03-336 Ind. Proy'!Y175</f>
        <v>0</v>
      </c>
      <c r="O21" s="9">
        <f>+'24-03-336 Ind. Proy'!Z175</f>
        <v>0</v>
      </c>
      <c r="P21" s="9">
        <f>+'24-03-336 Ind. Proy'!AA175</f>
        <v>0</v>
      </c>
      <c r="Q21" s="9">
        <f>+'24-03-336 Ind. Proy'!AB175</f>
        <v>0</v>
      </c>
      <c r="R21" s="9">
        <f>+'24-03-336 Ind. Proy'!AC175</f>
        <v>0</v>
      </c>
      <c r="S21" s="9">
        <f>+'24-03-336 Ind. Proy'!AD175</f>
        <v>0</v>
      </c>
      <c r="T21" s="9">
        <f>+'24-03-336 Ind. Proy'!AE175</f>
        <v>0</v>
      </c>
      <c r="U21" s="9">
        <f>+'24-03-336 Ind. Proy'!AF175</f>
        <v>0</v>
      </c>
      <c r="V21" s="9">
        <f>+'24-03-336 Ind. Proy'!AG175</f>
        <v>0</v>
      </c>
      <c r="W21" s="9">
        <f>+'24-03-336 Ind. Proy'!AH175</f>
        <v>0</v>
      </c>
      <c r="X21" s="112">
        <f>+'24-03-336 Ind. Proy'!AI175</f>
        <v>0</v>
      </c>
      <c r="Y21" s="308">
        <f>+'24-03-336 Ind. Proy'!AJ175</f>
        <v>0</v>
      </c>
    </row>
    <row r="22" spans="1:25" ht="24.75" customHeight="1" x14ac:dyDescent="0.3">
      <c r="A22" s="44" t="s">
        <v>74</v>
      </c>
      <c r="B22" s="9">
        <f>+'24-03-336 Ind. Proy'!J187</f>
        <v>0</v>
      </c>
      <c r="C22" s="9">
        <f>+'24-03-336 Ind. Proy'!K187</f>
        <v>0</v>
      </c>
      <c r="D22" s="9">
        <f>+'24-03-336 Ind. Proy'!M187</f>
        <v>0</v>
      </c>
      <c r="E22" s="9">
        <f>+'24-03-336 Ind. Proy'!N187</f>
        <v>0</v>
      </c>
      <c r="F22" s="9">
        <f>+'24-03-336 Ind. Proy'!O187</f>
        <v>0</v>
      </c>
      <c r="G22" s="9">
        <f>+'24-03-336 Ind. Proy'!R187</f>
        <v>0</v>
      </c>
      <c r="H22" s="9">
        <f>+'24-03-336 Ind. Proy'!S187</f>
        <v>0</v>
      </c>
      <c r="I22" s="9">
        <f>+'24-03-336 Ind. Proy'!T187</f>
        <v>0</v>
      </c>
      <c r="J22" s="9">
        <f>+'24-03-336 Ind. Proy'!U187</f>
        <v>0</v>
      </c>
      <c r="K22" s="9">
        <f>+'24-03-336 Ind. Proy'!V187</f>
        <v>0</v>
      </c>
      <c r="L22" s="9">
        <f>+'24-03-336 Ind. Proy'!W187</f>
        <v>0</v>
      </c>
      <c r="M22" s="9">
        <f>+'24-03-336 Ind. Proy'!X187</f>
        <v>0</v>
      </c>
      <c r="N22" s="9">
        <f>+'24-03-336 Ind. Proy'!Y187</f>
        <v>0</v>
      </c>
      <c r="O22" s="9">
        <f>+'24-03-336 Ind. Proy'!Z187</f>
        <v>0</v>
      </c>
      <c r="P22" s="9">
        <f>+'24-03-336 Ind. Proy'!AA187</f>
        <v>0</v>
      </c>
      <c r="Q22" s="9">
        <f>+'24-03-336 Ind. Proy'!AB187</f>
        <v>0</v>
      </c>
      <c r="R22" s="9">
        <f>+'24-03-336 Ind. Proy'!AC187</f>
        <v>0</v>
      </c>
      <c r="S22" s="9">
        <f>+'24-03-336 Ind. Proy'!AD187</f>
        <v>0</v>
      </c>
      <c r="T22" s="9">
        <f>+'24-03-336 Ind. Proy'!AE187</f>
        <v>0</v>
      </c>
      <c r="U22" s="9">
        <f>+'24-03-336 Ind. Proy'!AF187</f>
        <v>0</v>
      </c>
      <c r="V22" s="9">
        <f>+'24-03-336 Ind. Proy'!AG187</f>
        <v>0</v>
      </c>
      <c r="W22" s="9">
        <f>+'24-03-336 Ind. Proy'!AH187</f>
        <v>0</v>
      </c>
      <c r="X22" s="112">
        <f>+'24-03-336 Ind. Proy'!AI187</f>
        <v>0</v>
      </c>
      <c r="Y22" s="308">
        <f>+'24-03-336 Ind. Proy'!AJ187</f>
        <v>0</v>
      </c>
    </row>
    <row r="23" spans="1:25" ht="24.75" customHeight="1" x14ac:dyDescent="0.3">
      <c r="A23" s="45" t="s">
        <v>76</v>
      </c>
      <c r="B23" s="9">
        <f>+'24-03-336 Ind. Proy'!J190</f>
        <v>58625000</v>
      </c>
      <c r="C23" s="9">
        <f>+'24-03-336 Ind. Proy'!K190</f>
        <v>58625000</v>
      </c>
      <c r="D23" s="9">
        <f>+'24-03-336 Ind. Proy'!M190</f>
        <v>0</v>
      </c>
      <c r="E23" s="9">
        <f>+'24-03-336 Ind. Proy'!N190</f>
        <v>0</v>
      </c>
      <c r="F23" s="9">
        <f>+'24-03-336 Ind. Proy'!O190</f>
        <v>0</v>
      </c>
      <c r="G23" s="9">
        <f>+'24-03-336 Ind. Proy'!R190</f>
        <v>0</v>
      </c>
      <c r="H23" s="9">
        <f>+'24-03-336 Ind. Proy'!S190</f>
        <v>0</v>
      </c>
      <c r="I23" s="9">
        <f>+'24-03-336 Ind. Proy'!T190</f>
        <v>0</v>
      </c>
      <c r="J23" s="9">
        <f>+'24-03-336 Ind. Proy'!U190</f>
        <v>0</v>
      </c>
      <c r="K23" s="9">
        <f>+'24-03-336 Ind. Proy'!V190</f>
        <v>0</v>
      </c>
      <c r="L23" s="9">
        <f>+'24-03-336 Ind. Proy'!W190</f>
        <v>29312500</v>
      </c>
      <c r="M23" s="9">
        <f>+'24-03-336 Ind. Proy'!X190</f>
        <v>0</v>
      </c>
      <c r="N23" s="9">
        <f>+'24-03-336 Ind. Proy'!Y190</f>
        <v>29312500</v>
      </c>
      <c r="O23" s="9">
        <f>+'24-03-336 Ind. Proy'!Z190</f>
        <v>0</v>
      </c>
      <c r="P23" s="9">
        <f>+'24-03-336 Ind. Proy'!AA190</f>
        <v>29312500</v>
      </c>
      <c r="Q23" s="9">
        <f>+'24-03-336 Ind. Proy'!AB190</f>
        <v>0</v>
      </c>
      <c r="R23" s="9">
        <f>+'24-03-336 Ind. Proy'!AC190</f>
        <v>29312500</v>
      </c>
      <c r="S23" s="9">
        <f>+'24-03-336 Ind. Proy'!AD190</f>
        <v>0</v>
      </c>
      <c r="T23" s="9">
        <f>+'24-03-336 Ind. Proy'!AE190</f>
        <v>0</v>
      </c>
      <c r="U23" s="9">
        <f>+'24-03-336 Ind. Proy'!AF190</f>
        <v>0</v>
      </c>
      <c r="V23" s="9">
        <f>+'24-03-336 Ind. Proy'!AG190</f>
        <v>0</v>
      </c>
      <c r="W23" s="9">
        <f>+'24-03-336 Ind. Proy'!AH190</f>
        <v>58625000</v>
      </c>
      <c r="X23" s="112">
        <f>+'24-03-336 Ind. Proy'!AI190</f>
        <v>1</v>
      </c>
      <c r="Y23" s="308">
        <f>+'24-03-336 Ind. Proy'!AJ190</f>
        <v>1</v>
      </c>
    </row>
    <row r="24" spans="1:25" ht="20.399999999999999" customHeight="1" x14ac:dyDescent="0.3">
      <c r="A24" s="403" t="s">
        <v>145</v>
      </c>
      <c r="B24" s="273">
        <f t="shared" ref="B24:W24" si="0">SUM(B8:B23)</f>
        <v>58625000</v>
      </c>
      <c r="C24" s="273">
        <f t="shared" si="0"/>
        <v>58625000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29312500</v>
      </c>
      <c r="M24" s="273">
        <f t="shared" si="0"/>
        <v>0</v>
      </c>
      <c r="N24" s="273">
        <f t="shared" si="0"/>
        <v>29312500</v>
      </c>
      <c r="O24" s="273">
        <f t="shared" si="0"/>
        <v>0</v>
      </c>
      <c r="P24" s="273">
        <f t="shared" si="0"/>
        <v>29312500</v>
      </c>
      <c r="Q24" s="273">
        <f t="shared" si="0"/>
        <v>0</v>
      </c>
      <c r="R24" s="273">
        <f t="shared" si="0"/>
        <v>29312500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58625000</v>
      </c>
      <c r="X24" s="281">
        <f>+'24-03-336 Ind. Proy'!AI191</f>
        <v>1</v>
      </c>
      <c r="Y24" s="309">
        <f>'24-03-336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3">
      <c r="A33" s="14"/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  <c r="V33" s="14"/>
      <c r="W33" s="14"/>
      <c r="X33" s="14"/>
      <c r="Y33" s="14"/>
    </row>
    <row r="34" spans="1:25" x14ac:dyDescent="0.3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3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3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3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3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3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3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3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33CCFF"/>
    <pageSetUpPr fitToPage="1"/>
  </sheetPr>
  <dimension ref="A1:AJ208"/>
  <sheetViews>
    <sheetView topLeftCell="A91" zoomScaleNormal="100" workbookViewId="0">
      <selection activeCell="K191" sqref="K191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146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307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312"/>
    </row>
    <row r="9" spans="1:36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308">
        <f t="shared" ref="AJ9:AJ18" si="1">IF(ISERROR(AH9/$AH$191),"-",AH9/$AH$191)</f>
        <v>0</v>
      </c>
    </row>
    <row r="10" spans="1:36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308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308">
        <f t="shared" si="1"/>
        <v>0</v>
      </c>
    </row>
    <row r="12" spans="1:36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308">
        <f t="shared" si="1"/>
        <v>0</v>
      </c>
    </row>
    <row r="13" spans="1:36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308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308">
        <f t="shared" si="1"/>
        <v>0</v>
      </c>
    </row>
    <row r="15" spans="1:36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308">
        <f t="shared" si="1"/>
        <v>0</v>
      </c>
    </row>
    <row r="16" spans="1:36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308">
        <f t="shared" si="1"/>
        <v>0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308">
        <f t="shared" si="1"/>
        <v>0</v>
      </c>
    </row>
    <row r="18" spans="1:36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308">
        <f t="shared" si="1"/>
        <v>0</v>
      </c>
    </row>
    <row r="19" spans="1:36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309">
        <f>IF(ISERROR(AH19/$AH$191),0,AH19/$AH$191)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312"/>
    </row>
    <row r="21" spans="1:36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308">
        <f t="shared" ref="AJ21:AJ30" si="9">IF(ISERROR(AH21/$AH$191),"-",AH21/$AH$191)</f>
        <v>0</v>
      </c>
    </row>
    <row r="22" spans="1:36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308">
        <f t="shared" si="9"/>
        <v>0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308">
        <f t="shared" si="9"/>
        <v>0</v>
      </c>
    </row>
    <row r="24" spans="1:36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308">
        <f t="shared" si="9"/>
        <v>0</v>
      </c>
    </row>
    <row r="25" spans="1:36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308">
        <f t="shared" si="9"/>
        <v>0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308">
        <f t="shared" si="9"/>
        <v>0</v>
      </c>
    </row>
    <row r="27" spans="1:36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308">
        <f t="shared" si="9"/>
        <v>0</v>
      </c>
    </row>
    <row r="28" spans="1:36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308">
        <f t="shared" si="9"/>
        <v>0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308">
        <f t="shared" si="9"/>
        <v>0</v>
      </c>
    </row>
    <row r="30" spans="1:36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308">
        <f t="shared" si="9"/>
        <v>0</v>
      </c>
    </row>
    <row r="31" spans="1:36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309">
        <f>IF(ISERROR(AH31/$AH$191),0,AH31/$AH$191)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312"/>
    </row>
    <row r="33" spans="1:36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308">
        <f t="shared" ref="AJ33:AJ42" si="17">IF(ISERROR(AH33/$AH$191),"-",AH33/$AH$191)</f>
        <v>0</v>
      </c>
    </row>
    <row r="34" spans="1:36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308">
        <f t="shared" si="17"/>
        <v>0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308">
        <f t="shared" si="17"/>
        <v>0</v>
      </c>
    </row>
    <row r="36" spans="1:36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308">
        <f t="shared" si="17"/>
        <v>0</v>
      </c>
    </row>
    <row r="37" spans="1:36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308">
        <f t="shared" si="17"/>
        <v>0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308">
        <f t="shared" si="17"/>
        <v>0</v>
      </c>
    </row>
    <row r="39" spans="1:36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308">
        <f t="shared" si="17"/>
        <v>0</v>
      </c>
    </row>
    <row r="40" spans="1:36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308">
        <f t="shared" si="17"/>
        <v>0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308">
        <f t="shared" si="17"/>
        <v>0</v>
      </c>
    </row>
    <row r="42" spans="1:36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308">
        <f t="shared" si="17"/>
        <v>0</v>
      </c>
    </row>
    <row r="43" spans="1:36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309">
        <f>IF(ISERROR(AH43/$AH$191),0,AH43/$AH$191)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312"/>
    </row>
    <row r="45" spans="1:36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308">
        <f t="shared" ref="AJ45:AJ54" si="25">IF(ISERROR(AH45/$AH$191),"-",AH45/$AH$191)</f>
        <v>0</v>
      </c>
    </row>
    <row r="46" spans="1:36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308">
        <f t="shared" si="25"/>
        <v>0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308">
        <f t="shared" si="25"/>
        <v>0</v>
      </c>
    </row>
    <row r="48" spans="1:36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308">
        <f t="shared" si="25"/>
        <v>0</v>
      </c>
    </row>
    <row r="49" spans="1:36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308">
        <f t="shared" si="25"/>
        <v>0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308">
        <f t="shared" si="25"/>
        <v>0</v>
      </c>
    </row>
    <row r="51" spans="1:36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308">
        <f t="shared" si="25"/>
        <v>0</v>
      </c>
    </row>
    <row r="52" spans="1:36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308">
        <f t="shared" si="25"/>
        <v>0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308">
        <f t="shared" si="25"/>
        <v>0</v>
      </c>
    </row>
    <row r="54" spans="1:36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308">
        <f t="shared" si="25"/>
        <v>0</v>
      </c>
    </row>
    <row r="55" spans="1:36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309">
        <f>IF(ISERROR(AH55/$AH$191),0,AH55/$AH$191)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312"/>
    </row>
    <row r="57" spans="1:36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308">
        <f t="shared" ref="AJ57:AJ66" si="33">IF(ISERROR(AH57/$AH$191),"-",AH57/$AH$191)</f>
        <v>0</v>
      </c>
    </row>
    <row r="58" spans="1:36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308">
        <f t="shared" si="33"/>
        <v>0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308">
        <f t="shared" si="33"/>
        <v>0</v>
      </c>
    </row>
    <row r="60" spans="1:36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308">
        <f t="shared" si="33"/>
        <v>0</v>
      </c>
    </row>
    <row r="61" spans="1:36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308">
        <f t="shared" si="33"/>
        <v>0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308">
        <f t="shared" si="33"/>
        <v>0</v>
      </c>
    </row>
    <row r="63" spans="1:36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308">
        <f t="shared" si="33"/>
        <v>0</v>
      </c>
    </row>
    <row r="64" spans="1:36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308">
        <f t="shared" si="33"/>
        <v>0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308">
        <f t="shared" si="33"/>
        <v>0</v>
      </c>
    </row>
    <row r="66" spans="1:36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308">
        <f t="shared" si="33"/>
        <v>0</v>
      </c>
    </row>
    <row r="67" spans="1:36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309">
        <f>IF(ISERROR(AH67/$AH$191),0,AH67/$AH$191)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312"/>
    </row>
    <row r="69" spans="1:36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308">
        <f t="shared" ref="AJ69:AJ78" si="41">IF(ISERROR(AH69/$AH$191),"-",AH69/$AH$191)</f>
        <v>0</v>
      </c>
    </row>
    <row r="70" spans="1:36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308">
        <f t="shared" si="41"/>
        <v>0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308">
        <f t="shared" si="41"/>
        <v>0</v>
      </c>
    </row>
    <row r="72" spans="1:36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308">
        <f t="shared" si="41"/>
        <v>0</v>
      </c>
    </row>
    <row r="73" spans="1:36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308">
        <f t="shared" si="41"/>
        <v>0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308">
        <f t="shared" si="41"/>
        <v>0</v>
      </c>
    </row>
    <row r="75" spans="1:36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308">
        <f t="shared" si="41"/>
        <v>0</v>
      </c>
    </row>
    <row r="76" spans="1:36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308">
        <f t="shared" si="41"/>
        <v>0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308">
        <f t="shared" si="41"/>
        <v>0</v>
      </c>
    </row>
    <row r="78" spans="1:36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308">
        <f t="shared" si="41"/>
        <v>0</v>
      </c>
    </row>
    <row r="79" spans="1:36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309">
        <f>IF(ISERROR(AH79/$AH$191),0,AH79/$AH$191)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312"/>
    </row>
    <row r="81" spans="1:36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308">
        <f t="shared" ref="AJ81:AJ90" si="49">IF(ISERROR(AH81/$AH$191),"-",AH81/$AH$191)</f>
        <v>0</v>
      </c>
    </row>
    <row r="82" spans="1:36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308">
        <f t="shared" si="49"/>
        <v>0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308">
        <f t="shared" si="49"/>
        <v>0</v>
      </c>
    </row>
    <row r="84" spans="1:36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308">
        <f t="shared" si="49"/>
        <v>0</v>
      </c>
    </row>
    <row r="85" spans="1:36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308">
        <f t="shared" si="49"/>
        <v>0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308">
        <f t="shared" si="49"/>
        <v>0</v>
      </c>
    </row>
    <row r="87" spans="1:36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308">
        <f t="shared" si="49"/>
        <v>0</v>
      </c>
    </row>
    <row r="88" spans="1:36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308">
        <f t="shared" si="49"/>
        <v>0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308">
        <f t="shared" si="49"/>
        <v>0</v>
      </c>
    </row>
    <row r="90" spans="1:36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308">
        <f t="shared" si="49"/>
        <v>0</v>
      </c>
    </row>
    <row r="91" spans="1:36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309">
        <f>IF(ISERROR(AH91/$AH$191),0,AH91/$AH$191)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312"/>
    </row>
    <row r="93" spans="1:36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308">
        <f t="shared" ref="AJ93:AJ102" si="57">IF(ISERROR(AH93/$AH$191),"-",AH93/$AH$191)</f>
        <v>0</v>
      </c>
    </row>
    <row r="94" spans="1:36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308">
        <f t="shared" si="57"/>
        <v>0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308">
        <f t="shared" si="57"/>
        <v>0</v>
      </c>
    </row>
    <row r="96" spans="1:36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308">
        <f t="shared" si="57"/>
        <v>0</v>
      </c>
    </row>
    <row r="97" spans="1:36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308">
        <f t="shared" si="57"/>
        <v>0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308">
        <f t="shared" si="57"/>
        <v>0</v>
      </c>
    </row>
    <row r="99" spans="1:36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308">
        <f t="shared" si="57"/>
        <v>0</v>
      </c>
    </row>
    <row r="100" spans="1:36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308">
        <f t="shared" si="57"/>
        <v>0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308">
        <f t="shared" si="57"/>
        <v>0</v>
      </c>
    </row>
    <row r="102" spans="1:36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308">
        <f t="shared" si="57"/>
        <v>0</v>
      </c>
    </row>
    <row r="103" spans="1:36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309">
        <f>IF(ISERROR(AH103/$AH$191),0,AH103/$AH$191)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312"/>
    </row>
    <row r="105" spans="1:36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308">
        <f t="shared" ref="AJ105:AJ114" si="66">IF(ISERROR(AH105/$AH$191),"-",AH105/$AH$191)</f>
        <v>0</v>
      </c>
    </row>
    <row r="106" spans="1:36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308">
        <f t="shared" si="66"/>
        <v>0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308">
        <f t="shared" si="66"/>
        <v>0</v>
      </c>
    </row>
    <row r="108" spans="1:36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308">
        <f t="shared" si="66"/>
        <v>0</v>
      </c>
    </row>
    <row r="109" spans="1:36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308">
        <f t="shared" si="66"/>
        <v>0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308">
        <f t="shared" si="66"/>
        <v>0</v>
      </c>
    </row>
    <row r="111" spans="1:36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308">
        <f t="shared" si="66"/>
        <v>0</v>
      </c>
    </row>
    <row r="112" spans="1:36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308">
        <f t="shared" si="66"/>
        <v>0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308">
        <f t="shared" si="66"/>
        <v>0</v>
      </c>
    </row>
    <row r="114" spans="1:36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308">
        <f t="shared" si="66"/>
        <v>0</v>
      </c>
    </row>
    <row r="115" spans="1:36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309">
        <f>IF(ISERROR(AH115/$AH$191),0,AH115/$AH$191)</f>
        <v>0</v>
      </c>
    </row>
    <row r="116" spans="1:36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312"/>
    </row>
    <row r="117" spans="1:36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308">
        <f t="shared" ref="AJ117:AJ126" si="74">IF(ISERROR(AH117/$AH$191),"-",AH117/$AH$191)</f>
        <v>0</v>
      </c>
    </row>
    <row r="118" spans="1:36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308">
        <f t="shared" si="74"/>
        <v>0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308">
        <f t="shared" si="74"/>
        <v>0</v>
      </c>
    </row>
    <row r="120" spans="1:36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308">
        <f t="shared" si="74"/>
        <v>0</v>
      </c>
    </row>
    <row r="121" spans="1:36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308">
        <f t="shared" si="74"/>
        <v>0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308">
        <f t="shared" si="74"/>
        <v>0</v>
      </c>
    </row>
    <row r="123" spans="1:36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308">
        <f t="shared" si="74"/>
        <v>0</v>
      </c>
    </row>
    <row r="124" spans="1:36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308">
        <f t="shared" si="74"/>
        <v>0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308">
        <f t="shared" si="74"/>
        <v>0</v>
      </c>
    </row>
    <row r="126" spans="1:36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308">
        <f t="shared" si="74"/>
        <v>0</v>
      </c>
    </row>
    <row r="127" spans="1:36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309">
        <f>IF(ISERROR(AH127/$AH$191),0,AH127/$AH$191)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312"/>
    </row>
    <row r="129" spans="1:36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308">
        <f t="shared" ref="AJ129:AJ138" si="81">IF(ISERROR(AH129/$AH$191),"-",AH129/$AH$191)</f>
        <v>0</v>
      </c>
    </row>
    <row r="130" spans="1:36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308">
        <f t="shared" si="81"/>
        <v>0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308">
        <f t="shared" si="81"/>
        <v>0</v>
      </c>
    </row>
    <row r="132" spans="1:36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308">
        <f t="shared" si="81"/>
        <v>0</v>
      </c>
    </row>
    <row r="133" spans="1:36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308">
        <f t="shared" si="81"/>
        <v>0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308">
        <f t="shared" si="81"/>
        <v>0</v>
      </c>
    </row>
    <row r="135" spans="1:36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308">
        <f t="shared" si="81"/>
        <v>0</v>
      </c>
    </row>
    <row r="136" spans="1:36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308">
        <f t="shared" si="81"/>
        <v>0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308">
        <f t="shared" si="81"/>
        <v>0</v>
      </c>
    </row>
    <row r="138" spans="1:36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308">
        <f t="shared" si="81"/>
        <v>0</v>
      </c>
    </row>
    <row r="139" spans="1:36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309">
        <f>IF(ISERROR(AH139/$AH$191),0,AH139/$AH$191)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312"/>
    </row>
    <row r="141" spans="1:36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308">
        <f t="shared" ref="AJ141:AJ150" si="89">IF(ISERROR(AH141/$AH$191),"-",AH141/$AH$191)</f>
        <v>0</v>
      </c>
    </row>
    <row r="142" spans="1:36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308">
        <f t="shared" si="89"/>
        <v>0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308">
        <f t="shared" si="89"/>
        <v>0</v>
      </c>
    </row>
    <row r="144" spans="1:36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308">
        <f t="shared" si="89"/>
        <v>0</v>
      </c>
    </row>
    <row r="145" spans="1:36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308">
        <f t="shared" si="89"/>
        <v>0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308">
        <f t="shared" si="89"/>
        <v>0</v>
      </c>
    </row>
    <row r="147" spans="1:36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308">
        <f t="shared" si="89"/>
        <v>0</v>
      </c>
    </row>
    <row r="148" spans="1:36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308">
        <f t="shared" si="89"/>
        <v>0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308">
        <f t="shared" si="89"/>
        <v>0</v>
      </c>
    </row>
    <row r="150" spans="1:36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308">
        <f t="shared" si="89"/>
        <v>0</v>
      </c>
    </row>
    <row r="151" spans="1:36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309">
        <f>IF(ISERROR(AH151/$AH$191),0,AH151/$AH$191)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312"/>
    </row>
    <row r="153" spans="1:36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308">
        <f t="shared" ref="AJ153:AJ162" si="97">IF(ISERROR(AH153/$AH$191),"-",AH153/$AH$191)</f>
        <v>0</v>
      </c>
    </row>
    <row r="154" spans="1:36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308">
        <f t="shared" si="97"/>
        <v>0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308">
        <f t="shared" si="97"/>
        <v>0</v>
      </c>
    </row>
    <row r="156" spans="1:36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308">
        <f t="shared" si="97"/>
        <v>0</v>
      </c>
    </row>
    <row r="157" spans="1:36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308">
        <f t="shared" si="97"/>
        <v>0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308">
        <f t="shared" si="97"/>
        <v>0</v>
      </c>
    </row>
    <row r="159" spans="1:36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308">
        <f t="shared" si="97"/>
        <v>0</v>
      </c>
    </row>
    <row r="160" spans="1:36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308">
        <f t="shared" si="97"/>
        <v>0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308">
        <f t="shared" si="97"/>
        <v>0</v>
      </c>
    </row>
    <row r="162" spans="1:36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308">
        <f t="shared" si="97"/>
        <v>0</v>
      </c>
    </row>
    <row r="163" spans="1:36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309">
        <f>IF(ISERROR(AH163/$AH$191),0,AH163/$AH$191)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312"/>
    </row>
    <row r="165" spans="1:36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308">
        <f t="shared" ref="AJ165:AJ174" si="105">IF(ISERROR(AH165/$AH$191),"-",AH165/$AH$191)</f>
        <v>0</v>
      </c>
    </row>
    <row r="166" spans="1:36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308">
        <f t="shared" si="105"/>
        <v>0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308">
        <f t="shared" si="105"/>
        <v>0</v>
      </c>
    </row>
    <row r="168" spans="1:36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308">
        <f t="shared" si="105"/>
        <v>0</v>
      </c>
    </row>
    <row r="169" spans="1:36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308">
        <f t="shared" si="105"/>
        <v>0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308">
        <f t="shared" si="105"/>
        <v>0</v>
      </c>
    </row>
    <row r="171" spans="1:36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308">
        <f t="shared" si="105"/>
        <v>0</v>
      </c>
    </row>
    <row r="172" spans="1:36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308">
        <f t="shared" si="105"/>
        <v>0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308">
        <f t="shared" si="105"/>
        <v>0</v>
      </c>
    </row>
    <row r="174" spans="1:36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308">
        <f t="shared" si="105"/>
        <v>0</v>
      </c>
    </row>
    <row r="175" spans="1:36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309">
        <f>IF(ISERROR(AH175/$AH$191),0,AH175/$AH$191)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312"/>
    </row>
    <row r="177" spans="1:36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308">
        <f t="shared" ref="AJ177:AJ186" si="113">IF(ISERROR(AH177/$AH$191),"-",AH177/$AH$191)</f>
        <v>0</v>
      </c>
    </row>
    <row r="178" spans="1:36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308">
        <f t="shared" si="113"/>
        <v>0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308">
        <f t="shared" si="113"/>
        <v>0</v>
      </c>
    </row>
    <row r="180" spans="1:36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308">
        <f t="shared" si="113"/>
        <v>0</v>
      </c>
    </row>
    <row r="181" spans="1:36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308">
        <f t="shared" si="113"/>
        <v>0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308">
        <f t="shared" si="113"/>
        <v>0</v>
      </c>
    </row>
    <row r="183" spans="1:36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308">
        <f t="shared" si="113"/>
        <v>0</v>
      </c>
    </row>
    <row r="184" spans="1:36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308">
        <f t="shared" si="113"/>
        <v>0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308">
        <f t="shared" si="113"/>
        <v>0</v>
      </c>
    </row>
    <row r="186" spans="1:36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308">
        <f t="shared" si="113"/>
        <v>0</v>
      </c>
    </row>
    <row r="187" spans="1:36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309">
        <f>IF(ISERROR(AH187/$AH$191),0,AH187/$AH$191)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527"/>
      <c r="F188" s="156"/>
      <c r="G188" s="5"/>
      <c r="H188" s="17"/>
      <c r="I188" s="17"/>
      <c r="J188" s="446">
        <v>20977273000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83"/>
      <c r="W188" s="83"/>
      <c r="X188" s="83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312"/>
    </row>
    <row r="189" spans="1:36" ht="35.1" customHeight="1" outlineLevel="1" x14ac:dyDescent="0.3">
      <c r="A189" s="23">
        <v>1</v>
      </c>
      <c r="B189" s="23"/>
      <c r="C189" s="80" t="s">
        <v>147</v>
      </c>
      <c r="D189" s="346">
        <v>44687</v>
      </c>
      <c r="E189" s="18" t="s">
        <v>148</v>
      </c>
      <c r="F189" s="65" t="s">
        <v>149</v>
      </c>
      <c r="G189" s="347" t="s">
        <v>150</v>
      </c>
      <c r="H189" s="10"/>
      <c r="I189" s="6"/>
      <c r="J189" s="466"/>
      <c r="K189" s="52">
        <v>20942499000</v>
      </c>
      <c r="L189" s="1" t="s">
        <v>80</v>
      </c>
      <c r="M189" s="51"/>
      <c r="N189" s="58"/>
      <c r="O189" s="51"/>
      <c r="P189" s="47"/>
      <c r="Q189" s="47"/>
      <c r="R189" s="52"/>
      <c r="S189" s="28"/>
      <c r="T189" s="28"/>
      <c r="U189" s="322">
        <f>SUM(R189:T189)</f>
        <v>0</v>
      </c>
      <c r="V189" s="323"/>
      <c r="W189" s="324"/>
      <c r="X189" s="66">
        <v>14659749300</v>
      </c>
      <c r="Y189" s="155">
        <f>SUM(V189:X189)</f>
        <v>14659749300</v>
      </c>
      <c r="Z189" s="28"/>
      <c r="AA189" s="28"/>
      <c r="AB189" s="28"/>
      <c r="AC189" s="29">
        <f>SUM(Z189:AB189)</f>
        <v>0</v>
      </c>
      <c r="AD189" s="28"/>
      <c r="AE189" s="28"/>
      <c r="AF189" s="28">
        <v>0</v>
      </c>
      <c r="AG189" s="29">
        <f>SUM(AD189:AF189)</f>
        <v>0</v>
      </c>
      <c r="AH189" s="29">
        <f t="shared" ref="AH189" si="120">SUM(U189,Y189,AC189,AG189)</f>
        <v>14659749300</v>
      </c>
      <c r="AI189" s="112">
        <f>IF(ISERROR(AH189/J188),0,AH189/J188)</f>
        <v>0.69883961084932256</v>
      </c>
      <c r="AJ189" s="308">
        <f>IF(ISERROR(AH189/$AH$191),"-",AH189/$AH$191)</f>
        <v>1</v>
      </c>
    </row>
    <row r="190" spans="1:36" x14ac:dyDescent="0.3">
      <c r="A190" s="427" t="s">
        <v>81</v>
      </c>
      <c r="B190" s="428"/>
      <c r="C190" s="428"/>
      <c r="D190" s="428"/>
      <c r="E190" s="432"/>
      <c r="F190" s="432"/>
      <c r="G190" s="428"/>
      <c r="H190" s="428"/>
      <c r="I190" s="429"/>
      <c r="J190" s="273">
        <f>J188</f>
        <v>20977273000</v>
      </c>
      <c r="K190" s="273">
        <f>SUM(K189:K189)</f>
        <v>20942499000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1">SUM(R189:R189)</f>
        <v>0</v>
      </c>
      <c r="S190" s="273">
        <f t="shared" si="121"/>
        <v>0</v>
      </c>
      <c r="T190" s="273">
        <f t="shared" si="121"/>
        <v>0</v>
      </c>
      <c r="U190" s="273">
        <f t="shared" si="121"/>
        <v>0</v>
      </c>
      <c r="V190" s="282">
        <f t="shared" si="121"/>
        <v>0</v>
      </c>
      <c r="W190" s="282">
        <f t="shared" si="121"/>
        <v>0</v>
      </c>
      <c r="X190" s="282">
        <f t="shared" si="121"/>
        <v>14659749300</v>
      </c>
      <c r="Y190" s="273">
        <f t="shared" si="121"/>
        <v>14659749300</v>
      </c>
      <c r="Z190" s="273">
        <f t="shared" si="121"/>
        <v>0</v>
      </c>
      <c r="AA190" s="273">
        <f t="shared" si="121"/>
        <v>0</v>
      </c>
      <c r="AB190" s="273">
        <f t="shared" si="121"/>
        <v>0</v>
      </c>
      <c r="AC190" s="273">
        <f t="shared" si="121"/>
        <v>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14659749300</v>
      </c>
      <c r="AI190" s="281">
        <f>IF(ISERROR(AH190/J190),0,AH190/J190)</f>
        <v>0.69883961084932256</v>
      </c>
      <c r="AJ190" s="309">
        <f>IF(ISERROR(AH190/$AH$191),0,AH190/$AH$191)</f>
        <v>1</v>
      </c>
    </row>
    <row r="191" spans="1:36" ht="15" customHeight="1" x14ac:dyDescent="0.3">
      <c r="A191" s="421" t="s">
        <v>151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20977273000</v>
      </c>
      <c r="K191" s="276">
        <f>+K19+K31+K43+K55+K67+K79+K91+K103+K115+K127+K139+K151+K187+K163+K175+K190</f>
        <v>20942499000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0</v>
      </c>
      <c r="S191" s="276">
        <f t="shared" si="122"/>
        <v>0</v>
      </c>
      <c r="T191" s="276">
        <f t="shared" si="122"/>
        <v>0</v>
      </c>
      <c r="U191" s="276">
        <f t="shared" si="122"/>
        <v>0</v>
      </c>
      <c r="V191" s="276">
        <f t="shared" si="122"/>
        <v>0</v>
      </c>
      <c r="W191" s="276">
        <f t="shared" si="122"/>
        <v>0</v>
      </c>
      <c r="X191" s="276">
        <f t="shared" si="122"/>
        <v>14659749300</v>
      </c>
      <c r="Y191" s="276">
        <f t="shared" si="122"/>
        <v>14659749300</v>
      </c>
      <c r="Z191" s="276">
        <f t="shared" si="122"/>
        <v>0</v>
      </c>
      <c r="AA191" s="276">
        <f t="shared" si="122"/>
        <v>0</v>
      </c>
      <c r="AB191" s="276">
        <f t="shared" si="122"/>
        <v>0</v>
      </c>
      <c r="AC191" s="276">
        <f t="shared" si="122"/>
        <v>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14659749300</v>
      </c>
      <c r="AI191" s="280">
        <f>IF(ISERROR(AH191/J191),0,AH191/J191)</f>
        <v>0.69883961084932256</v>
      </c>
      <c r="AJ191" s="307">
        <f>IF(ISERROR(AH191/$AH$191),0,AH191/$AH$191)</f>
        <v>1</v>
      </c>
    </row>
    <row r="192" spans="1:36" x14ac:dyDescent="0.3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</row>
    <row r="193" spans="1:32" x14ac:dyDescent="0.3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</row>
    <row r="194" spans="1:32" x14ac:dyDescent="0.3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2" ht="12" x14ac:dyDescent="0.25">
      <c r="J195" s="30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</row>
    <row r="196" spans="1:32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2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2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2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2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2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2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2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2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2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2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2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2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J188:J189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A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1A00-000002000000}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S189:T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V189:W189" xr:uid="{00000000-0002-0000-1A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 X189" xr:uid="{00000000-0002-0000-1A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A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A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C59:C66 N57:N58 L9:L18 P9:Q18 E21:G30 L21:L30 P21:Q30 E33:G42 L33:L42 P33:Q42 E45:G54 L45:L54 P45:Q54 F189:G189" xr:uid="{00000000-0002-0000-1A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A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A00-000009000000}"/>
    <dataValidation type="date" errorStyle="information" operator="greaterThan" allowBlank="1" showInputMessage="1" showErrorMessage="1" errorTitle="SÓLO FECHAS" error="Las fechas corresponden al Presupuesto 2014" sqref="H170" xr:uid="{00000000-0002-0000-1A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1" orientation="landscape" r:id="rId1"/>
  <headerFooter>
    <oddHeader>&amp;L&amp;G</oddHeader>
    <oddFooter>Preparado por Fabiola Oyanedel &amp;D&amp;RPágina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DB5"/>
    <pageSetUpPr fitToPage="1"/>
  </sheetPr>
  <dimension ref="A1:Y41"/>
  <sheetViews>
    <sheetView topLeftCell="A6" zoomScaleNormal="100" workbookViewId="0">
      <selection activeCell="A2" sqref="A2:Y2"/>
    </sheetView>
  </sheetViews>
  <sheetFormatPr baseColWidth="10" defaultColWidth="11.44140625" defaultRowHeight="10.199999999999999" outlineLevelCol="1" x14ac:dyDescent="0.3"/>
  <cols>
    <col min="1" max="1" width="50.88671875" style="15" bestFit="1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1" width="12.33203125" style="12" hidden="1" customWidth="1" outlineLevel="1"/>
    <col min="12" max="12" width="10.109375" style="12" hidden="1" customWidth="1" outlineLevel="1"/>
    <col min="13" max="13" width="12.332031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310"/>
  </cols>
  <sheetData>
    <row r="1" spans="1:25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ht="15" customHeight="1" x14ac:dyDescent="0.3">
      <c r="A3" s="452" t="str">
        <f>+'24-03-337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+'24-03-337 Ind. Proy'!A5:U5</f>
        <v>24-03-337 "Programa Bonos Art. 2º Transitorio, Ley Nº 19.949"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311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311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307" t="s">
        <v>85</v>
      </c>
    </row>
    <row r="8" spans="1:25" ht="24.75" customHeight="1" x14ac:dyDescent="0.3">
      <c r="A8" s="43" t="s">
        <v>46</v>
      </c>
      <c r="B8" s="9">
        <f>+'24-03-337 Ind. Proy'!J19</f>
        <v>0</v>
      </c>
      <c r="C8" s="9">
        <f>+'24-03-337 Ind. Proy'!K19</f>
        <v>0</v>
      </c>
      <c r="D8" s="9">
        <f>+'24-03-337 Ind. Proy'!M19</f>
        <v>0</v>
      </c>
      <c r="E8" s="9">
        <f>+'24-03-337 Ind. Proy'!N19</f>
        <v>0</v>
      </c>
      <c r="F8" s="9">
        <f>+'24-03-337 Ind. Proy'!O19</f>
        <v>0</v>
      </c>
      <c r="G8" s="9">
        <f>+'24-03-337 Ind. Proy'!R19</f>
        <v>0</v>
      </c>
      <c r="H8" s="9">
        <f>+'24-03-337 Ind. Proy'!S19</f>
        <v>0</v>
      </c>
      <c r="I8" s="9">
        <f>+'24-03-337 Ind. Proy'!T19</f>
        <v>0</v>
      </c>
      <c r="J8" s="9">
        <f>+'24-03-337 Ind. Proy'!U19</f>
        <v>0</v>
      </c>
      <c r="K8" s="9">
        <f>+'24-03-337 Ind. Proy'!V19</f>
        <v>0</v>
      </c>
      <c r="L8" s="9">
        <f>+'24-03-337 Ind. Proy'!W19</f>
        <v>0</v>
      </c>
      <c r="M8" s="9">
        <f>+'24-03-337 Ind. Proy'!X19</f>
        <v>0</v>
      </c>
      <c r="N8" s="9">
        <f>+'24-03-337 Ind. Proy'!Y19</f>
        <v>0</v>
      </c>
      <c r="O8" s="9">
        <f>+'24-03-337 Ind. Proy'!Z19</f>
        <v>0</v>
      </c>
      <c r="P8" s="9">
        <f>+'24-03-337 Ind. Proy'!AA19</f>
        <v>0</v>
      </c>
      <c r="Q8" s="9">
        <f>+'24-03-337 Ind. Proy'!AB19</f>
        <v>0</v>
      </c>
      <c r="R8" s="9">
        <f>+'24-03-337 Ind. Proy'!AC19</f>
        <v>0</v>
      </c>
      <c r="S8" s="9">
        <f>+'24-03-337 Ind. Proy'!AD19</f>
        <v>0</v>
      </c>
      <c r="T8" s="9">
        <f>+'24-03-337 Ind. Proy'!AE19</f>
        <v>0</v>
      </c>
      <c r="U8" s="9">
        <f>+'24-03-337 Ind. Proy'!AF19</f>
        <v>0</v>
      </c>
      <c r="V8" s="9">
        <f>+'24-03-337 Ind. Proy'!AG19</f>
        <v>0</v>
      </c>
      <c r="W8" s="9">
        <f>+'24-03-337 Ind. Proy'!AH19</f>
        <v>0</v>
      </c>
      <c r="X8" s="112">
        <f>+'24-03-337 Ind. Proy'!AI19</f>
        <v>0</v>
      </c>
      <c r="Y8" s="308">
        <f>+'24-03-337 Ind. Proy'!AJ19</f>
        <v>0</v>
      </c>
    </row>
    <row r="9" spans="1:25" ht="24.75" customHeight="1" x14ac:dyDescent="0.3">
      <c r="A9" s="43" t="s">
        <v>48</v>
      </c>
      <c r="B9" s="9">
        <f>+'24-03-337 Ind. Proy'!J31</f>
        <v>0</v>
      </c>
      <c r="C9" s="9">
        <f>+'24-03-337 Ind. Proy'!K31</f>
        <v>0</v>
      </c>
      <c r="D9" s="9">
        <f>+'24-03-337 Ind. Proy'!M31</f>
        <v>0</v>
      </c>
      <c r="E9" s="9">
        <f>+'24-03-337 Ind. Proy'!N31</f>
        <v>0</v>
      </c>
      <c r="F9" s="9">
        <f>+'24-03-337 Ind. Proy'!O31</f>
        <v>0</v>
      </c>
      <c r="G9" s="9">
        <f>+'24-03-337 Ind. Proy'!R31</f>
        <v>0</v>
      </c>
      <c r="H9" s="9">
        <f>+'24-03-337 Ind. Proy'!S31</f>
        <v>0</v>
      </c>
      <c r="I9" s="9">
        <f>+'24-03-337 Ind. Proy'!T31</f>
        <v>0</v>
      </c>
      <c r="J9" s="9">
        <f>+'24-03-337 Ind. Proy'!U31</f>
        <v>0</v>
      </c>
      <c r="K9" s="9">
        <f>+'24-03-337 Ind. Proy'!V31</f>
        <v>0</v>
      </c>
      <c r="L9" s="9">
        <f>+'24-03-337 Ind. Proy'!W31</f>
        <v>0</v>
      </c>
      <c r="M9" s="9">
        <f>+'24-03-337 Ind. Proy'!X31</f>
        <v>0</v>
      </c>
      <c r="N9" s="9">
        <f>+'24-03-337 Ind. Proy'!Y31</f>
        <v>0</v>
      </c>
      <c r="O9" s="9">
        <f>+'24-03-337 Ind. Proy'!Z31</f>
        <v>0</v>
      </c>
      <c r="P9" s="9">
        <f>+'24-03-337 Ind. Proy'!AA31</f>
        <v>0</v>
      </c>
      <c r="Q9" s="9">
        <f>+'24-03-337 Ind. Proy'!AB31</f>
        <v>0</v>
      </c>
      <c r="R9" s="9">
        <f>+'24-03-337 Ind. Proy'!AC31</f>
        <v>0</v>
      </c>
      <c r="S9" s="9">
        <f>+'24-03-337 Ind. Proy'!AD31</f>
        <v>0</v>
      </c>
      <c r="T9" s="9">
        <f>+'24-03-337 Ind. Proy'!AE31</f>
        <v>0</v>
      </c>
      <c r="U9" s="9">
        <f>+'24-03-337 Ind. Proy'!AF31</f>
        <v>0</v>
      </c>
      <c r="V9" s="9">
        <f>+'24-03-337 Ind. Proy'!AG31</f>
        <v>0</v>
      </c>
      <c r="W9" s="9">
        <f>+'24-03-337 Ind. Proy'!AH31</f>
        <v>0</v>
      </c>
      <c r="X9" s="112">
        <f>+'24-03-337 Ind. Proy'!AI31</f>
        <v>0</v>
      </c>
      <c r="Y9" s="308">
        <f>+'24-03-337 Ind. Proy'!AJ31</f>
        <v>0</v>
      </c>
    </row>
    <row r="10" spans="1:25" ht="24.75" customHeight="1" x14ac:dyDescent="0.3">
      <c r="A10" s="43" t="s">
        <v>50</v>
      </c>
      <c r="B10" s="9">
        <f>+'24-03-337 Ind. Proy'!J43</f>
        <v>0</v>
      </c>
      <c r="C10" s="9">
        <f>+'24-03-337 Ind. Proy'!K43</f>
        <v>0</v>
      </c>
      <c r="D10" s="9">
        <f>+'24-03-337 Ind. Proy'!M43</f>
        <v>0</v>
      </c>
      <c r="E10" s="9">
        <f>+'24-03-337 Ind. Proy'!N43</f>
        <v>0</v>
      </c>
      <c r="F10" s="9">
        <f>+'24-03-337 Ind. Proy'!O43</f>
        <v>0</v>
      </c>
      <c r="G10" s="9">
        <f>+'24-03-337 Ind. Proy'!R43</f>
        <v>0</v>
      </c>
      <c r="H10" s="9">
        <f>+'24-03-337 Ind. Proy'!S43</f>
        <v>0</v>
      </c>
      <c r="I10" s="9">
        <f>+'24-03-337 Ind. Proy'!T43</f>
        <v>0</v>
      </c>
      <c r="J10" s="9">
        <f>+'24-03-337 Ind. Proy'!U43</f>
        <v>0</v>
      </c>
      <c r="K10" s="9">
        <f>+'24-03-337 Ind. Proy'!V43</f>
        <v>0</v>
      </c>
      <c r="L10" s="9">
        <f>+'24-03-337 Ind. Proy'!W43</f>
        <v>0</v>
      </c>
      <c r="M10" s="9">
        <f>+'24-03-337 Ind. Proy'!X43</f>
        <v>0</v>
      </c>
      <c r="N10" s="9">
        <f>+'24-03-337 Ind. Proy'!Y43</f>
        <v>0</v>
      </c>
      <c r="O10" s="9">
        <f>+'24-03-337 Ind. Proy'!Z43</f>
        <v>0</v>
      </c>
      <c r="P10" s="9">
        <f>+'24-03-337 Ind. Proy'!AA43</f>
        <v>0</v>
      </c>
      <c r="Q10" s="9">
        <f>+'24-03-337 Ind. Proy'!AB43</f>
        <v>0</v>
      </c>
      <c r="R10" s="9">
        <f>+'24-03-337 Ind. Proy'!AC43</f>
        <v>0</v>
      </c>
      <c r="S10" s="9">
        <f>+'24-03-337 Ind. Proy'!AD43</f>
        <v>0</v>
      </c>
      <c r="T10" s="9">
        <f>+'24-03-337 Ind. Proy'!AE43</f>
        <v>0</v>
      </c>
      <c r="U10" s="9">
        <f>+'24-03-337 Ind. Proy'!AF43</f>
        <v>0</v>
      </c>
      <c r="V10" s="9">
        <f>+'24-03-337 Ind. Proy'!AG43</f>
        <v>0</v>
      </c>
      <c r="W10" s="9">
        <f>+'24-03-337 Ind. Proy'!AH43</f>
        <v>0</v>
      </c>
      <c r="X10" s="112">
        <f>+'24-03-337 Ind. Proy'!AI43</f>
        <v>0</v>
      </c>
      <c r="Y10" s="308">
        <f>+'24-03-337 Ind. Proy'!AJ43</f>
        <v>0</v>
      </c>
    </row>
    <row r="11" spans="1:25" ht="24.75" customHeight="1" x14ac:dyDescent="0.3">
      <c r="A11" s="43" t="s">
        <v>52</v>
      </c>
      <c r="B11" s="9">
        <f>+'24-03-337 Ind. Proy'!J55</f>
        <v>0</v>
      </c>
      <c r="C11" s="9">
        <f>+'24-03-337 Ind. Proy'!K55</f>
        <v>0</v>
      </c>
      <c r="D11" s="9">
        <f>+'24-03-337 Ind. Proy'!M55</f>
        <v>0</v>
      </c>
      <c r="E11" s="9">
        <f>+'24-03-337 Ind. Proy'!N55</f>
        <v>0</v>
      </c>
      <c r="F11" s="9">
        <f>+'24-03-337 Ind. Proy'!O55</f>
        <v>0</v>
      </c>
      <c r="G11" s="9">
        <f>+'24-03-337 Ind. Proy'!R55</f>
        <v>0</v>
      </c>
      <c r="H11" s="9">
        <f>+'24-03-337 Ind. Proy'!S55</f>
        <v>0</v>
      </c>
      <c r="I11" s="9">
        <f>+'24-03-337 Ind. Proy'!T55</f>
        <v>0</v>
      </c>
      <c r="J11" s="9">
        <f>+'24-03-337 Ind. Proy'!U55</f>
        <v>0</v>
      </c>
      <c r="K11" s="9">
        <f>+'24-03-337 Ind. Proy'!V55</f>
        <v>0</v>
      </c>
      <c r="L11" s="9">
        <f>+'24-03-337 Ind. Proy'!W55</f>
        <v>0</v>
      </c>
      <c r="M11" s="9">
        <f>+'24-03-337 Ind. Proy'!X55</f>
        <v>0</v>
      </c>
      <c r="N11" s="9">
        <f>+'24-03-337 Ind. Proy'!Y55</f>
        <v>0</v>
      </c>
      <c r="O11" s="9">
        <f>+'24-03-337 Ind. Proy'!Z55</f>
        <v>0</v>
      </c>
      <c r="P11" s="9">
        <f>+'24-03-337 Ind. Proy'!AA55</f>
        <v>0</v>
      </c>
      <c r="Q11" s="9">
        <f>+'24-03-337 Ind. Proy'!AB55</f>
        <v>0</v>
      </c>
      <c r="R11" s="9">
        <f>+'24-03-337 Ind. Proy'!AC55</f>
        <v>0</v>
      </c>
      <c r="S11" s="9">
        <f>+'24-03-337 Ind. Proy'!AD55</f>
        <v>0</v>
      </c>
      <c r="T11" s="9">
        <f>+'24-03-337 Ind. Proy'!AE55</f>
        <v>0</v>
      </c>
      <c r="U11" s="9">
        <f>+'24-03-337 Ind. Proy'!AF55</f>
        <v>0</v>
      </c>
      <c r="V11" s="9">
        <f>+'24-03-337 Ind. Proy'!AG55</f>
        <v>0</v>
      </c>
      <c r="W11" s="9">
        <f>+'24-03-337 Ind. Proy'!AH55</f>
        <v>0</v>
      </c>
      <c r="X11" s="112">
        <f>+'24-03-337 Ind. Proy'!AI55</f>
        <v>0</v>
      </c>
      <c r="Y11" s="308">
        <f>+'24-03-337 Ind. Proy'!AJ55</f>
        <v>0</v>
      </c>
    </row>
    <row r="12" spans="1:25" ht="24.75" customHeight="1" x14ac:dyDescent="0.3">
      <c r="A12" s="43" t="s">
        <v>54</v>
      </c>
      <c r="B12" s="9">
        <f>+'24-03-337 Ind. Proy'!J67</f>
        <v>0</v>
      </c>
      <c r="C12" s="9">
        <f>+'24-03-337 Ind. Proy'!K67</f>
        <v>0</v>
      </c>
      <c r="D12" s="9">
        <f>+'24-03-337 Ind. Proy'!M67</f>
        <v>0</v>
      </c>
      <c r="E12" s="9">
        <f>+'24-03-337 Ind. Proy'!N67</f>
        <v>0</v>
      </c>
      <c r="F12" s="9">
        <f>+'24-03-337 Ind. Proy'!O67</f>
        <v>0</v>
      </c>
      <c r="G12" s="9">
        <f>+'24-03-337 Ind. Proy'!R67</f>
        <v>0</v>
      </c>
      <c r="H12" s="9">
        <f>+'24-03-337 Ind. Proy'!S67</f>
        <v>0</v>
      </c>
      <c r="I12" s="9">
        <f>+'24-03-337 Ind. Proy'!T67</f>
        <v>0</v>
      </c>
      <c r="J12" s="9">
        <f>+'24-03-337 Ind. Proy'!U67</f>
        <v>0</v>
      </c>
      <c r="K12" s="9">
        <f>+'24-03-337 Ind. Proy'!V67</f>
        <v>0</v>
      </c>
      <c r="L12" s="9">
        <f>+'24-03-337 Ind. Proy'!W67</f>
        <v>0</v>
      </c>
      <c r="M12" s="9">
        <f>+'24-03-337 Ind. Proy'!X67</f>
        <v>0</v>
      </c>
      <c r="N12" s="9">
        <f>+'24-03-337 Ind. Proy'!Y67</f>
        <v>0</v>
      </c>
      <c r="O12" s="9">
        <f>+'24-03-337 Ind. Proy'!Z67</f>
        <v>0</v>
      </c>
      <c r="P12" s="9">
        <f>+'24-03-337 Ind. Proy'!AA67</f>
        <v>0</v>
      </c>
      <c r="Q12" s="9">
        <f>+'24-03-337 Ind. Proy'!AB67</f>
        <v>0</v>
      </c>
      <c r="R12" s="9">
        <f>+'24-03-337 Ind. Proy'!AC67</f>
        <v>0</v>
      </c>
      <c r="S12" s="9">
        <f>+'24-03-337 Ind. Proy'!AD67</f>
        <v>0</v>
      </c>
      <c r="T12" s="9">
        <f>+'24-03-337 Ind. Proy'!AE67</f>
        <v>0</v>
      </c>
      <c r="U12" s="9">
        <f>+'24-03-337 Ind. Proy'!AF67</f>
        <v>0</v>
      </c>
      <c r="V12" s="9">
        <f>+'24-03-337 Ind. Proy'!AG67</f>
        <v>0</v>
      </c>
      <c r="W12" s="9">
        <f>+'24-03-337 Ind. Proy'!AH67</f>
        <v>0</v>
      </c>
      <c r="X12" s="112">
        <f>+'24-03-337 Ind. Proy'!AI67</f>
        <v>0</v>
      </c>
      <c r="Y12" s="308">
        <f>+'24-03-337 Ind. Proy'!AJ67</f>
        <v>0</v>
      </c>
    </row>
    <row r="13" spans="1:25" ht="24.75" customHeight="1" x14ac:dyDescent="0.3">
      <c r="A13" s="43" t="s">
        <v>56</v>
      </c>
      <c r="B13" s="9">
        <f>+'24-03-337 Ind. Proy'!J79</f>
        <v>0</v>
      </c>
      <c r="C13" s="9">
        <f>+'24-03-337 Ind. Proy'!K79</f>
        <v>0</v>
      </c>
      <c r="D13" s="9">
        <f>+'24-03-337 Ind. Proy'!M79</f>
        <v>0</v>
      </c>
      <c r="E13" s="9">
        <f>+'24-03-337 Ind. Proy'!N79</f>
        <v>0</v>
      </c>
      <c r="F13" s="9">
        <f>+'24-03-337 Ind. Proy'!O79</f>
        <v>0</v>
      </c>
      <c r="G13" s="9">
        <f>+'24-03-337 Ind. Proy'!R79</f>
        <v>0</v>
      </c>
      <c r="H13" s="9">
        <f>+'24-03-337 Ind. Proy'!S79</f>
        <v>0</v>
      </c>
      <c r="I13" s="9">
        <f>+'24-03-337 Ind. Proy'!T79</f>
        <v>0</v>
      </c>
      <c r="J13" s="9">
        <f>+'24-03-337 Ind. Proy'!U79</f>
        <v>0</v>
      </c>
      <c r="K13" s="9">
        <f>+'24-03-337 Ind. Proy'!V79</f>
        <v>0</v>
      </c>
      <c r="L13" s="9">
        <f>+'24-03-337 Ind. Proy'!W79</f>
        <v>0</v>
      </c>
      <c r="M13" s="9">
        <f>+'24-03-337 Ind. Proy'!X79</f>
        <v>0</v>
      </c>
      <c r="N13" s="9">
        <f>+'24-03-337 Ind. Proy'!Y79</f>
        <v>0</v>
      </c>
      <c r="O13" s="9">
        <f>+'24-03-337 Ind. Proy'!Z79</f>
        <v>0</v>
      </c>
      <c r="P13" s="9">
        <f>+'24-03-337 Ind. Proy'!AA79</f>
        <v>0</v>
      </c>
      <c r="Q13" s="9">
        <f>+'24-03-337 Ind. Proy'!AB79</f>
        <v>0</v>
      </c>
      <c r="R13" s="9">
        <f>+'24-03-337 Ind. Proy'!AC79</f>
        <v>0</v>
      </c>
      <c r="S13" s="9">
        <f>+'24-03-337 Ind. Proy'!AD79</f>
        <v>0</v>
      </c>
      <c r="T13" s="9">
        <f>+'24-03-337 Ind. Proy'!AE79</f>
        <v>0</v>
      </c>
      <c r="U13" s="9">
        <f>+'24-03-337 Ind. Proy'!AF79</f>
        <v>0</v>
      </c>
      <c r="V13" s="9">
        <f>+'24-03-337 Ind. Proy'!AG79</f>
        <v>0</v>
      </c>
      <c r="W13" s="9">
        <f>+'24-03-337 Ind. Proy'!AH79</f>
        <v>0</v>
      </c>
      <c r="X13" s="112">
        <f>+'24-03-337 Ind. Proy'!AI79</f>
        <v>0</v>
      </c>
      <c r="Y13" s="308">
        <f>+'24-03-337 Ind. Proy'!AJ79</f>
        <v>0</v>
      </c>
    </row>
    <row r="14" spans="1:25" ht="24.75" customHeight="1" x14ac:dyDescent="0.3">
      <c r="A14" s="43" t="s">
        <v>58</v>
      </c>
      <c r="B14" s="9">
        <f>+'24-03-337 Ind. Proy'!J91</f>
        <v>0</v>
      </c>
      <c r="C14" s="9">
        <f>+'24-03-337 Ind. Proy'!K91</f>
        <v>0</v>
      </c>
      <c r="D14" s="9">
        <f>+'24-03-337 Ind. Proy'!M91</f>
        <v>0</v>
      </c>
      <c r="E14" s="9">
        <f>+'24-03-337 Ind. Proy'!N91</f>
        <v>0</v>
      </c>
      <c r="F14" s="9">
        <f>+'24-03-337 Ind. Proy'!O91</f>
        <v>0</v>
      </c>
      <c r="G14" s="9">
        <f>+'24-03-337 Ind. Proy'!R91</f>
        <v>0</v>
      </c>
      <c r="H14" s="9">
        <f>+'24-03-337 Ind. Proy'!S91</f>
        <v>0</v>
      </c>
      <c r="I14" s="9">
        <f>+'24-03-337 Ind. Proy'!T91</f>
        <v>0</v>
      </c>
      <c r="J14" s="9">
        <f>+'24-03-337 Ind. Proy'!U91</f>
        <v>0</v>
      </c>
      <c r="K14" s="9">
        <f>+'24-03-337 Ind. Proy'!V91</f>
        <v>0</v>
      </c>
      <c r="L14" s="9">
        <f>+'24-03-337 Ind. Proy'!W91</f>
        <v>0</v>
      </c>
      <c r="M14" s="9">
        <f>+'24-03-337 Ind. Proy'!X91</f>
        <v>0</v>
      </c>
      <c r="N14" s="9">
        <f>+'24-03-337 Ind. Proy'!Y91</f>
        <v>0</v>
      </c>
      <c r="O14" s="9">
        <f>+'24-03-337 Ind. Proy'!Z91</f>
        <v>0</v>
      </c>
      <c r="P14" s="9">
        <f>+'24-03-337 Ind. Proy'!AA91</f>
        <v>0</v>
      </c>
      <c r="Q14" s="9">
        <f>+'24-03-337 Ind. Proy'!AB91</f>
        <v>0</v>
      </c>
      <c r="R14" s="9">
        <f>+'24-03-337 Ind. Proy'!AC91</f>
        <v>0</v>
      </c>
      <c r="S14" s="9">
        <f>+'24-03-337 Ind. Proy'!AD91</f>
        <v>0</v>
      </c>
      <c r="T14" s="9">
        <f>+'24-03-337 Ind. Proy'!AE91</f>
        <v>0</v>
      </c>
      <c r="U14" s="9">
        <f>+'24-03-337 Ind. Proy'!AF91</f>
        <v>0</v>
      </c>
      <c r="V14" s="9">
        <f>+'24-03-337 Ind. Proy'!AG91</f>
        <v>0</v>
      </c>
      <c r="W14" s="9">
        <f>+'24-03-337 Ind. Proy'!AH91</f>
        <v>0</v>
      </c>
      <c r="X14" s="112">
        <f>+'24-03-337 Ind. Proy'!AI91</f>
        <v>0</v>
      </c>
      <c r="Y14" s="308">
        <f>+'24-03-337 Ind. Proy'!AJ91</f>
        <v>0</v>
      </c>
    </row>
    <row r="15" spans="1:25" ht="24.75" customHeight="1" x14ac:dyDescent="0.3">
      <c r="A15" s="43" t="s">
        <v>60</v>
      </c>
      <c r="B15" s="9">
        <f>+'24-03-337 Ind. Proy'!J103</f>
        <v>0</v>
      </c>
      <c r="C15" s="9">
        <f>+'24-03-337 Ind. Proy'!K103</f>
        <v>0</v>
      </c>
      <c r="D15" s="9">
        <f>+'24-03-337 Ind. Proy'!M103</f>
        <v>0</v>
      </c>
      <c r="E15" s="9">
        <f>+'24-03-337 Ind. Proy'!N103</f>
        <v>0</v>
      </c>
      <c r="F15" s="9">
        <f>+'24-03-337 Ind. Proy'!O103</f>
        <v>0</v>
      </c>
      <c r="G15" s="9">
        <f>+'24-03-337 Ind. Proy'!R103</f>
        <v>0</v>
      </c>
      <c r="H15" s="9">
        <f>+'24-03-337 Ind. Proy'!S103</f>
        <v>0</v>
      </c>
      <c r="I15" s="9">
        <f>+'24-03-337 Ind. Proy'!T103</f>
        <v>0</v>
      </c>
      <c r="J15" s="9">
        <f>+'24-03-337 Ind. Proy'!U103</f>
        <v>0</v>
      </c>
      <c r="K15" s="9">
        <f>+'24-03-337 Ind. Proy'!V103</f>
        <v>0</v>
      </c>
      <c r="L15" s="9">
        <f>+'24-03-337 Ind. Proy'!W103</f>
        <v>0</v>
      </c>
      <c r="M15" s="9">
        <f>+'24-03-337 Ind. Proy'!X103</f>
        <v>0</v>
      </c>
      <c r="N15" s="9">
        <f>+'24-03-337 Ind. Proy'!Y103</f>
        <v>0</v>
      </c>
      <c r="O15" s="9">
        <f>+'24-03-337 Ind. Proy'!Z103</f>
        <v>0</v>
      </c>
      <c r="P15" s="9">
        <f>+'24-03-337 Ind. Proy'!AA103</f>
        <v>0</v>
      </c>
      <c r="Q15" s="9">
        <f>+'24-03-337 Ind. Proy'!AB103</f>
        <v>0</v>
      </c>
      <c r="R15" s="9">
        <f>+'24-03-337 Ind. Proy'!AC103</f>
        <v>0</v>
      </c>
      <c r="S15" s="9">
        <f>+'24-03-337 Ind. Proy'!AD103</f>
        <v>0</v>
      </c>
      <c r="T15" s="9">
        <f>+'24-03-337 Ind. Proy'!AE103</f>
        <v>0</v>
      </c>
      <c r="U15" s="9">
        <f>+'24-03-337 Ind. Proy'!AF103</f>
        <v>0</v>
      </c>
      <c r="V15" s="9">
        <f>+'24-03-337 Ind. Proy'!AG103</f>
        <v>0</v>
      </c>
      <c r="W15" s="9">
        <f>+'24-03-337 Ind. Proy'!AH103</f>
        <v>0</v>
      </c>
      <c r="X15" s="112">
        <f>+'24-03-337 Ind. Proy'!AI103</f>
        <v>0</v>
      </c>
      <c r="Y15" s="308">
        <f>+'24-03-337 Ind. Proy'!AJ103</f>
        <v>0</v>
      </c>
    </row>
    <row r="16" spans="1:25" ht="24.75" customHeight="1" x14ac:dyDescent="0.3">
      <c r="A16" s="43" t="s">
        <v>62</v>
      </c>
      <c r="B16" s="9">
        <f>+'24-03-337 Ind. Proy'!J115</f>
        <v>0</v>
      </c>
      <c r="C16" s="9">
        <f>+'24-03-337 Ind. Proy'!K115</f>
        <v>0</v>
      </c>
      <c r="D16" s="9">
        <f>+'24-03-337 Ind. Proy'!M115</f>
        <v>0</v>
      </c>
      <c r="E16" s="9">
        <f>+'24-03-337 Ind. Proy'!N115</f>
        <v>0</v>
      </c>
      <c r="F16" s="9">
        <f>+'24-03-337 Ind. Proy'!O115</f>
        <v>0</v>
      </c>
      <c r="G16" s="9">
        <f>+'24-03-337 Ind. Proy'!R115</f>
        <v>0</v>
      </c>
      <c r="H16" s="9">
        <f>+'24-03-337 Ind. Proy'!S115</f>
        <v>0</v>
      </c>
      <c r="I16" s="9">
        <f>+'24-03-337 Ind. Proy'!T115</f>
        <v>0</v>
      </c>
      <c r="J16" s="9">
        <f>+'24-03-337 Ind. Proy'!U115</f>
        <v>0</v>
      </c>
      <c r="K16" s="9">
        <f>+'24-03-337 Ind. Proy'!V115</f>
        <v>0</v>
      </c>
      <c r="L16" s="9">
        <f>+'24-03-337 Ind. Proy'!W115</f>
        <v>0</v>
      </c>
      <c r="M16" s="9">
        <f>+'24-03-337 Ind. Proy'!X115</f>
        <v>0</v>
      </c>
      <c r="N16" s="9">
        <f>+'24-03-337 Ind. Proy'!Y115</f>
        <v>0</v>
      </c>
      <c r="O16" s="9">
        <f>+'24-03-337 Ind. Proy'!Z115</f>
        <v>0</v>
      </c>
      <c r="P16" s="9">
        <f>+'24-03-337 Ind. Proy'!AA115</f>
        <v>0</v>
      </c>
      <c r="Q16" s="9">
        <f>+'24-03-337 Ind. Proy'!AB115</f>
        <v>0</v>
      </c>
      <c r="R16" s="9">
        <f>+'24-03-337 Ind. Proy'!AC115</f>
        <v>0</v>
      </c>
      <c r="S16" s="9">
        <f>+'24-03-337 Ind. Proy'!AD115</f>
        <v>0</v>
      </c>
      <c r="T16" s="9">
        <f>+'24-03-337 Ind. Proy'!AE115</f>
        <v>0</v>
      </c>
      <c r="U16" s="9">
        <f>+'24-03-337 Ind. Proy'!AF115</f>
        <v>0</v>
      </c>
      <c r="V16" s="9">
        <f>+'24-03-337 Ind. Proy'!AG115</f>
        <v>0</v>
      </c>
      <c r="W16" s="9">
        <f>+'24-03-337 Ind. Proy'!AH115</f>
        <v>0</v>
      </c>
      <c r="X16" s="112">
        <f>+'24-03-337 Ind. Proy'!AI115</f>
        <v>0</v>
      </c>
      <c r="Y16" s="308">
        <f>+'24-03-337 Ind. Proy'!AJ115</f>
        <v>0</v>
      </c>
    </row>
    <row r="17" spans="1:25" ht="24.75" customHeight="1" x14ac:dyDescent="0.3">
      <c r="A17" s="43" t="s">
        <v>64</v>
      </c>
      <c r="B17" s="9">
        <f>+'24-03-337 Ind. Proy'!J127</f>
        <v>0</v>
      </c>
      <c r="C17" s="9">
        <f>+'24-03-337 Ind. Proy'!K127</f>
        <v>0</v>
      </c>
      <c r="D17" s="9">
        <f>+'24-03-337 Ind. Proy'!M127</f>
        <v>0</v>
      </c>
      <c r="E17" s="9">
        <f>+'24-03-337 Ind. Proy'!N127</f>
        <v>0</v>
      </c>
      <c r="F17" s="9">
        <f>+'24-03-337 Ind. Proy'!O127</f>
        <v>0</v>
      </c>
      <c r="G17" s="9">
        <f>+'24-03-337 Ind. Proy'!R127</f>
        <v>0</v>
      </c>
      <c r="H17" s="9">
        <f>+'24-03-337 Ind. Proy'!S127</f>
        <v>0</v>
      </c>
      <c r="I17" s="9">
        <f>+'24-03-337 Ind. Proy'!T127</f>
        <v>0</v>
      </c>
      <c r="J17" s="9">
        <f>+'24-03-337 Ind. Proy'!U127</f>
        <v>0</v>
      </c>
      <c r="K17" s="9">
        <f>+'24-03-337 Ind. Proy'!V127</f>
        <v>0</v>
      </c>
      <c r="L17" s="9">
        <f>+'24-03-337 Ind. Proy'!W127</f>
        <v>0</v>
      </c>
      <c r="M17" s="9">
        <f>+'24-03-337 Ind. Proy'!X127</f>
        <v>0</v>
      </c>
      <c r="N17" s="9">
        <f>+'24-03-337 Ind. Proy'!Y127</f>
        <v>0</v>
      </c>
      <c r="O17" s="9">
        <f>+'24-03-337 Ind. Proy'!Z127</f>
        <v>0</v>
      </c>
      <c r="P17" s="9">
        <f>+'24-03-337 Ind. Proy'!AA127</f>
        <v>0</v>
      </c>
      <c r="Q17" s="9">
        <f>+'24-03-337 Ind. Proy'!AB127</f>
        <v>0</v>
      </c>
      <c r="R17" s="9">
        <f>+'24-03-337 Ind. Proy'!AC127</f>
        <v>0</v>
      </c>
      <c r="S17" s="9">
        <f>+'24-03-337 Ind. Proy'!AD127</f>
        <v>0</v>
      </c>
      <c r="T17" s="9">
        <f>+'24-03-337 Ind. Proy'!AE127</f>
        <v>0</v>
      </c>
      <c r="U17" s="9">
        <f>+'24-03-337 Ind. Proy'!AF127</f>
        <v>0</v>
      </c>
      <c r="V17" s="9">
        <f>+'24-03-337 Ind. Proy'!AG127</f>
        <v>0</v>
      </c>
      <c r="W17" s="9">
        <f>+'24-03-337 Ind. Proy'!AH127</f>
        <v>0</v>
      </c>
      <c r="X17" s="112">
        <f>+'24-03-337 Ind. Proy'!AI116</f>
        <v>0</v>
      </c>
      <c r="Y17" s="308">
        <f>+'24-03-337 Ind. Proy'!AJ116</f>
        <v>0</v>
      </c>
    </row>
    <row r="18" spans="1:25" ht="24.75" customHeight="1" x14ac:dyDescent="0.3">
      <c r="A18" s="43" t="s">
        <v>66</v>
      </c>
      <c r="B18" s="9">
        <f>+'24-03-337 Ind. Proy'!J139</f>
        <v>0</v>
      </c>
      <c r="C18" s="9">
        <f>+'24-03-337 Ind. Proy'!K139</f>
        <v>0</v>
      </c>
      <c r="D18" s="9">
        <f>+'24-03-337 Ind. Proy'!M139</f>
        <v>0</v>
      </c>
      <c r="E18" s="9">
        <f>+'24-03-337 Ind. Proy'!N139</f>
        <v>0</v>
      </c>
      <c r="F18" s="9">
        <f>+'24-03-337 Ind. Proy'!O139</f>
        <v>0</v>
      </c>
      <c r="G18" s="9">
        <f>+'24-03-337 Ind. Proy'!R139</f>
        <v>0</v>
      </c>
      <c r="H18" s="9">
        <f>+'24-03-337 Ind. Proy'!S139</f>
        <v>0</v>
      </c>
      <c r="I18" s="9">
        <f>+'24-03-337 Ind. Proy'!T139</f>
        <v>0</v>
      </c>
      <c r="J18" s="9">
        <f>+'24-03-337 Ind. Proy'!U139</f>
        <v>0</v>
      </c>
      <c r="K18" s="9">
        <f>+'24-03-337 Ind. Proy'!V139</f>
        <v>0</v>
      </c>
      <c r="L18" s="9">
        <f>+'24-03-337 Ind. Proy'!W139</f>
        <v>0</v>
      </c>
      <c r="M18" s="9">
        <f>+'24-03-337 Ind. Proy'!X139</f>
        <v>0</v>
      </c>
      <c r="N18" s="9">
        <f>+'24-03-337 Ind. Proy'!Y139</f>
        <v>0</v>
      </c>
      <c r="O18" s="9">
        <f>+'24-03-337 Ind. Proy'!Z139</f>
        <v>0</v>
      </c>
      <c r="P18" s="9">
        <f>+'24-03-337 Ind. Proy'!AA139</f>
        <v>0</v>
      </c>
      <c r="Q18" s="9">
        <f>+'24-03-337 Ind. Proy'!AB139</f>
        <v>0</v>
      </c>
      <c r="R18" s="9">
        <f>+'24-03-337 Ind. Proy'!AC139</f>
        <v>0</v>
      </c>
      <c r="S18" s="9">
        <f>+'24-03-337 Ind. Proy'!AD139</f>
        <v>0</v>
      </c>
      <c r="T18" s="9">
        <f>+'24-03-337 Ind. Proy'!AE139</f>
        <v>0</v>
      </c>
      <c r="U18" s="9">
        <f>+'24-03-337 Ind. Proy'!AF139</f>
        <v>0</v>
      </c>
      <c r="V18" s="9">
        <f>+'24-03-337 Ind. Proy'!AG139</f>
        <v>0</v>
      </c>
      <c r="W18" s="9">
        <f>+'24-03-337 Ind. Proy'!AH139</f>
        <v>0</v>
      </c>
      <c r="X18" s="112">
        <f>+'24-03-337 Ind. Proy'!AI117</f>
        <v>0</v>
      </c>
      <c r="Y18" s="308">
        <f>+'24-03-337 Ind. Proy'!AJ139</f>
        <v>0</v>
      </c>
    </row>
    <row r="19" spans="1:25" ht="24.75" customHeight="1" x14ac:dyDescent="0.3">
      <c r="A19" s="43" t="s">
        <v>68</v>
      </c>
      <c r="B19" s="9">
        <f>+'24-03-337 Ind. Proy'!J151</f>
        <v>0</v>
      </c>
      <c r="C19" s="9">
        <f>+'24-03-337 Ind. Proy'!K151</f>
        <v>0</v>
      </c>
      <c r="D19" s="9">
        <f>+'24-03-337 Ind. Proy'!M151</f>
        <v>0</v>
      </c>
      <c r="E19" s="9">
        <f>+'24-03-337 Ind. Proy'!N151</f>
        <v>0</v>
      </c>
      <c r="F19" s="9">
        <f>+'24-03-337 Ind. Proy'!O151</f>
        <v>0</v>
      </c>
      <c r="G19" s="9">
        <f>+'24-03-337 Ind. Proy'!R151</f>
        <v>0</v>
      </c>
      <c r="H19" s="9">
        <f>+'24-03-337 Ind. Proy'!S151</f>
        <v>0</v>
      </c>
      <c r="I19" s="9">
        <f>+'24-03-337 Ind. Proy'!T151</f>
        <v>0</v>
      </c>
      <c r="J19" s="9">
        <f>+'24-03-337 Ind. Proy'!U151</f>
        <v>0</v>
      </c>
      <c r="K19" s="9">
        <f>+'24-03-337 Ind. Proy'!V151</f>
        <v>0</v>
      </c>
      <c r="L19" s="9">
        <f>+'24-03-337 Ind. Proy'!W151</f>
        <v>0</v>
      </c>
      <c r="M19" s="9">
        <f>+'24-03-337 Ind. Proy'!X151</f>
        <v>0</v>
      </c>
      <c r="N19" s="9">
        <f>+'24-03-337 Ind. Proy'!Y151</f>
        <v>0</v>
      </c>
      <c r="O19" s="9">
        <f>+'24-03-337 Ind. Proy'!Z151</f>
        <v>0</v>
      </c>
      <c r="P19" s="9">
        <f>+'24-03-337 Ind. Proy'!AA151</f>
        <v>0</v>
      </c>
      <c r="Q19" s="9">
        <f>+'24-03-337 Ind. Proy'!AB151</f>
        <v>0</v>
      </c>
      <c r="R19" s="9">
        <f>+'24-03-337 Ind. Proy'!AC151</f>
        <v>0</v>
      </c>
      <c r="S19" s="9">
        <f>+'24-03-337 Ind. Proy'!AD151</f>
        <v>0</v>
      </c>
      <c r="T19" s="9">
        <f>+'24-03-337 Ind. Proy'!AE151</f>
        <v>0</v>
      </c>
      <c r="U19" s="9">
        <f>+'24-03-337 Ind. Proy'!AF151</f>
        <v>0</v>
      </c>
      <c r="V19" s="9">
        <f>+'24-03-337 Ind. Proy'!AG151</f>
        <v>0</v>
      </c>
      <c r="W19" s="9">
        <f>+'24-03-337 Ind. Proy'!AH151</f>
        <v>0</v>
      </c>
      <c r="X19" s="112">
        <f>+'24-03-337 Ind. Proy'!AI151</f>
        <v>0</v>
      </c>
      <c r="Y19" s="308">
        <f>+'24-03-337 Ind. Proy'!AJ151</f>
        <v>0</v>
      </c>
    </row>
    <row r="20" spans="1:25" ht="24.75" customHeight="1" x14ac:dyDescent="0.3">
      <c r="A20" s="44" t="s">
        <v>70</v>
      </c>
      <c r="B20" s="9">
        <f>+'24-03-337 Ind. Proy'!J163</f>
        <v>0</v>
      </c>
      <c r="C20" s="9">
        <f>+'24-03-337 Ind. Proy'!K163</f>
        <v>0</v>
      </c>
      <c r="D20" s="9">
        <f>+'24-03-337 Ind. Proy'!M163</f>
        <v>0</v>
      </c>
      <c r="E20" s="9">
        <f>+'24-03-337 Ind. Proy'!N163</f>
        <v>0</v>
      </c>
      <c r="F20" s="9">
        <f>+'24-03-337 Ind. Proy'!O163</f>
        <v>0</v>
      </c>
      <c r="G20" s="9">
        <f>+'24-03-337 Ind. Proy'!R163</f>
        <v>0</v>
      </c>
      <c r="H20" s="9">
        <f>+'24-03-337 Ind. Proy'!S163</f>
        <v>0</v>
      </c>
      <c r="I20" s="9">
        <f>+'24-03-337 Ind. Proy'!T163</f>
        <v>0</v>
      </c>
      <c r="J20" s="9">
        <f>+'24-03-337 Ind. Proy'!U163</f>
        <v>0</v>
      </c>
      <c r="K20" s="9">
        <f>+'24-03-337 Ind. Proy'!V163</f>
        <v>0</v>
      </c>
      <c r="L20" s="9">
        <f>+'24-03-337 Ind. Proy'!W163</f>
        <v>0</v>
      </c>
      <c r="M20" s="9">
        <f>+'24-03-337 Ind. Proy'!X163</f>
        <v>0</v>
      </c>
      <c r="N20" s="9">
        <f>+'24-03-337 Ind. Proy'!Y163</f>
        <v>0</v>
      </c>
      <c r="O20" s="9">
        <f>+'24-03-337 Ind. Proy'!Z163</f>
        <v>0</v>
      </c>
      <c r="P20" s="9">
        <f>+'24-03-337 Ind. Proy'!AA163</f>
        <v>0</v>
      </c>
      <c r="Q20" s="9">
        <f>+'24-03-337 Ind. Proy'!AB163</f>
        <v>0</v>
      </c>
      <c r="R20" s="9">
        <f>+'24-03-337 Ind. Proy'!AC163</f>
        <v>0</v>
      </c>
      <c r="S20" s="9">
        <f>+'24-03-337 Ind. Proy'!AD163</f>
        <v>0</v>
      </c>
      <c r="T20" s="9">
        <f>+'24-03-337 Ind. Proy'!AE163</f>
        <v>0</v>
      </c>
      <c r="U20" s="9">
        <f>+'24-03-337 Ind. Proy'!AF163</f>
        <v>0</v>
      </c>
      <c r="V20" s="9">
        <f>+'24-03-337 Ind. Proy'!AG163</f>
        <v>0</v>
      </c>
      <c r="W20" s="9">
        <f>+'24-03-337 Ind. Proy'!AH163</f>
        <v>0</v>
      </c>
      <c r="X20" s="112">
        <f>+'24-03-337 Ind. Proy'!AI163</f>
        <v>0</v>
      </c>
      <c r="Y20" s="308">
        <f>+'24-03-337 Ind. Proy'!AJ163</f>
        <v>0</v>
      </c>
    </row>
    <row r="21" spans="1:25" ht="24.75" customHeight="1" x14ac:dyDescent="0.3">
      <c r="A21" s="44" t="s">
        <v>72</v>
      </c>
      <c r="B21" s="9">
        <f>+'24-03-337 Ind. Proy'!J175</f>
        <v>0</v>
      </c>
      <c r="C21" s="9">
        <f>+'24-03-337 Ind. Proy'!K175</f>
        <v>0</v>
      </c>
      <c r="D21" s="9">
        <f>+'24-03-337 Ind. Proy'!M175</f>
        <v>0</v>
      </c>
      <c r="E21" s="9">
        <f>+'24-03-337 Ind. Proy'!N175</f>
        <v>0</v>
      </c>
      <c r="F21" s="9">
        <f>+'24-03-337 Ind. Proy'!O175</f>
        <v>0</v>
      </c>
      <c r="G21" s="9">
        <f>+'24-03-337 Ind. Proy'!R175</f>
        <v>0</v>
      </c>
      <c r="H21" s="9">
        <f>+'24-03-337 Ind. Proy'!S175</f>
        <v>0</v>
      </c>
      <c r="I21" s="9">
        <f>+'24-03-337 Ind. Proy'!T175</f>
        <v>0</v>
      </c>
      <c r="J21" s="9">
        <f>+'24-03-337 Ind. Proy'!U175</f>
        <v>0</v>
      </c>
      <c r="K21" s="9">
        <f>+'24-03-337 Ind. Proy'!V175</f>
        <v>0</v>
      </c>
      <c r="L21" s="9">
        <f>+'24-03-337 Ind. Proy'!W175</f>
        <v>0</v>
      </c>
      <c r="M21" s="9">
        <f>+'24-03-337 Ind. Proy'!X175</f>
        <v>0</v>
      </c>
      <c r="N21" s="9">
        <f>+'24-03-337 Ind. Proy'!Y175</f>
        <v>0</v>
      </c>
      <c r="O21" s="9">
        <f>+'24-03-337 Ind. Proy'!Z175</f>
        <v>0</v>
      </c>
      <c r="P21" s="9">
        <f>+'24-03-337 Ind. Proy'!AA175</f>
        <v>0</v>
      </c>
      <c r="Q21" s="9">
        <f>+'24-03-337 Ind. Proy'!AB175</f>
        <v>0</v>
      </c>
      <c r="R21" s="9">
        <f>+'24-03-337 Ind. Proy'!AC175</f>
        <v>0</v>
      </c>
      <c r="S21" s="9">
        <f>+'24-03-337 Ind. Proy'!AD175</f>
        <v>0</v>
      </c>
      <c r="T21" s="9">
        <f>+'24-03-337 Ind. Proy'!AE175</f>
        <v>0</v>
      </c>
      <c r="U21" s="9">
        <f>+'24-03-337 Ind. Proy'!AF175</f>
        <v>0</v>
      </c>
      <c r="V21" s="9">
        <f>+'24-03-337 Ind. Proy'!AG175</f>
        <v>0</v>
      </c>
      <c r="W21" s="9">
        <f>+'24-03-337 Ind. Proy'!AH175</f>
        <v>0</v>
      </c>
      <c r="X21" s="112">
        <f>+'24-03-337 Ind. Proy'!AI175</f>
        <v>0</v>
      </c>
      <c r="Y21" s="308">
        <f>+'24-03-337 Ind. Proy'!AJ175</f>
        <v>0</v>
      </c>
    </row>
    <row r="22" spans="1:25" ht="24.75" customHeight="1" x14ac:dyDescent="0.3">
      <c r="A22" s="44" t="s">
        <v>74</v>
      </c>
      <c r="B22" s="9">
        <f>+'24-03-337 Ind. Proy'!J187</f>
        <v>0</v>
      </c>
      <c r="C22" s="9">
        <f>+'24-03-337 Ind. Proy'!K187</f>
        <v>0</v>
      </c>
      <c r="D22" s="9">
        <f>+'24-03-337 Ind. Proy'!M187</f>
        <v>0</v>
      </c>
      <c r="E22" s="9">
        <f>+'24-03-337 Ind. Proy'!N187</f>
        <v>0</v>
      </c>
      <c r="F22" s="9">
        <f>+'24-03-337 Ind. Proy'!O187</f>
        <v>0</v>
      </c>
      <c r="G22" s="9">
        <f>+'24-03-337 Ind. Proy'!R187</f>
        <v>0</v>
      </c>
      <c r="H22" s="9">
        <f>+'24-03-337 Ind. Proy'!S187</f>
        <v>0</v>
      </c>
      <c r="I22" s="9">
        <f>+'24-03-337 Ind. Proy'!T187</f>
        <v>0</v>
      </c>
      <c r="J22" s="9">
        <f>+'24-03-337 Ind. Proy'!U187</f>
        <v>0</v>
      </c>
      <c r="K22" s="9">
        <f>+'24-03-337 Ind. Proy'!V187</f>
        <v>0</v>
      </c>
      <c r="L22" s="9">
        <f>+'24-03-337 Ind. Proy'!W187</f>
        <v>0</v>
      </c>
      <c r="M22" s="9">
        <f>+'24-03-337 Ind. Proy'!X187</f>
        <v>0</v>
      </c>
      <c r="N22" s="9">
        <f>+'24-03-337 Ind. Proy'!Y187</f>
        <v>0</v>
      </c>
      <c r="O22" s="9">
        <f>+'24-03-337 Ind. Proy'!Z187</f>
        <v>0</v>
      </c>
      <c r="P22" s="9">
        <f>+'24-03-337 Ind. Proy'!AA187</f>
        <v>0</v>
      </c>
      <c r="Q22" s="9">
        <f>+'24-03-337 Ind. Proy'!AB187</f>
        <v>0</v>
      </c>
      <c r="R22" s="9">
        <f>+'24-03-337 Ind. Proy'!AC187</f>
        <v>0</v>
      </c>
      <c r="S22" s="9">
        <f>+'24-03-337 Ind. Proy'!AD187</f>
        <v>0</v>
      </c>
      <c r="T22" s="9">
        <f>+'24-03-337 Ind. Proy'!AE187</f>
        <v>0</v>
      </c>
      <c r="U22" s="9">
        <f>+'24-03-337 Ind. Proy'!AF187</f>
        <v>0</v>
      </c>
      <c r="V22" s="9">
        <f>+'24-03-337 Ind. Proy'!AG187</f>
        <v>0</v>
      </c>
      <c r="W22" s="9">
        <f>+'24-03-337 Ind. Proy'!AH187</f>
        <v>0</v>
      </c>
      <c r="X22" s="112">
        <f>+'24-03-337 Ind. Proy'!AI187</f>
        <v>0</v>
      </c>
      <c r="Y22" s="308">
        <f>+'24-03-337 Ind. Proy'!AJ187</f>
        <v>0</v>
      </c>
    </row>
    <row r="23" spans="1:25" ht="24.75" customHeight="1" x14ac:dyDescent="0.3">
      <c r="A23" s="45" t="s">
        <v>76</v>
      </c>
      <c r="B23" s="9">
        <f>+'24-03-337 Ind. Proy'!J190</f>
        <v>20977273000</v>
      </c>
      <c r="C23" s="9">
        <f>+'24-03-337 Ind. Proy'!K190</f>
        <v>20942499000</v>
      </c>
      <c r="D23" s="9">
        <f>+'24-03-337 Ind. Proy'!M190</f>
        <v>0</v>
      </c>
      <c r="E23" s="9">
        <f>+'24-03-337 Ind. Proy'!N190</f>
        <v>0</v>
      </c>
      <c r="F23" s="9">
        <f>+'24-03-337 Ind. Proy'!O190</f>
        <v>0</v>
      </c>
      <c r="G23" s="9">
        <f>+'24-03-337 Ind. Proy'!R190</f>
        <v>0</v>
      </c>
      <c r="H23" s="9">
        <f>+'24-03-337 Ind. Proy'!S190</f>
        <v>0</v>
      </c>
      <c r="I23" s="9">
        <f>+'24-03-337 Ind. Proy'!T190</f>
        <v>0</v>
      </c>
      <c r="J23" s="9">
        <f>+'24-03-337 Ind. Proy'!U190</f>
        <v>0</v>
      </c>
      <c r="K23" s="9">
        <f>+'24-03-337 Ind. Proy'!V190</f>
        <v>0</v>
      </c>
      <c r="L23" s="9">
        <f>+'24-03-337 Ind. Proy'!W190</f>
        <v>0</v>
      </c>
      <c r="M23" s="9">
        <f>+'24-03-337 Ind. Proy'!X190</f>
        <v>14659749300</v>
      </c>
      <c r="N23" s="9">
        <f>+'24-03-337 Ind. Proy'!Y190</f>
        <v>14659749300</v>
      </c>
      <c r="O23" s="9">
        <f>+'24-03-337 Ind. Proy'!Z190</f>
        <v>0</v>
      </c>
      <c r="P23" s="9">
        <f>+'24-03-337 Ind. Proy'!AA190</f>
        <v>0</v>
      </c>
      <c r="Q23" s="9">
        <f>+'24-03-337 Ind. Proy'!AB190</f>
        <v>0</v>
      </c>
      <c r="R23" s="9">
        <f>+'24-03-337 Ind. Proy'!AC190</f>
        <v>0</v>
      </c>
      <c r="S23" s="9">
        <f>+'24-03-337 Ind. Proy'!AD190</f>
        <v>0</v>
      </c>
      <c r="T23" s="9">
        <f>+'24-03-337 Ind. Proy'!AE190</f>
        <v>0</v>
      </c>
      <c r="U23" s="9">
        <f>+'24-03-337 Ind. Proy'!AF190</f>
        <v>0</v>
      </c>
      <c r="V23" s="9">
        <f>+'24-03-337 Ind. Proy'!AG190</f>
        <v>0</v>
      </c>
      <c r="W23" s="9">
        <f>+'24-03-337 Ind. Proy'!AH190</f>
        <v>14659749300</v>
      </c>
      <c r="X23" s="112">
        <f>+'24-03-337 Ind. Proy'!AI190</f>
        <v>0.69883961084932256</v>
      </c>
      <c r="Y23" s="308">
        <f>+'24-03-337 Ind. Proy'!AJ190</f>
        <v>1</v>
      </c>
    </row>
    <row r="24" spans="1:25" ht="20.399999999999999" customHeight="1" x14ac:dyDescent="0.3">
      <c r="A24" s="403" t="s">
        <v>151</v>
      </c>
      <c r="B24" s="273">
        <f t="shared" ref="B24:W24" si="0">SUM(B8:B23)</f>
        <v>20977273000</v>
      </c>
      <c r="C24" s="273">
        <f t="shared" si="0"/>
        <v>20942499000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0</v>
      </c>
      <c r="M24" s="273">
        <f t="shared" si="0"/>
        <v>14659749300</v>
      </c>
      <c r="N24" s="273">
        <f t="shared" si="0"/>
        <v>14659749300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14659749300</v>
      </c>
      <c r="X24" s="281">
        <f>+'24-03-337 Ind. Proy'!AI191</f>
        <v>0.69883961084932256</v>
      </c>
      <c r="Y24" s="309">
        <f>'24-03-337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3">
      <c r="A33" s="14"/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  <c r="V33" s="14"/>
      <c r="W33" s="14"/>
      <c r="X33" s="14"/>
      <c r="Y33" s="14"/>
    </row>
    <row r="34" spans="1:25" x14ac:dyDescent="0.3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3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3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3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3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3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3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3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33CCFF"/>
    <pageSetUpPr fitToPage="1"/>
  </sheetPr>
  <dimension ref="A1:BA206"/>
  <sheetViews>
    <sheetView topLeftCell="G180" zoomScaleNormal="100" workbookViewId="0">
      <selection activeCell="AK198" sqref="AK198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41" customWidth="1"/>
    <col min="4" max="4" width="10.44140625" style="15" bestFit="1" customWidth="1"/>
    <col min="5" max="5" width="29.109375" style="14" customWidth="1"/>
    <col min="6" max="6" width="25.8867187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152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528" t="s">
        <v>6</v>
      </c>
      <c r="C6" s="401" t="s">
        <v>7</v>
      </c>
      <c r="D6" s="53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529"/>
      <c r="C7" s="401" t="s">
        <v>26</v>
      </c>
      <c r="D7" s="53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481">
        <v>69705538</v>
      </c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24.75" customHeight="1" outlineLevel="1" x14ac:dyDescent="0.2">
      <c r="A9" s="22">
        <v>1</v>
      </c>
      <c r="B9" s="22"/>
      <c r="C9" s="194"/>
      <c r="D9" s="146"/>
      <c r="E9" s="78"/>
      <c r="F9" s="78"/>
      <c r="G9" s="78"/>
      <c r="H9" s="25"/>
      <c r="I9" s="25"/>
      <c r="J9" s="482"/>
      <c r="K9" s="147"/>
      <c r="L9" s="44"/>
      <c r="M9" s="28"/>
      <c r="N9" s="28"/>
      <c r="O9" s="28"/>
      <c r="P9" s="78"/>
      <c r="Q9" s="78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147"/>
      <c r="AF9" s="147"/>
      <c r="AG9" s="29">
        <f>SUM(AD9:AF9)</f>
        <v>0</v>
      </c>
      <c r="AH9" s="29">
        <f t="shared" ref="AH9:AH15" si="0">SUM(U9,Y9,AC9,AG9)</f>
        <v>0</v>
      </c>
      <c r="AI9" s="112">
        <f>IF(ISERROR(AH9/J9),0,AH9/J9)</f>
        <v>0</v>
      </c>
      <c r="AJ9" s="112">
        <f t="shared" ref="AJ9:AJ18" si="1">IF(ISERROR(AH9/$AH$198),"-",AH9/$AH$198)</f>
        <v>0</v>
      </c>
    </row>
    <row r="10" spans="1:36" s="11" customFormat="1" ht="12.75" hidden="1" customHeight="1" outlineLevel="1" x14ac:dyDescent="0.2">
      <c r="A10" s="22">
        <v>2</v>
      </c>
      <c r="B10" s="22"/>
      <c r="C10" s="194"/>
      <c r="D10" s="38"/>
      <c r="E10" s="162"/>
      <c r="F10" s="78"/>
      <c r="G10" s="78"/>
      <c r="H10" s="25"/>
      <c r="I10" s="25"/>
      <c r="J10" s="482"/>
      <c r="K10" s="147"/>
      <c r="L10" s="44"/>
      <c r="M10" s="28"/>
      <c r="N10" s="28"/>
      <c r="O10" s="28"/>
      <c r="P10" s="162"/>
      <c r="Q10" s="162"/>
      <c r="R10" s="28"/>
      <c r="S10" s="28"/>
      <c r="T10" s="28"/>
      <c r="U10" s="29">
        <f t="shared" ref="U10:U15" si="2">SUM(R10:T10)</f>
        <v>0</v>
      </c>
      <c r="V10" s="28"/>
      <c r="W10" s="28"/>
      <c r="X10" s="28"/>
      <c r="Y10" s="29">
        <f t="shared" ref="Y10:Y15" si="3">SUM(V10:X10)</f>
        <v>0</v>
      </c>
      <c r="Z10" s="28"/>
      <c r="AA10" s="28"/>
      <c r="AB10" s="28"/>
      <c r="AC10" s="29">
        <f t="shared" ref="AC10:AC15" si="4">SUM(Z10:AB10)</f>
        <v>0</v>
      </c>
      <c r="AD10" s="28"/>
      <c r="AE10" s="147"/>
      <c r="AF10" s="147"/>
      <c r="AG10" s="29">
        <f t="shared" ref="AG10:AG15" si="5">SUM(AD10:AF10)</f>
        <v>0</v>
      </c>
      <c r="AH10" s="29">
        <f t="shared" si="0"/>
        <v>0</v>
      </c>
      <c r="AI10" s="112">
        <f t="shared" ref="AI10:AI15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2"/>
      <c r="C11" s="194"/>
      <c r="D11" s="38"/>
      <c r="E11" s="162"/>
      <c r="F11" s="78"/>
      <c r="G11" s="78"/>
      <c r="H11" s="33"/>
      <c r="I11" s="33"/>
      <c r="J11" s="482"/>
      <c r="K11" s="147"/>
      <c r="L11" s="44"/>
      <c r="M11" s="28"/>
      <c r="N11" s="28"/>
      <c r="O11" s="28"/>
      <c r="P11" s="162"/>
      <c r="Q11" s="162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147"/>
      <c r="AF11" s="147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2"/>
      <c r="C12" s="194"/>
      <c r="D12" s="38"/>
      <c r="E12" s="162"/>
      <c r="F12" s="78"/>
      <c r="G12" s="78"/>
      <c r="H12" s="33"/>
      <c r="I12" s="33"/>
      <c r="J12" s="482"/>
      <c r="K12" s="147"/>
      <c r="L12" s="44"/>
      <c r="M12" s="28"/>
      <c r="N12" s="28"/>
      <c r="O12" s="28"/>
      <c r="P12" s="162"/>
      <c r="Q12" s="162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147"/>
      <c r="AF12" s="147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2"/>
      <c r="C13" s="194"/>
      <c r="D13" s="38"/>
      <c r="E13" s="162"/>
      <c r="F13" s="78"/>
      <c r="G13" s="78"/>
      <c r="H13" s="33"/>
      <c r="I13" s="33"/>
      <c r="J13" s="482"/>
      <c r="K13" s="147"/>
      <c r="L13" s="44"/>
      <c r="M13" s="28"/>
      <c r="N13" s="28"/>
      <c r="O13" s="28"/>
      <c r="P13" s="162"/>
      <c r="Q13" s="162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147"/>
      <c r="AF13" s="147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2"/>
      <c r="C14" s="194"/>
      <c r="D14" s="38"/>
      <c r="E14" s="162"/>
      <c r="F14" s="162"/>
      <c r="G14" s="162"/>
      <c r="H14" s="33"/>
      <c r="I14" s="33"/>
      <c r="J14" s="482"/>
      <c r="K14" s="147"/>
      <c r="L14" s="44"/>
      <c r="M14" s="28"/>
      <c r="N14" s="28"/>
      <c r="O14" s="28"/>
      <c r="P14" s="162"/>
      <c r="Q14" s="162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147"/>
      <c r="AF14" s="147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2"/>
      <c r="C15" s="194"/>
      <c r="D15" s="38"/>
      <c r="E15" s="162"/>
      <c r="F15" s="162"/>
      <c r="G15" s="162"/>
      <c r="H15" s="33"/>
      <c r="I15" s="33"/>
      <c r="J15" s="482"/>
      <c r="K15" s="148"/>
      <c r="L15" s="162"/>
      <c r="M15" s="28"/>
      <c r="N15" s="28"/>
      <c r="O15" s="28"/>
      <c r="P15" s="162"/>
      <c r="Q15" s="162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hidden="1" customHeight="1" outlineLevel="1" x14ac:dyDescent="0.2">
      <c r="A16" s="22">
        <v>8</v>
      </c>
      <c r="B16" s="22"/>
      <c r="C16" s="194"/>
      <c r="D16" s="38"/>
      <c r="E16" s="162"/>
      <c r="F16" s="162"/>
      <c r="G16" s="162"/>
      <c r="H16" s="33"/>
      <c r="I16" s="33"/>
      <c r="J16" s="482"/>
      <c r="K16" s="148"/>
      <c r="L16" s="162"/>
      <c r="M16" s="28"/>
      <c r="N16" s="28"/>
      <c r="O16" s="28"/>
      <c r="P16" s="162"/>
      <c r="Q16" s="162"/>
      <c r="R16" s="28"/>
      <c r="S16" s="28"/>
      <c r="T16" s="28"/>
      <c r="U16" s="29">
        <f t="shared" ref="U16:U18" si="7">SUM(R16:T16)</f>
        <v>0</v>
      </c>
      <c r="V16" s="28"/>
      <c r="W16" s="28"/>
      <c r="X16" s="28"/>
      <c r="Y16" s="29">
        <f t="shared" ref="Y16:Y18" si="8">SUM(V16:X16)</f>
        <v>0</v>
      </c>
      <c r="Z16" s="28"/>
      <c r="AA16" s="28"/>
      <c r="AB16" s="28"/>
      <c r="AC16" s="29">
        <f t="shared" ref="AC16:AC18" si="9">SUM(Z16:AB16)</f>
        <v>0</v>
      </c>
      <c r="AD16" s="28"/>
      <c r="AE16" s="28"/>
      <c r="AF16" s="28"/>
      <c r="AG16" s="29">
        <f t="shared" ref="AG16:AG18" si="10">SUM(AD16:AF16)</f>
        <v>0</v>
      </c>
      <c r="AH16" s="29">
        <f t="shared" ref="AH16:AH18" si="11">SUM(U16,Y16,AC16,AG16)</f>
        <v>0</v>
      </c>
      <c r="AI16" s="112">
        <f t="shared" ref="AI16:AI18" si="12">IF(ISERROR(AH16/J16),0,AH16/J16)</f>
        <v>0</v>
      </c>
      <c r="AJ16" s="112">
        <f t="shared" si="1"/>
        <v>0</v>
      </c>
    </row>
    <row r="17" spans="1:36" s="11" customFormat="1" ht="12.75" hidden="1" customHeight="1" outlineLevel="1" x14ac:dyDescent="0.2">
      <c r="A17" s="22">
        <v>9</v>
      </c>
      <c r="B17" s="22"/>
      <c r="C17" s="194"/>
      <c r="D17" s="38"/>
      <c r="E17" s="162"/>
      <c r="F17" s="162"/>
      <c r="G17" s="162"/>
      <c r="H17" s="33"/>
      <c r="I17" s="33"/>
      <c r="J17" s="482"/>
      <c r="K17" s="148"/>
      <c r="L17" s="162"/>
      <c r="M17" s="28"/>
      <c r="N17" s="28"/>
      <c r="O17" s="28"/>
      <c r="P17" s="162"/>
      <c r="Q17" s="162"/>
      <c r="R17" s="28"/>
      <c r="S17" s="28"/>
      <c r="T17" s="28"/>
      <c r="U17" s="29">
        <f t="shared" si="7"/>
        <v>0</v>
      </c>
      <c r="V17" s="28"/>
      <c r="W17" s="28"/>
      <c r="X17" s="28"/>
      <c r="Y17" s="29">
        <f t="shared" si="8"/>
        <v>0</v>
      </c>
      <c r="Z17" s="28"/>
      <c r="AA17" s="28"/>
      <c r="AB17" s="28"/>
      <c r="AC17" s="29">
        <f t="shared" si="9"/>
        <v>0</v>
      </c>
      <c r="AD17" s="28"/>
      <c r="AE17" s="28"/>
      <c r="AF17" s="28"/>
      <c r="AG17" s="29">
        <f t="shared" si="10"/>
        <v>0</v>
      </c>
      <c r="AH17" s="29">
        <f t="shared" si="11"/>
        <v>0</v>
      </c>
      <c r="AI17" s="112">
        <f t="shared" si="12"/>
        <v>0</v>
      </c>
      <c r="AJ17" s="112">
        <f t="shared" si="1"/>
        <v>0</v>
      </c>
    </row>
    <row r="18" spans="1:36" s="11" customFormat="1" ht="12.75" hidden="1" customHeight="1" outlineLevel="1" x14ac:dyDescent="0.2">
      <c r="A18" s="22">
        <v>10</v>
      </c>
      <c r="B18" s="22"/>
      <c r="C18" s="194"/>
      <c r="D18" s="38"/>
      <c r="E18" s="162"/>
      <c r="F18" s="162"/>
      <c r="G18" s="162"/>
      <c r="H18" s="33"/>
      <c r="I18" s="33"/>
      <c r="J18" s="517"/>
      <c r="K18" s="148"/>
      <c r="L18" s="162"/>
      <c r="M18" s="28"/>
      <c r="N18" s="28"/>
      <c r="O18" s="28"/>
      <c r="P18" s="162"/>
      <c r="Q18" s="162"/>
      <c r="R18" s="28"/>
      <c r="S18" s="28"/>
      <c r="T18" s="28"/>
      <c r="U18" s="29">
        <f t="shared" si="7"/>
        <v>0</v>
      </c>
      <c r="V18" s="28"/>
      <c r="W18" s="28"/>
      <c r="X18" s="28"/>
      <c r="Y18" s="29">
        <f t="shared" si="8"/>
        <v>0</v>
      </c>
      <c r="Z18" s="28"/>
      <c r="AA18" s="28"/>
      <c r="AB18" s="28"/>
      <c r="AC18" s="29">
        <f t="shared" si="9"/>
        <v>0</v>
      </c>
      <c r="AD18" s="28"/>
      <c r="AE18" s="28"/>
      <c r="AF18" s="28"/>
      <c r="AG18" s="29">
        <f t="shared" si="10"/>
        <v>0</v>
      </c>
      <c r="AH18" s="29">
        <f t="shared" si="11"/>
        <v>0</v>
      </c>
      <c r="AI18" s="112">
        <f t="shared" si="12"/>
        <v>0</v>
      </c>
      <c r="AJ18" s="112">
        <f t="shared" si="1"/>
        <v>0</v>
      </c>
    </row>
    <row r="19" spans="1:36" s="11" customFormat="1" ht="12.75" customHeight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+J8</f>
        <v>69705538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13">SUM(R9:R18)</f>
        <v>0</v>
      </c>
      <c r="S19" s="273">
        <f t="shared" si="13"/>
        <v>0</v>
      </c>
      <c r="T19" s="273">
        <f t="shared" si="13"/>
        <v>0</v>
      </c>
      <c r="U19" s="273">
        <f t="shared" si="13"/>
        <v>0</v>
      </c>
      <c r="V19" s="273">
        <f t="shared" si="13"/>
        <v>0</v>
      </c>
      <c r="W19" s="273">
        <f t="shared" si="13"/>
        <v>0</v>
      </c>
      <c r="X19" s="273">
        <f t="shared" si="13"/>
        <v>0</v>
      </c>
      <c r="Y19" s="273">
        <f t="shared" si="13"/>
        <v>0</v>
      </c>
      <c r="Z19" s="273">
        <f t="shared" si="13"/>
        <v>0</v>
      </c>
      <c r="AA19" s="273">
        <f t="shared" si="13"/>
        <v>0</v>
      </c>
      <c r="AB19" s="273">
        <f t="shared" si="13"/>
        <v>0</v>
      </c>
      <c r="AC19" s="273">
        <f t="shared" si="13"/>
        <v>0</v>
      </c>
      <c r="AD19" s="273">
        <f t="shared" si="13"/>
        <v>0</v>
      </c>
      <c r="AE19" s="273">
        <f t="shared" si="13"/>
        <v>0</v>
      </c>
      <c r="AF19" s="273">
        <f t="shared" si="13"/>
        <v>0</v>
      </c>
      <c r="AG19" s="273">
        <f t="shared" si="13"/>
        <v>0</v>
      </c>
      <c r="AH19" s="273">
        <f t="shared" si="13"/>
        <v>0</v>
      </c>
      <c r="AI19" s="281">
        <f>IF(ISERROR(AH19/J19),0,AH19/J19)</f>
        <v>0</v>
      </c>
      <c r="AJ19" s="281">
        <f>IF(ISERROR(AH19/$AH$198),0,AH19/$AH$198)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481">
        <v>76744861</v>
      </c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24.75" customHeight="1" outlineLevel="1" x14ac:dyDescent="0.2">
      <c r="A21" s="22">
        <v>1</v>
      </c>
      <c r="B21" s="22"/>
      <c r="C21" s="194"/>
      <c r="D21" s="38"/>
      <c r="E21" s="162"/>
      <c r="F21" s="78"/>
      <c r="G21" s="162"/>
      <c r="H21" s="25"/>
      <c r="I21" s="25"/>
      <c r="J21" s="482"/>
      <c r="K21" s="147"/>
      <c r="L21" s="44"/>
      <c r="M21" s="28"/>
      <c r="N21" s="28"/>
      <c r="O21" s="28"/>
      <c r="P21" s="78"/>
      <c r="Q21" s="78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147"/>
      <c r="AF21" s="28"/>
      <c r="AG21" s="29">
        <f>SUM(AD21:AF21)</f>
        <v>0</v>
      </c>
      <c r="AH21" s="29">
        <f t="shared" ref="AH21:AH30" si="14">SUM(U21,Y21,AC21,AG21)</f>
        <v>0</v>
      </c>
      <c r="AI21" s="112">
        <f>IF(ISERROR(AH21/J21),0,AH21/J21)</f>
        <v>0</v>
      </c>
      <c r="AJ21" s="112">
        <f t="shared" ref="AJ21:AJ30" si="15">IF(ISERROR(AH21/$AH$198),"-",AH21/$AH$198)</f>
        <v>0</v>
      </c>
    </row>
    <row r="22" spans="1:36" s="11" customFormat="1" ht="12.75" hidden="1" customHeight="1" outlineLevel="1" x14ac:dyDescent="0.2">
      <c r="A22" s="22">
        <v>2</v>
      </c>
      <c r="B22" s="22"/>
      <c r="C22" s="194"/>
      <c r="D22" s="38"/>
      <c r="E22" s="162"/>
      <c r="F22" s="78"/>
      <c r="G22" s="162"/>
      <c r="H22" s="33"/>
      <c r="I22" s="33"/>
      <c r="J22" s="482"/>
      <c r="K22" s="148"/>
      <c r="L22" s="44"/>
      <c r="M22" s="28"/>
      <c r="N22" s="28"/>
      <c r="O22" s="28"/>
      <c r="P22" s="162"/>
      <c r="Q22" s="162"/>
      <c r="R22" s="28"/>
      <c r="S22" s="28"/>
      <c r="T22" s="28"/>
      <c r="U22" s="29">
        <f t="shared" ref="U22:U30" si="16">SUM(R22:T22)</f>
        <v>0</v>
      </c>
      <c r="V22" s="28"/>
      <c r="W22" s="28"/>
      <c r="X22" s="28"/>
      <c r="Y22" s="29">
        <f t="shared" ref="Y22:Y30" si="17">SUM(V22:X22)</f>
        <v>0</v>
      </c>
      <c r="Z22" s="28"/>
      <c r="AA22" s="28"/>
      <c r="AB22" s="28"/>
      <c r="AC22" s="29">
        <f t="shared" ref="AC22:AC30" si="18">SUM(Z22:AB22)</f>
        <v>0</v>
      </c>
      <c r="AD22" s="28"/>
      <c r="AE22" s="148"/>
      <c r="AF22" s="28"/>
      <c r="AG22" s="29">
        <f t="shared" ref="AG22:AG30" si="19">SUM(AD22:AF22)</f>
        <v>0</v>
      </c>
      <c r="AH22" s="29">
        <f t="shared" si="14"/>
        <v>0</v>
      </c>
      <c r="AI22" s="112">
        <f t="shared" ref="AI22:AI30" si="20">IF(ISERROR(AH22/J22),0,AH22/J22)</f>
        <v>0</v>
      </c>
      <c r="AJ22" s="112">
        <f t="shared" si="15"/>
        <v>0</v>
      </c>
    </row>
    <row r="23" spans="1:36" ht="12.75" hidden="1" customHeight="1" outlineLevel="1" x14ac:dyDescent="0.2">
      <c r="A23" s="22">
        <v>3</v>
      </c>
      <c r="B23" s="22"/>
      <c r="C23" s="194"/>
      <c r="D23" s="38"/>
      <c r="E23" s="162"/>
      <c r="F23" s="78"/>
      <c r="G23" s="162"/>
      <c r="H23" s="33"/>
      <c r="I23" s="33"/>
      <c r="J23" s="482"/>
      <c r="K23" s="148"/>
      <c r="L23" s="44"/>
      <c r="M23" s="28"/>
      <c r="N23" s="28"/>
      <c r="O23" s="28"/>
      <c r="P23" s="162"/>
      <c r="Q23" s="162"/>
      <c r="R23" s="28"/>
      <c r="S23" s="28"/>
      <c r="T23" s="28"/>
      <c r="U23" s="29">
        <f t="shared" si="16"/>
        <v>0</v>
      </c>
      <c r="V23" s="28"/>
      <c r="W23" s="28"/>
      <c r="X23" s="28"/>
      <c r="Y23" s="29">
        <f t="shared" si="17"/>
        <v>0</v>
      </c>
      <c r="Z23" s="28"/>
      <c r="AA23" s="28"/>
      <c r="AB23" s="28"/>
      <c r="AC23" s="29">
        <f t="shared" si="18"/>
        <v>0</v>
      </c>
      <c r="AD23" s="28"/>
      <c r="AE23" s="148"/>
      <c r="AF23" s="28"/>
      <c r="AG23" s="29">
        <f t="shared" si="19"/>
        <v>0</v>
      </c>
      <c r="AH23" s="29">
        <f t="shared" si="14"/>
        <v>0</v>
      </c>
      <c r="AI23" s="112">
        <f t="shared" si="20"/>
        <v>0</v>
      </c>
      <c r="AJ23" s="112">
        <f t="shared" si="15"/>
        <v>0</v>
      </c>
    </row>
    <row r="24" spans="1:36" s="11" customFormat="1" ht="12.75" hidden="1" customHeight="1" outlineLevel="1" x14ac:dyDescent="0.2">
      <c r="A24" s="22">
        <v>4</v>
      </c>
      <c r="B24" s="22"/>
      <c r="C24" s="194"/>
      <c r="D24" s="38"/>
      <c r="E24" s="162"/>
      <c r="F24" s="78"/>
      <c r="G24" s="162"/>
      <c r="H24" s="33"/>
      <c r="I24" s="33"/>
      <c r="J24" s="482"/>
      <c r="K24" s="148"/>
      <c r="L24" s="44"/>
      <c r="M24" s="28"/>
      <c r="N24" s="28"/>
      <c r="O24" s="28"/>
      <c r="P24" s="162"/>
      <c r="Q24" s="162"/>
      <c r="R24" s="28"/>
      <c r="S24" s="28"/>
      <c r="T24" s="28"/>
      <c r="U24" s="29">
        <f t="shared" si="16"/>
        <v>0</v>
      </c>
      <c r="V24" s="28"/>
      <c r="W24" s="28"/>
      <c r="X24" s="28"/>
      <c r="Y24" s="29">
        <f t="shared" si="17"/>
        <v>0</v>
      </c>
      <c r="Z24" s="28"/>
      <c r="AA24" s="28"/>
      <c r="AB24" s="28"/>
      <c r="AC24" s="29">
        <f t="shared" si="18"/>
        <v>0</v>
      </c>
      <c r="AD24" s="28"/>
      <c r="AE24" s="148"/>
      <c r="AF24" s="28"/>
      <c r="AG24" s="29">
        <f t="shared" si="19"/>
        <v>0</v>
      </c>
      <c r="AH24" s="29">
        <f t="shared" si="14"/>
        <v>0</v>
      </c>
      <c r="AI24" s="112">
        <f t="shared" si="20"/>
        <v>0</v>
      </c>
      <c r="AJ24" s="112">
        <f t="shared" si="15"/>
        <v>0</v>
      </c>
    </row>
    <row r="25" spans="1:36" s="11" customFormat="1" ht="12.75" hidden="1" customHeight="1" outlineLevel="1" x14ac:dyDescent="0.2">
      <c r="A25" s="22">
        <v>5</v>
      </c>
      <c r="B25" s="22"/>
      <c r="C25" s="194"/>
      <c r="D25" s="38"/>
      <c r="E25" s="162"/>
      <c r="F25" s="78"/>
      <c r="G25" s="162"/>
      <c r="H25" s="33"/>
      <c r="I25" s="33"/>
      <c r="J25" s="482"/>
      <c r="K25" s="148"/>
      <c r="L25" s="44"/>
      <c r="M25" s="28"/>
      <c r="N25" s="28"/>
      <c r="O25" s="28"/>
      <c r="P25" s="162"/>
      <c r="Q25" s="162"/>
      <c r="R25" s="28"/>
      <c r="S25" s="28"/>
      <c r="T25" s="28"/>
      <c r="U25" s="29">
        <f t="shared" si="16"/>
        <v>0</v>
      </c>
      <c r="V25" s="28"/>
      <c r="W25" s="28"/>
      <c r="X25" s="28"/>
      <c r="Y25" s="29">
        <f t="shared" si="17"/>
        <v>0</v>
      </c>
      <c r="Z25" s="28"/>
      <c r="AA25" s="28"/>
      <c r="AB25" s="28"/>
      <c r="AC25" s="29">
        <f t="shared" si="18"/>
        <v>0</v>
      </c>
      <c r="AD25" s="28"/>
      <c r="AE25" s="148"/>
      <c r="AF25" s="28"/>
      <c r="AG25" s="29">
        <f t="shared" si="19"/>
        <v>0</v>
      </c>
      <c r="AH25" s="29">
        <f t="shared" si="14"/>
        <v>0</v>
      </c>
      <c r="AI25" s="112">
        <f t="shared" si="20"/>
        <v>0</v>
      </c>
      <c r="AJ25" s="112">
        <f t="shared" si="15"/>
        <v>0</v>
      </c>
    </row>
    <row r="26" spans="1:36" ht="12.75" hidden="1" customHeight="1" outlineLevel="1" x14ac:dyDescent="0.2">
      <c r="A26" s="22">
        <v>6</v>
      </c>
      <c r="B26" s="22"/>
      <c r="C26" s="194"/>
      <c r="D26" s="38"/>
      <c r="E26" s="162"/>
      <c r="F26" s="78"/>
      <c r="G26" s="162"/>
      <c r="H26" s="33"/>
      <c r="I26" s="33"/>
      <c r="J26" s="482"/>
      <c r="K26" s="148"/>
      <c r="L26" s="44"/>
      <c r="M26" s="28"/>
      <c r="N26" s="28"/>
      <c r="O26" s="28"/>
      <c r="P26" s="162"/>
      <c r="Q26" s="162"/>
      <c r="R26" s="28"/>
      <c r="S26" s="28"/>
      <c r="T26" s="28"/>
      <c r="U26" s="29">
        <f t="shared" si="16"/>
        <v>0</v>
      </c>
      <c r="V26" s="28"/>
      <c r="W26" s="28"/>
      <c r="X26" s="28"/>
      <c r="Y26" s="29">
        <f t="shared" si="17"/>
        <v>0</v>
      </c>
      <c r="Z26" s="28"/>
      <c r="AA26" s="28"/>
      <c r="AB26" s="28"/>
      <c r="AC26" s="29">
        <f t="shared" si="18"/>
        <v>0</v>
      </c>
      <c r="AD26" s="28"/>
      <c r="AE26" s="148"/>
      <c r="AF26" s="28"/>
      <c r="AG26" s="29">
        <f t="shared" si="19"/>
        <v>0</v>
      </c>
      <c r="AH26" s="29">
        <f t="shared" si="14"/>
        <v>0</v>
      </c>
      <c r="AI26" s="112">
        <f t="shared" si="20"/>
        <v>0</v>
      </c>
      <c r="AJ26" s="112">
        <f t="shared" si="15"/>
        <v>0</v>
      </c>
    </row>
    <row r="27" spans="1:36" s="11" customFormat="1" ht="12.75" hidden="1" customHeight="1" outlineLevel="1" x14ac:dyDescent="0.2">
      <c r="A27" s="22">
        <v>7</v>
      </c>
      <c r="B27" s="22"/>
      <c r="C27" s="194"/>
      <c r="D27" s="38"/>
      <c r="E27" s="162"/>
      <c r="F27" s="78"/>
      <c r="G27" s="162"/>
      <c r="H27" s="33"/>
      <c r="I27" s="33"/>
      <c r="J27" s="482"/>
      <c r="K27" s="148"/>
      <c r="L27" s="44"/>
      <c r="M27" s="28"/>
      <c r="N27" s="28"/>
      <c r="O27" s="28"/>
      <c r="P27" s="162"/>
      <c r="Q27" s="162"/>
      <c r="R27" s="28"/>
      <c r="S27" s="28"/>
      <c r="T27" s="28"/>
      <c r="U27" s="29">
        <f t="shared" si="16"/>
        <v>0</v>
      </c>
      <c r="V27" s="28"/>
      <c r="W27" s="28"/>
      <c r="X27" s="28"/>
      <c r="Y27" s="29">
        <f t="shared" si="17"/>
        <v>0</v>
      </c>
      <c r="Z27" s="28"/>
      <c r="AA27" s="28"/>
      <c r="AB27" s="28"/>
      <c r="AC27" s="29">
        <f t="shared" si="18"/>
        <v>0</v>
      </c>
      <c r="AD27" s="28"/>
      <c r="AE27" s="148"/>
      <c r="AF27" s="28"/>
      <c r="AG27" s="29">
        <f t="shared" si="19"/>
        <v>0</v>
      </c>
      <c r="AH27" s="29">
        <f t="shared" si="14"/>
        <v>0</v>
      </c>
      <c r="AI27" s="112">
        <f t="shared" si="20"/>
        <v>0</v>
      </c>
      <c r="AJ27" s="112">
        <f t="shared" si="15"/>
        <v>0</v>
      </c>
    </row>
    <row r="28" spans="1:36" s="11" customFormat="1" ht="12.75" hidden="1" customHeight="1" outlineLevel="1" x14ac:dyDescent="0.2">
      <c r="A28" s="22">
        <v>8</v>
      </c>
      <c r="B28" s="22"/>
      <c r="C28" s="194"/>
      <c r="D28" s="38"/>
      <c r="E28" s="162"/>
      <c r="F28" s="162"/>
      <c r="G28" s="162"/>
      <c r="H28" s="33"/>
      <c r="I28" s="33"/>
      <c r="J28" s="482"/>
      <c r="K28" s="148"/>
      <c r="L28" s="44"/>
      <c r="M28" s="28"/>
      <c r="N28" s="28"/>
      <c r="O28" s="28"/>
      <c r="P28" s="162"/>
      <c r="Q28" s="162"/>
      <c r="R28" s="28"/>
      <c r="S28" s="28"/>
      <c r="T28" s="28"/>
      <c r="U28" s="29">
        <f t="shared" si="16"/>
        <v>0</v>
      </c>
      <c r="V28" s="28"/>
      <c r="W28" s="28"/>
      <c r="X28" s="28"/>
      <c r="Y28" s="29">
        <f t="shared" si="17"/>
        <v>0</v>
      </c>
      <c r="Z28" s="28"/>
      <c r="AA28" s="28"/>
      <c r="AB28" s="28"/>
      <c r="AC28" s="29">
        <f t="shared" si="18"/>
        <v>0</v>
      </c>
      <c r="AD28" s="28"/>
      <c r="AE28" s="148"/>
      <c r="AF28" s="28"/>
      <c r="AG28" s="29">
        <f t="shared" si="19"/>
        <v>0</v>
      </c>
      <c r="AH28" s="29">
        <f t="shared" si="14"/>
        <v>0</v>
      </c>
      <c r="AI28" s="112">
        <f t="shared" si="20"/>
        <v>0</v>
      </c>
      <c r="AJ28" s="112">
        <f t="shared" si="15"/>
        <v>0</v>
      </c>
    </row>
    <row r="29" spans="1:36" ht="12.75" hidden="1" customHeight="1" outlineLevel="1" x14ac:dyDescent="0.2">
      <c r="A29" s="22">
        <v>9</v>
      </c>
      <c r="B29" s="22"/>
      <c r="C29" s="194"/>
      <c r="D29" s="38"/>
      <c r="E29" s="162"/>
      <c r="F29" s="162"/>
      <c r="G29" s="162"/>
      <c r="H29" s="33"/>
      <c r="I29" s="33"/>
      <c r="J29" s="482"/>
      <c r="K29" s="148"/>
      <c r="L29" s="44"/>
      <c r="M29" s="28"/>
      <c r="N29" s="28"/>
      <c r="O29" s="28"/>
      <c r="P29" s="162"/>
      <c r="Q29" s="162"/>
      <c r="R29" s="28"/>
      <c r="S29" s="28"/>
      <c r="T29" s="28"/>
      <c r="U29" s="29">
        <f t="shared" si="16"/>
        <v>0</v>
      </c>
      <c r="V29" s="28"/>
      <c r="W29" s="28"/>
      <c r="X29" s="28"/>
      <c r="Y29" s="29">
        <f t="shared" si="17"/>
        <v>0</v>
      </c>
      <c r="Z29" s="28"/>
      <c r="AA29" s="28"/>
      <c r="AB29" s="28"/>
      <c r="AC29" s="29">
        <f t="shared" si="18"/>
        <v>0</v>
      </c>
      <c r="AD29" s="28"/>
      <c r="AE29" s="148"/>
      <c r="AF29" s="28"/>
      <c r="AG29" s="29">
        <f t="shared" si="19"/>
        <v>0</v>
      </c>
      <c r="AH29" s="29">
        <f t="shared" si="14"/>
        <v>0</v>
      </c>
      <c r="AI29" s="112">
        <f t="shared" si="20"/>
        <v>0</v>
      </c>
      <c r="AJ29" s="112">
        <f t="shared" si="15"/>
        <v>0</v>
      </c>
    </row>
    <row r="30" spans="1:36" s="11" customFormat="1" ht="12.75" hidden="1" customHeight="1" outlineLevel="1" x14ac:dyDescent="0.2">
      <c r="A30" s="22">
        <v>10</v>
      </c>
      <c r="B30" s="22"/>
      <c r="C30" s="194"/>
      <c r="D30" s="38"/>
      <c r="E30" s="162"/>
      <c r="F30" s="162"/>
      <c r="G30" s="162"/>
      <c r="H30" s="33"/>
      <c r="I30" s="33"/>
      <c r="J30" s="517"/>
      <c r="K30" s="174"/>
      <c r="L30" s="44"/>
      <c r="M30" s="28"/>
      <c r="N30" s="28"/>
      <c r="O30" s="28"/>
      <c r="P30" s="162"/>
      <c r="Q30" s="162"/>
      <c r="R30" s="28"/>
      <c r="S30" s="28"/>
      <c r="T30" s="28"/>
      <c r="U30" s="29">
        <f t="shared" si="16"/>
        <v>0</v>
      </c>
      <c r="V30" s="28"/>
      <c r="W30" s="28"/>
      <c r="X30" s="28"/>
      <c r="Y30" s="29">
        <f t="shared" si="17"/>
        <v>0</v>
      </c>
      <c r="Z30" s="28"/>
      <c r="AA30" s="28"/>
      <c r="AB30" s="28"/>
      <c r="AC30" s="29">
        <f t="shared" si="18"/>
        <v>0</v>
      </c>
      <c r="AD30" s="28"/>
      <c r="AE30" s="174"/>
      <c r="AF30" s="28"/>
      <c r="AG30" s="29">
        <f t="shared" si="19"/>
        <v>0</v>
      </c>
      <c r="AH30" s="29">
        <f t="shared" si="14"/>
        <v>0</v>
      </c>
      <c r="AI30" s="112">
        <f t="shared" si="20"/>
        <v>0</v>
      </c>
      <c r="AJ30" s="112">
        <f t="shared" si="15"/>
        <v>0</v>
      </c>
    </row>
    <row r="31" spans="1:36" s="11" customFormat="1" ht="12.75" customHeight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+J20</f>
        <v>76744861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21">SUM(R21:R30)</f>
        <v>0</v>
      </c>
      <c r="S31" s="273">
        <f t="shared" si="21"/>
        <v>0</v>
      </c>
      <c r="T31" s="273">
        <f t="shared" si="21"/>
        <v>0</v>
      </c>
      <c r="U31" s="273">
        <f t="shared" si="21"/>
        <v>0</v>
      </c>
      <c r="V31" s="273">
        <f t="shared" si="21"/>
        <v>0</v>
      </c>
      <c r="W31" s="273">
        <f t="shared" si="21"/>
        <v>0</v>
      </c>
      <c r="X31" s="273">
        <f t="shared" si="21"/>
        <v>0</v>
      </c>
      <c r="Y31" s="273">
        <f t="shared" si="21"/>
        <v>0</v>
      </c>
      <c r="Z31" s="273">
        <f t="shared" si="21"/>
        <v>0</v>
      </c>
      <c r="AA31" s="273">
        <f t="shared" si="21"/>
        <v>0</v>
      </c>
      <c r="AB31" s="273">
        <f t="shared" si="21"/>
        <v>0</v>
      </c>
      <c r="AC31" s="273">
        <f t="shared" si="21"/>
        <v>0</v>
      </c>
      <c r="AD31" s="273">
        <f t="shared" si="21"/>
        <v>0</v>
      </c>
      <c r="AE31" s="273">
        <f t="shared" si="21"/>
        <v>0</v>
      </c>
      <c r="AF31" s="273">
        <f t="shared" si="21"/>
        <v>0</v>
      </c>
      <c r="AG31" s="273">
        <f t="shared" si="21"/>
        <v>0</v>
      </c>
      <c r="AH31" s="273">
        <f t="shared" si="21"/>
        <v>0</v>
      </c>
      <c r="AI31" s="281">
        <f>IF(ISERROR(AH31/J31),0,AH31/J31)</f>
        <v>0</v>
      </c>
      <c r="AJ31" s="281">
        <f>IF(ISERROR(AH31/$AH$198),0,AH31/$AH$198)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481">
        <v>91105549</v>
      </c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24.75" customHeight="1" outlineLevel="1" x14ac:dyDescent="0.2">
      <c r="A33" s="22">
        <v>1</v>
      </c>
      <c r="B33" s="22"/>
      <c r="C33" s="194"/>
      <c r="D33" s="146"/>
      <c r="E33" s="78"/>
      <c r="F33" s="78"/>
      <c r="G33" s="162"/>
      <c r="H33" s="25"/>
      <c r="I33" s="25"/>
      <c r="J33" s="482"/>
      <c r="K33" s="147"/>
      <c r="L33" s="44"/>
      <c r="M33" s="28"/>
      <c r="N33" s="28"/>
      <c r="O33" s="28"/>
      <c r="P33" s="78"/>
      <c r="Q33" s="78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147"/>
      <c r="AF33" s="28"/>
      <c r="AG33" s="29">
        <f>SUM(AD33:AF33)</f>
        <v>0</v>
      </c>
      <c r="AH33" s="29">
        <f t="shared" ref="AH33:AH34" si="22">SUM(U33,Y33,AC33,AG33)</f>
        <v>0</v>
      </c>
      <c r="AI33" s="112">
        <f>IF(ISERROR(AH33/J33),0,AH33/J33)</f>
        <v>0</v>
      </c>
      <c r="AJ33" s="112">
        <f t="shared" ref="AJ33:AJ42" si="23">IF(ISERROR(AH33/$AH$198),"-",AH33/$AH$198)</f>
        <v>0</v>
      </c>
    </row>
    <row r="34" spans="1:36" s="11" customFormat="1" ht="12.75" hidden="1" customHeight="1" outlineLevel="1" x14ac:dyDescent="0.2">
      <c r="A34" s="22">
        <v>2</v>
      </c>
      <c r="B34" s="22"/>
      <c r="C34" s="194"/>
      <c r="D34" s="38"/>
      <c r="E34" s="162"/>
      <c r="F34" s="78"/>
      <c r="G34" s="162"/>
      <c r="H34" s="33"/>
      <c r="I34" s="33"/>
      <c r="J34" s="482"/>
      <c r="K34" s="148"/>
      <c r="L34" s="44"/>
      <c r="M34" s="28"/>
      <c r="N34" s="28"/>
      <c r="O34" s="28"/>
      <c r="P34" s="162"/>
      <c r="Q34" s="162"/>
      <c r="R34" s="28"/>
      <c r="S34" s="28"/>
      <c r="T34" s="28"/>
      <c r="U34" s="29">
        <f t="shared" ref="U34" si="24">SUM(R34:T34)</f>
        <v>0</v>
      </c>
      <c r="V34" s="28"/>
      <c r="W34" s="28"/>
      <c r="X34" s="28"/>
      <c r="Y34" s="29">
        <f t="shared" ref="Y34" si="25">SUM(V34:X34)</f>
        <v>0</v>
      </c>
      <c r="Z34" s="28"/>
      <c r="AA34" s="28"/>
      <c r="AB34" s="28"/>
      <c r="AC34" s="29">
        <f t="shared" ref="AC34" si="26">SUM(Z34:AB34)</f>
        <v>0</v>
      </c>
      <c r="AD34" s="28"/>
      <c r="AE34" s="148"/>
      <c r="AF34" s="148"/>
      <c r="AG34" s="29">
        <f t="shared" ref="AG34" si="27">SUM(AD34:AF34)</f>
        <v>0</v>
      </c>
      <c r="AH34" s="29">
        <f t="shared" si="22"/>
        <v>0</v>
      </c>
      <c r="AI34" s="112">
        <f t="shared" ref="AI34" si="28">IF(ISERROR(AH34/J34),0,AH34/J34)</f>
        <v>0</v>
      </c>
      <c r="AJ34" s="112">
        <f t="shared" si="23"/>
        <v>0</v>
      </c>
    </row>
    <row r="35" spans="1:36" s="11" customFormat="1" ht="12.75" hidden="1" customHeight="1" outlineLevel="1" x14ac:dyDescent="0.2">
      <c r="A35" s="22">
        <v>2</v>
      </c>
      <c r="B35" s="22"/>
      <c r="C35" s="194"/>
      <c r="D35" s="38"/>
      <c r="E35" s="162"/>
      <c r="F35" s="78"/>
      <c r="G35" s="162"/>
      <c r="H35" s="33"/>
      <c r="I35" s="33"/>
      <c r="J35" s="482"/>
      <c r="K35" s="148"/>
      <c r="L35" s="44"/>
      <c r="M35" s="28"/>
      <c r="N35" s="28"/>
      <c r="O35" s="28"/>
      <c r="P35" s="162"/>
      <c r="Q35" s="162"/>
      <c r="R35" s="28"/>
      <c r="S35" s="28"/>
      <c r="T35" s="28"/>
      <c r="U35" s="29">
        <f t="shared" ref="U35:U42" si="29">SUM(R35:T35)</f>
        <v>0</v>
      </c>
      <c r="V35" s="28"/>
      <c r="W35" s="28"/>
      <c r="X35" s="28"/>
      <c r="Y35" s="29">
        <f t="shared" ref="Y35:Y42" si="30">SUM(V35:X35)</f>
        <v>0</v>
      </c>
      <c r="Z35" s="28"/>
      <c r="AA35" s="28"/>
      <c r="AB35" s="28"/>
      <c r="AC35" s="29">
        <f t="shared" ref="AC35:AC42" si="31">SUM(Z35:AB35)</f>
        <v>0</v>
      </c>
      <c r="AD35" s="28"/>
      <c r="AE35" s="148"/>
      <c r="AF35" s="148"/>
      <c r="AG35" s="29">
        <f t="shared" ref="AG35:AG42" si="32">SUM(AD35:AF35)</f>
        <v>0</v>
      </c>
      <c r="AH35" s="29">
        <f t="shared" ref="AH35:AH42" si="33">SUM(U35,Y35,AC35,AG35)</f>
        <v>0</v>
      </c>
      <c r="AI35" s="112">
        <f t="shared" ref="AI35:AI42" si="34">IF(ISERROR(AH35/J35),0,AH35/J35)</f>
        <v>0</v>
      </c>
      <c r="AJ35" s="112">
        <f t="shared" si="23"/>
        <v>0</v>
      </c>
    </row>
    <row r="36" spans="1:36" s="11" customFormat="1" ht="12.75" hidden="1" customHeight="1" outlineLevel="1" x14ac:dyDescent="0.2">
      <c r="A36" s="22">
        <v>2</v>
      </c>
      <c r="B36" s="22"/>
      <c r="C36" s="194"/>
      <c r="D36" s="38"/>
      <c r="E36" s="162"/>
      <c r="F36" s="78"/>
      <c r="G36" s="162"/>
      <c r="H36" s="33"/>
      <c r="I36" s="33"/>
      <c r="J36" s="482"/>
      <c r="K36" s="148"/>
      <c r="L36" s="44"/>
      <c r="M36" s="28"/>
      <c r="N36" s="28"/>
      <c r="O36" s="28"/>
      <c r="P36" s="162"/>
      <c r="Q36" s="162"/>
      <c r="R36" s="28"/>
      <c r="S36" s="28"/>
      <c r="T36" s="28"/>
      <c r="U36" s="29">
        <f t="shared" si="29"/>
        <v>0</v>
      </c>
      <c r="V36" s="28"/>
      <c r="W36" s="28"/>
      <c r="X36" s="28"/>
      <c r="Y36" s="29">
        <f t="shared" si="30"/>
        <v>0</v>
      </c>
      <c r="Z36" s="28"/>
      <c r="AA36" s="28"/>
      <c r="AB36" s="28"/>
      <c r="AC36" s="29">
        <f t="shared" si="31"/>
        <v>0</v>
      </c>
      <c r="AD36" s="28"/>
      <c r="AE36" s="148"/>
      <c r="AF36" s="148"/>
      <c r="AG36" s="29">
        <f t="shared" si="32"/>
        <v>0</v>
      </c>
      <c r="AH36" s="29">
        <f t="shared" si="33"/>
        <v>0</v>
      </c>
      <c r="AI36" s="112">
        <f t="shared" si="34"/>
        <v>0</v>
      </c>
      <c r="AJ36" s="112">
        <f t="shared" si="23"/>
        <v>0</v>
      </c>
    </row>
    <row r="37" spans="1:36" s="11" customFormat="1" ht="12.75" hidden="1" customHeight="1" outlineLevel="1" x14ac:dyDescent="0.2">
      <c r="A37" s="22">
        <v>2</v>
      </c>
      <c r="B37" s="22"/>
      <c r="C37" s="194"/>
      <c r="D37" s="38"/>
      <c r="E37" s="162"/>
      <c r="F37" s="78"/>
      <c r="G37" s="162"/>
      <c r="H37" s="33"/>
      <c r="I37" s="33"/>
      <c r="J37" s="482"/>
      <c r="K37" s="148"/>
      <c r="L37" s="44"/>
      <c r="M37" s="28"/>
      <c r="N37" s="28"/>
      <c r="O37" s="28"/>
      <c r="P37" s="162"/>
      <c r="Q37" s="162"/>
      <c r="R37" s="28"/>
      <c r="S37" s="28"/>
      <c r="T37" s="28"/>
      <c r="U37" s="29">
        <f t="shared" si="29"/>
        <v>0</v>
      </c>
      <c r="V37" s="28"/>
      <c r="W37" s="28"/>
      <c r="X37" s="28"/>
      <c r="Y37" s="29">
        <f t="shared" si="30"/>
        <v>0</v>
      </c>
      <c r="Z37" s="28"/>
      <c r="AA37" s="28"/>
      <c r="AB37" s="28"/>
      <c r="AC37" s="29">
        <f t="shared" si="31"/>
        <v>0</v>
      </c>
      <c r="AD37" s="28"/>
      <c r="AE37" s="148"/>
      <c r="AF37" s="148"/>
      <c r="AG37" s="29">
        <f t="shared" si="32"/>
        <v>0</v>
      </c>
      <c r="AH37" s="29">
        <f t="shared" si="33"/>
        <v>0</v>
      </c>
      <c r="AI37" s="112">
        <f t="shared" si="34"/>
        <v>0</v>
      </c>
      <c r="AJ37" s="112">
        <f t="shared" si="23"/>
        <v>0</v>
      </c>
    </row>
    <row r="38" spans="1:36" s="11" customFormat="1" ht="12.75" hidden="1" customHeight="1" outlineLevel="1" x14ac:dyDescent="0.2">
      <c r="A38" s="22">
        <v>2</v>
      </c>
      <c r="B38" s="22"/>
      <c r="C38" s="194"/>
      <c r="D38" s="38"/>
      <c r="E38" s="162"/>
      <c r="F38" s="78"/>
      <c r="G38" s="162"/>
      <c r="H38" s="33"/>
      <c r="I38" s="33"/>
      <c r="J38" s="482"/>
      <c r="K38" s="148"/>
      <c r="L38" s="44"/>
      <c r="M38" s="28"/>
      <c r="N38" s="28"/>
      <c r="O38" s="28"/>
      <c r="P38" s="162"/>
      <c r="Q38" s="162"/>
      <c r="R38" s="28"/>
      <c r="S38" s="28"/>
      <c r="T38" s="28"/>
      <c r="U38" s="29">
        <f t="shared" si="29"/>
        <v>0</v>
      </c>
      <c r="V38" s="28"/>
      <c r="W38" s="28"/>
      <c r="X38" s="28"/>
      <c r="Y38" s="29">
        <f t="shared" si="30"/>
        <v>0</v>
      </c>
      <c r="Z38" s="28"/>
      <c r="AA38" s="28"/>
      <c r="AB38" s="28"/>
      <c r="AC38" s="29">
        <f t="shared" si="31"/>
        <v>0</v>
      </c>
      <c r="AD38" s="28"/>
      <c r="AE38" s="148"/>
      <c r="AF38" s="148"/>
      <c r="AG38" s="29">
        <f t="shared" si="32"/>
        <v>0</v>
      </c>
      <c r="AH38" s="29">
        <f t="shared" si="33"/>
        <v>0</v>
      </c>
      <c r="AI38" s="112">
        <f t="shared" si="34"/>
        <v>0</v>
      </c>
      <c r="AJ38" s="112">
        <f t="shared" si="23"/>
        <v>0</v>
      </c>
    </row>
    <row r="39" spans="1:36" s="11" customFormat="1" ht="12.75" hidden="1" customHeight="1" outlineLevel="1" x14ac:dyDescent="0.2">
      <c r="A39" s="22">
        <v>2</v>
      </c>
      <c r="B39" s="22"/>
      <c r="C39" s="194"/>
      <c r="D39" s="38"/>
      <c r="E39" s="162"/>
      <c r="F39" s="78"/>
      <c r="G39" s="162"/>
      <c r="H39" s="33"/>
      <c r="I39" s="33"/>
      <c r="J39" s="482"/>
      <c r="K39" s="148"/>
      <c r="L39" s="44"/>
      <c r="M39" s="28"/>
      <c r="N39" s="28"/>
      <c r="O39" s="28"/>
      <c r="P39" s="162"/>
      <c r="Q39" s="162"/>
      <c r="R39" s="28"/>
      <c r="S39" s="28"/>
      <c r="T39" s="28"/>
      <c r="U39" s="29">
        <f t="shared" si="29"/>
        <v>0</v>
      </c>
      <c r="V39" s="28"/>
      <c r="W39" s="28"/>
      <c r="X39" s="28"/>
      <c r="Y39" s="29">
        <f t="shared" si="30"/>
        <v>0</v>
      </c>
      <c r="Z39" s="28"/>
      <c r="AA39" s="28"/>
      <c r="AB39" s="28"/>
      <c r="AC39" s="29">
        <f t="shared" si="31"/>
        <v>0</v>
      </c>
      <c r="AD39" s="28"/>
      <c r="AE39" s="148"/>
      <c r="AF39" s="148"/>
      <c r="AG39" s="29">
        <f t="shared" si="32"/>
        <v>0</v>
      </c>
      <c r="AH39" s="29">
        <f t="shared" si="33"/>
        <v>0</v>
      </c>
      <c r="AI39" s="112">
        <f t="shared" si="34"/>
        <v>0</v>
      </c>
      <c r="AJ39" s="112">
        <f t="shared" si="23"/>
        <v>0</v>
      </c>
    </row>
    <row r="40" spans="1:36" s="11" customFormat="1" ht="12.75" hidden="1" customHeight="1" outlineLevel="1" x14ac:dyDescent="0.2">
      <c r="A40" s="22">
        <v>2</v>
      </c>
      <c r="B40" s="22"/>
      <c r="C40" s="194"/>
      <c r="D40" s="38"/>
      <c r="E40" s="162"/>
      <c r="F40" s="78"/>
      <c r="G40" s="162"/>
      <c r="H40" s="33"/>
      <c r="I40" s="33"/>
      <c r="J40" s="482"/>
      <c r="K40" s="148"/>
      <c r="L40" s="44"/>
      <c r="M40" s="28"/>
      <c r="N40" s="28"/>
      <c r="O40" s="28"/>
      <c r="P40" s="162"/>
      <c r="Q40" s="162"/>
      <c r="R40" s="28"/>
      <c r="S40" s="28"/>
      <c r="T40" s="28"/>
      <c r="U40" s="29">
        <f t="shared" si="29"/>
        <v>0</v>
      </c>
      <c r="V40" s="28"/>
      <c r="W40" s="28"/>
      <c r="X40" s="28"/>
      <c r="Y40" s="29">
        <f t="shared" si="30"/>
        <v>0</v>
      </c>
      <c r="Z40" s="28"/>
      <c r="AA40" s="28"/>
      <c r="AB40" s="28"/>
      <c r="AC40" s="29">
        <f t="shared" si="31"/>
        <v>0</v>
      </c>
      <c r="AD40" s="28"/>
      <c r="AE40" s="148"/>
      <c r="AF40" s="148"/>
      <c r="AG40" s="29">
        <f t="shared" si="32"/>
        <v>0</v>
      </c>
      <c r="AH40" s="29">
        <f t="shared" si="33"/>
        <v>0</v>
      </c>
      <c r="AI40" s="112">
        <f t="shared" si="34"/>
        <v>0</v>
      </c>
      <c r="AJ40" s="112">
        <f t="shared" si="23"/>
        <v>0</v>
      </c>
    </row>
    <row r="41" spans="1:36" s="11" customFormat="1" ht="12.75" hidden="1" customHeight="1" outlineLevel="1" x14ac:dyDescent="0.2">
      <c r="A41" s="22">
        <v>2</v>
      </c>
      <c r="B41" s="22"/>
      <c r="C41" s="194"/>
      <c r="D41" s="38"/>
      <c r="E41" s="162"/>
      <c r="F41" s="78"/>
      <c r="G41" s="162"/>
      <c r="H41" s="33"/>
      <c r="I41" s="33"/>
      <c r="J41" s="482"/>
      <c r="K41" s="148"/>
      <c r="L41" s="44"/>
      <c r="M41" s="28"/>
      <c r="N41" s="28"/>
      <c r="O41" s="28"/>
      <c r="P41" s="162"/>
      <c r="Q41" s="162"/>
      <c r="R41" s="28"/>
      <c r="S41" s="28"/>
      <c r="T41" s="28"/>
      <c r="U41" s="29">
        <f t="shared" si="29"/>
        <v>0</v>
      </c>
      <c r="V41" s="28"/>
      <c r="W41" s="28"/>
      <c r="X41" s="28"/>
      <c r="Y41" s="29">
        <f t="shared" si="30"/>
        <v>0</v>
      </c>
      <c r="Z41" s="28"/>
      <c r="AA41" s="28"/>
      <c r="AB41" s="28"/>
      <c r="AC41" s="29">
        <f t="shared" si="31"/>
        <v>0</v>
      </c>
      <c r="AD41" s="28"/>
      <c r="AE41" s="148"/>
      <c r="AF41" s="148"/>
      <c r="AG41" s="29">
        <f t="shared" si="32"/>
        <v>0</v>
      </c>
      <c r="AH41" s="29">
        <f t="shared" si="33"/>
        <v>0</v>
      </c>
      <c r="AI41" s="112">
        <f t="shared" si="34"/>
        <v>0</v>
      </c>
      <c r="AJ41" s="112">
        <f t="shared" si="23"/>
        <v>0</v>
      </c>
    </row>
    <row r="42" spans="1:36" s="11" customFormat="1" ht="12.75" hidden="1" customHeight="1" outlineLevel="1" x14ac:dyDescent="0.2">
      <c r="A42" s="22">
        <v>2</v>
      </c>
      <c r="B42" s="22"/>
      <c r="C42" s="194"/>
      <c r="D42" s="38"/>
      <c r="E42" s="162"/>
      <c r="F42" s="78"/>
      <c r="G42" s="162"/>
      <c r="H42" s="33"/>
      <c r="I42" s="33"/>
      <c r="J42" s="517"/>
      <c r="K42" s="148"/>
      <c r="L42" s="44"/>
      <c r="M42" s="28"/>
      <c r="N42" s="28"/>
      <c r="O42" s="28"/>
      <c r="P42" s="162"/>
      <c r="Q42" s="162"/>
      <c r="R42" s="28"/>
      <c r="S42" s="28"/>
      <c r="T42" s="28"/>
      <c r="U42" s="29">
        <f t="shared" si="29"/>
        <v>0</v>
      </c>
      <c r="V42" s="28"/>
      <c r="W42" s="28"/>
      <c r="X42" s="28"/>
      <c r="Y42" s="29">
        <f t="shared" si="30"/>
        <v>0</v>
      </c>
      <c r="Z42" s="28"/>
      <c r="AA42" s="28"/>
      <c r="AB42" s="28"/>
      <c r="AC42" s="29">
        <f t="shared" si="31"/>
        <v>0</v>
      </c>
      <c r="AD42" s="28"/>
      <c r="AE42" s="148"/>
      <c r="AF42" s="148"/>
      <c r="AG42" s="29">
        <f t="shared" si="32"/>
        <v>0</v>
      </c>
      <c r="AH42" s="29">
        <f t="shared" si="33"/>
        <v>0</v>
      </c>
      <c r="AI42" s="112">
        <f t="shared" si="34"/>
        <v>0</v>
      </c>
      <c r="AJ42" s="112">
        <f t="shared" si="23"/>
        <v>0</v>
      </c>
    </row>
    <row r="43" spans="1:36" s="11" customFormat="1" ht="12.75" customHeight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+J32</f>
        <v>91105549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35">SUM(R33:R42)</f>
        <v>0</v>
      </c>
      <c r="S43" s="273">
        <f t="shared" si="35"/>
        <v>0</v>
      </c>
      <c r="T43" s="273">
        <f t="shared" si="35"/>
        <v>0</v>
      </c>
      <c r="U43" s="273">
        <f t="shared" si="35"/>
        <v>0</v>
      </c>
      <c r="V43" s="273">
        <f t="shared" si="35"/>
        <v>0</v>
      </c>
      <c r="W43" s="273">
        <f t="shared" si="35"/>
        <v>0</v>
      </c>
      <c r="X43" s="273">
        <f t="shared" si="35"/>
        <v>0</v>
      </c>
      <c r="Y43" s="273">
        <f t="shared" si="35"/>
        <v>0</v>
      </c>
      <c r="Z43" s="273">
        <f t="shared" si="35"/>
        <v>0</v>
      </c>
      <c r="AA43" s="273">
        <f t="shared" si="35"/>
        <v>0</v>
      </c>
      <c r="AB43" s="273">
        <f t="shared" si="35"/>
        <v>0</v>
      </c>
      <c r="AC43" s="273">
        <f t="shared" si="35"/>
        <v>0</v>
      </c>
      <c r="AD43" s="273">
        <f t="shared" si="35"/>
        <v>0</v>
      </c>
      <c r="AE43" s="273">
        <f t="shared" si="35"/>
        <v>0</v>
      </c>
      <c r="AF43" s="273">
        <f t="shared" si="35"/>
        <v>0</v>
      </c>
      <c r="AG43" s="273">
        <f t="shared" si="35"/>
        <v>0</v>
      </c>
      <c r="AH43" s="273">
        <f t="shared" si="35"/>
        <v>0</v>
      </c>
      <c r="AI43" s="281">
        <f>IF(ISERROR(AH43/J43),0,AH43/J43)</f>
        <v>0</v>
      </c>
      <c r="AJ43" s="281">
        <f>IF(ISERROR(AH43/$AH$198),0,AH43/$AH$198)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481">
        <v>202063352</v>
      </c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24.75" customHeight="1" outlineLevel="1" x14ac:dyDescent="0.2">
      <c r="A45" s="22">
        <v>1</v>
      </c>
      <c r="B45" s="22"/>
      <c r="C45" s="194"/>
      <c r="D45" s="146"/>
      <c r="E45" s="78"/>
      <c r="F45" s="78"/>
      <c r="G45" s="162"/>
      <c r="H45" s="25"/>
      <c r="I45" s="25"/>
      <c r="J45" s="482"/>
      <c r="K45" s="147"/>
      <c r="L45" s="44"/>
      <c r="M45" s="28"/>
      <c r="N45" s="28"/>
      <c r="O45" s="28"/>
      <c r="P45" s="78"/>
      <c r="Q45" s="78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147"/>
      <c r="AF45" s="28"/>
      <c r="AG45" s="29">
        <f>SUM(AD45:AF45)</f>
        <v>0</v>
      </c>
      <c r="AH45" s="29">
        <f t="shared" ref="AH45" si="36">SUM(U45,Y45,AC45,AG45)</f>
        <v>0</v>
      </c>
      <c r="AI45" s="112">
        <f>IF(ISERROR(AH45/J45),0,AH45/J45)</f>
        <v>0</v>
      </c>
      <c r="AJ45" s="112">
        <f t="shared" ref="AJ45:AJ54" si="37">IF(ISERROR(AH45/$AH$198),"-",AH45/$AH$198)</f>
        <v>0</v>
      </c>
    </row>
    <row r="46" spans="1:36" s="11" customFormat="1" ht="12.75" hidden="1" customHeight="1" outlineLevel="1" x14ac:dyDescent="0.2">
      <c r="A46" s="22">
        <v>2</v>
      </c>
      <c r="B46" s="22"/>
      <c r="C46" s="194"/>
      <c r="D46" s="146"/>
      <c r="E46" s="78"/>
      <c r="F46" s="78"/>
      <c r="G46" s="162"/>
      <c r="H46" s="25"/>
      <c r="I46" s="25"/>
      <c r="J46" s="482"/>
      <c r="K46" s="147"/>
      <c r="L46" s="44"/>
      <c r="M46" s="28"/>
      <c r="N46" s="28"/>
      <c r="O46" s="28"/>
      <c r="P46" s="78"/>
      <c r="Q46" s="78"/>
      <c r="R46" s="28"/>
      <c r="S46" s="28"/>
      <c r="T46" s="28"/>
      <c r="U46" s="29">
        <f t="shared" ref="U46:U54" si="38">SUM(R46:T46)</f>
        <v>0</v>
      </c>
      <c r="V46" s="28"/>
      <c r="W46" s="28"/>
      <c r="X46" s="28"/>
      <c r="Y46" s="29">
        <f t="shared" ref="Y46:Y54" si="39">SUM(V46:X46)</f>
        <v>0</v>
      </c>
      <c r="Z46" s="28"/>
      <c r="AA46" s="28"/>
      <c r="AB46" s="28"/>
      <c r="AC46" s="29">
        <f t="shared" ref="AC46:AC54" si="40">SUM(Z46:AB46)</f>
        <v>0</v>
      </c>
      <c r="AD46" s="28"/>
      <c r="AE46" s="147"/>
      <c r="AF46" s="28"/>
      <c r="AG46" s="29">
        <f t="shared" ref="AG46:AG54" si="41">SUM(AD46:AF46)</f>
        <v>0</v>
      </c>
      <c r="AH46" s="29">
        <f t="shared" ref="AH46:AH54" si="42">SUM(U46,Y46,AC46,AG46)</f>
        <v>0</v>
      </c>
      <c r="AI46" s="112">
        <f t="shared" ref="AI46:AI54" si="43">IF(ISERROR(AH46/J46),0,AH46/J46)</f>
        <v>0</v>
      </c>
      <c r="AJ46" s="112">
        <f t="shared" si="37"/>
        <v>0</v>
      </c>
    </row>
    <row r="47" spans="1:36" s="11" customFormat="1" ht="12.75" hidden="1" customHeight="1" outlineLevel="1" x14ac:dyDescent="0.2">
      <c r="A47" s="22">
        <v>3</v>
      </c>
      <c r="B47" s="22"/>
      <c r="C47" s="194"/>
      <c r="D47" s="146"/>
      <c r="E47" s="78"/>
      <c r="F47" s="78"/>
      <c r="G47" s="162"/>
      <c r="H47" s="25"/>
      <c r="I47" s="25"/>
      <c r="J47" s="482"/>
      <c r="K47" s="147"/>
      <c r="L47" s="44"/>
      <c r="M47" s="28"/>
      <c r="N47" s="28"/>
      <c r="O47" s="28"/>
      <c r="P47" s="78"/>
      <c r="Q47" s="78"/>
      <c r="R47" s="28"/>
      <c r="S47" s="28"/>
      <c r="T47" s="28"/>
      <c r="U47" s="29">
        <f t="shared" si="38"/>
        <v>0</v>
      </c>
      <c r="V47" s="28"/>
      <c r="W47" s="28"/>
      <c r="X47" s="28"/>
      <c r="Y47" s="29">
        <f t="shared" si="39"/>
        <v>0</v>
      </c>
      <c r="Z47" s="28"/>
      <c r="AA47" s="28"/>
      <c r="AB47" s="28"/>
      <c r="AC47" s="29">
        <f t="shared" si="40"/>
        <v>0</v>
      </c>
      <c r="AD47" s="28"/>
      <c r="AE47" s="147"/>
      <c r="AF47" s="28"/>
      <c r="AG47" s="29">
        <f t="shared" si="41"/>
        <v>0</v>
      </c>
      <c r="AH47" s="29">
        <f t="shared" si="42"/>
        <v>0</v>
      </c>
      <c r="AI47" s="112">
        <f t="shared" si="43"/>
        <v>0</v>
      </c>
      <c r="AJ47" s="112">
        <f t="shared" si="37"/>
        <v>0</v>
      </c>
    </row>
    <row r="48" spans="1:36" s="11" customFormat="1" ht="12.75" hidden="1" customHeight="1" outlineLevel="1" x14ac:dyDescent="0.2">
      <c r="A48" s="22">
        <v>4</v>
      </c>
      <c r="B48" s="22"/>
      <c r="C48" s="194"/>
      <c r="D48" s="146"/>
      <c r="E48" s="78"/>
      <c r="F48" s="78"/>
      <c r="G48" s="162"/>
      <c r="H48" s="25"/>
      <c r="I48" s="25"/>
      <c r="J48" s="482"/>
      <c r="K48" s="147"/>
      <c r="L48" s="44"/>
      <c r="M48" s="28"/>
      <c r="N48" s="28"/>
      <c r="O48" s="28"/>
      <c r="P48" s="78"/>
      <c r="Q48" s="78"/>
      <c r="R48" s="28"/>
      <c r="S48" s="28"/>
      <c r="T48" s="28"/>
      <c r="U48" s="29">
        <f t="shared" si="38"/>
        <v>0</v>
      </c>
      <c r="V48" s="28"/>
      <c r="W48" s="28"/>
      <c r="X48" s="28"/>
      <c r="Y48" s="29">
        <f t="shared" si="39"/>
        <v>0</v>
      </c>
      <c r="Z48" s="28"/>
      <c r="AA48" s="28"/>
      <c r="AB48" s="28"/>
      <c r="AC48" s="29">
        <f t="shared" si="40"/>
        <v>0</v>
      </c>
      <c r="AD48" s="28"/>
      <c r="AE48" s="147"/>
      <c r="AF48" s="28"/>
      <c r="AG48" s="29">
        <f t="shared" si="41"/>
        <v>0</v>
      </c>
      <c r="AH48" s="29">
        <f t="shared" si="42"/>
        <v>0</v>
      </c>
      <c r="AI48" s="112">
        <f t="shared" si="43"/>
        <v>0</v>
      </c>
      <c r="AJ48" s="112">
        <f t="shared" si="37"/>
        <v>0</v>
      </c>
    </row>
    <row r="49" spans="1:36" s="11" customFormat="1" ht="12.75" hidden="1" customHeight="1" outlineLevel="1" x14ac:dyDescent="0.2">
      <c r="A49" s="22">
        <v>5</v>
      </c>
      <c r="B49" s="22"/>
      <c r="C49" s="194"/>
      <c r="D49" s="146"/>
      <c r="E49" s="78"/>
      <c r="F49" s="78"/>
      <c r="G49" s="162"/>
      <c r="H49" s="25"/>
      <c r="I49" s="25"/>
      <c r="J49" s="482"/>
      <c r="K49" s="147"/>
      <c r="L49" s="44"/>
      <c r="M49" s="28"/>
      <c r="N49" s="28"/>
      <c r="O49" s="28"/>
      <c r="P49" s="78"/>
      <c r="Q49" s="78"/>
      <c r="R49" s="28"/>
      <c r="S49" s="28"/>
      <c r="T49" s="28"/>
      <c r="U49" s="29">
        <f t="shared" si="38"/>
        <v>0</v>
      </c>
      <c r="V49" s="28"/>
      <c r="W49" s="28"/>
      <c r="X49" s="28"/>
      <c r="Y49" s="29">
        <f t="shared" si="39"/>
        <v>0</v>
      </c>
      <c r="Z49" s="28"/>
      <c r="AA49" s="28"/>
      <c r="AB49" s="28"/>
      <c r="AC49" s="29">
        <f t="shared" si="40"/>
        <v>0</v>
      </c>
      <c r="AD49" s="28"/>
      <c r="AE49" s="147"/>
      <c r="AF49" s="28"/>
      <c r="AG49" s="29">
        <f t="shared" si="41"/>
        <v>0</v>
      </c>
      <c r="AH49" s="29">
        <f t="shared" si="42"/>
        <v>0</v>
      </c>
      <c r="AI49" s="112">
        <f t="shared" si="43"/>
        <v>0</v>
      </c>
      <c r="AJ49" s="112">
        <f t="shared" si="37"/>
        <v>0</v>
      </c>
    </row>
    <row r="50" spans="1:36" s="11" customFormat="1" ht="12.75" hidden="1" customHeight="1" outlineLevel="1" x14ac:dyDescent="0.2">
      <c r="A50" s="22">
        <v>6</v>
      </c>
      <c r="B50" s="22"/>
      <c r="C50" s="194"/>
      <c r="D50" s="146"/>
      <c r="E50" s="78"/>
      <c r="F50" s="78"/>
      <c r="G50" s="162"/>
      <c r="H50" s="25"/>
      <c r="I50" s="25"/>
      <c r="J50" s="482"/>
      <c r="K50" s="147"/>
      <c r="L50" s="44"/>
      <c r="M50" s="28"/>
      <c r="N50" s="28"/>
      <c r="O50" s="28"/>
      <c r="P50" s="78"/>
      <c r="Q50" s="78"/>
      <c r="R50" s="28"/>
      <c r="S50" s="28"/>
      <c r="T50" s="28"/>
      <c r="U50" s="29">
        <f t="shared" si="38"/>
        <v>0</v>
      </c>
      <c r="V50" s="28"/>
      <c r="W50" s="28"/>
      <c r="X50" s="28"/>
      <c r="Y50" s="29">
        <f t="shared" si="39"/>
        <v>0</v>
      </c>
      <c r="Z50" s="28"/>
      <c r="AA50" s="28"/>
      <c r="AB50" s="28"/>
      <c r="AC50" s="29">
        <f t="shared" si="40"/>
        <v>0</v>
      </c>
      <c r="AD50" s="28"/>
      <c r="AE50" s="147"/>
      <c r="AF50" s="28"/>
      <c r="AG50" s="29">
        <f t="shared" si="41"/>
        <v>0</v>
      </c>
      <c r="AH50" s="29">
        <f t="shared" si="42"/>
        <v>0</v>
      </c>
      <c r="AI50" s="112">
        <f t="shared" si="43"/>
        <v>0</v>
      </c>
      <c r="AJ50" s="112">
        <f t="shared" si="37"/>
        <v>0</v>
      </c>
    </row>
    <row r="51" spans="1:36" s="11" customFormat="1" ht="12.75" hidden="1" customHeight="1" outlineLevel="1" x14ac:dyDescent="0.2">
      <c r="A51" s="22">
        <v>7</v>
      </c>
      <c r="B51" s="22"/>
      <c r="C51" s="194"/>
      <c r="D51" s="146"/>
      <c r="E51" s="78"/>
      <c r="F51" s="78"/>
      <c r="G51" s="162"/>
      <c r="H51" s="25"/>
      <c r="I51" s="25"/>
      <c r="J51" s="482"/>
      <c r="K51" s="147"/>
      <c r="L51" s="44"/>
      <c r="M51" s="28"/>
      <c r="N51" s="28"/>
      <c r="O51" s="28"/>
      <c r="P51" s="78"/>
      <c r="Q51" s="78"/>
      <c r="R51" s="28"/>
      <c r="S51" s="28"/>
      <c r="T51" s="28"/>
      <c r="U51" s="29">
        <f t="shared" si="38"/>
        <v>0</v>
      </c>
      <c r="V51" s="28"/>
      <c r="W51" s="28"/>
      <c r="X51" s="28"/>
      <c r="Y51" s="29">
        <f t="shared" si="39"/>
        <v>0</v>
      </c>
      <c r="Z51" s="28"/>
      <c r="AA51" s="28"/>
      <c r="AB51" s="28"/>
      <c r="AC51" s="29">
        <f t="shared" si="40"/>
        <v>0</v>
      </c>
      <c r="AD51" s="28"/>
      <c r="AE51" s="147"/>
      <c r="AF51" s="28"/>
      <c r="AG51" s="29">
        <f t="shared" si="41"/>
        <v>0</v>
      </c>
      <c r="AH51" s="29">
        <f t="shared" si="42"/>
        <v>0</v>
      </c>
      <c r="AI51" s="112">
        <f t="shared" si="43"/>
        <v>0</v>
      </c>
      <c r="AJ51" s="112">
        <f t="shared" si="37"/>
        <v>0</v>
      </c>
    </row>
    <row r="52" spans="1:36" s="11" customFormat="1" ht="12.75" hidden="1" customHeight="1" outlineLevel="1" x14ac:dyDescent="0.2">
      <c r="A52" s="22">
        <v>8</v>
      </c>
      <c r="B52" s="22"/>
      <c r="C52" s="194"/>
      <c r="D52" s="146"/>
      <c r="E52" s="78"/>
      <c r="F52" s="78"/>
      <c r="G52" s="162"/>
      <c r="H52" s="25"/>
      <c r="I52" s="25"/>
      <c r="J52" s="482"/>
      <c r="K52" s="147"/>
      <c r="L52" s="44"/>
      <c r="M52" s="28"/>
      <c r="N52" s="28"/>
      <c r="O52" s="28"/>
      <c r="P52" s="78"/>
      <c r="Q52" s="78"/>
      <c r="R52" s="28"/>
      <c r="S52" s="28"/>
      <c r="T52" s="28"/>
      <c r="U52" s="29">
        <f t="shared" si="38"/>
        <v>0</v>
      </c>
      <c r="V52" s="28"/>
      <c r="W52" s="28"/>
      <c r="X52" s="28"/>
      <c r="Y52" s="29">
        <f t="shared" si="39"/>
        <v>0</v>
      </c>
      <c r="Z52" s="28"/>
      <c r="AA52" s="28"/>
      <c r="AB52" s="28"/>
      <c r="AC52" s="29">
        <f t="shared" si="40"/>
        <v>0</v>
      </c>
      <c r="AD52" s="28"/>
      <c r="AE52" s="147"/>
      <c r="AF52" s="28"/>
      <c r="AG52" s="29">
        <f t="shared" si="41"/>
        <v>0</v>
      </c>
      <c r="AH52" s="29">
        <f t="shared" si="42"/>
        <v>0</v>
      </c>
      <c r="AI52" s="112">
        <f t="shared" si="43"/>
        <v>0</v>
      </c>
      <c r="AJ52" s="112">
        <f t="shared" si="37"/>
        <v>0</v>
      </c>
    </row>
    <row r="53" spans="1:36" s="11" customFormat="1" ht="12.75" hidden="1" customHeight="1" outlineLevel="1" x14ac:dyDescent="0.2">
      <c r="A53" s="22">
        <v>9</v>
      </c>
      <c r="B53" s="22"/>
      <c r="C53" s="194"/>
      <c r="D53" s="146"/>
      <c r="E53" s="78"/>
      <c r="F53" s="78"/>
      <c r="G53" s="162"/>
      <c r="H53" s="25"/>
      <c r="I53" s="25"/>
      <c r="J53" s="482"/>
      <c r="K53" s="147"/>
      <c r="L53" s="44"/>
      <c r="M53" s="28"/>
      <c r="N53" s="28"/>
      <c r="O53" s="28"/>
      <c r="P53" s="78"/>
      <c r="Q53" s="78"/>
      <c r="R53" s="28"/>
      <c r="S53" s="28"/>
      <c r="T53" s="28"/>
      <c r="U53" s="29">
        <f t="shared" si="38"/>
        <v>0</v>
      </c>
      <c r="V53" s="28"/>
      <c r="W53" s="28"/>
      <c r="X53" s="28"/>
      <c r="Y53" s="29">
        <f t="shared" si="39"/>
        <v>0</v>
      </c>
      <c r="Z53" s="28"/>
      <c r="AA53" s="28"/>
      <c r="AB53" s="28"/>
      <c r="AC53" s="29">
        <f t="shared" si="40"/>
        <v>0</v>
      </c>
      <c r="AD53" s="28"/>
      <c r="AE53" s="147"/>
      <c r="AF53" s="28"/>
      <c r="AG53" s="29">
        <f t="shared" si="41"/>
        <v>0</v>
      </c>
      <c r="AH53" s="29">
        <f t="shared" si="42"/>
        <v>0</v>
      </c>
      <c r="AI53" s="112">
        <f t="shared" si="43"/>
        <v>0</v>
      </c>
      <c r="AJ53" s="112">
        <f t="shared" si="37"/>
        <v>0</v>
      </c>
    </row>
    <row r="54" spans="1:36" s="11" customFormat="1" ht="12.75" hidden="1" customHeight="1" outlineLevel="1" x14ac:dyDescent="0.2">
      <c r="A54" s="22">
        <v>10</v>
      </c>
      <c r="B54" s="22"/>
      <c r="C54" s="194"/>
      <c r="D54" s="146"/>
      <c r="E54" s="78"/>
      <c r="F54" s="78"/>
      <c r="G54" s="162"/>
      <c r="H54" s="25"/>
      <c r="I54" s="25"/>
      <c r="J54" s="517"/>
      <c r="K54" s="147"/>
      <c r="L54" s="44"/>
      <c r="M54" s="28"/>
      <c r="N54" s="28"/>
      <c r="O54" s="28"/>
      <c r="P54" s="78"/>
      <c r="Q54" s="78"/>
      <c r="R54" s="28"/>
      <c r="S54" s="28"/>
      <c r="T54" s="28"/>
      <c r="U54" s="29">
        <f t="shared" si="38"/>
        <v>0</v>
      </c>
      <c r="V54" s="28"/>
      <c r="W54" s="28"/>
      <c r="X54" s="28"/>
      <c r="Y54" s="29">
        <f t="shared" si="39"/>
        <v>0</v>
      </c>
      <c r="Z54" s="28"/>
      <c r="AA54" s="28"/>
      <c r="AB54" s="28"/>
      <c r="AC54" s="29">
        <f t="shared" si="40"/>
        <v>0</v>
      </c>
      <c r="AD54" s="28"/>
      <c r="AE54" s="147"/>
      <c r="AF54" s="28"/>
      <c r="AG54" s="29">
        <f t="shared" si="41"/>
        <v>0</v>
      </c>
      <c r="AH54" s="29">
        <f t="shared" si="42"/>
        <v>0</v>
      </c>
      <c r="AI54" s="112">
        <f t="shared" si="43"/>
        <v>0</v>
      </c>
      <c r="AJ54" s="112">
        <f t="shared" si="37"/>
        <v>0</v>
      </c>
    </row>
    <row r="55" spans="1:36" s="11" customFormat="1" ht="12.75" customHeight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+J44</f>
        <v>202063352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44">SUM(R45:R54)</f>
        <v>0</v>
      </c>
      <c r="S55" s="273">
        <f t="shared" si="44"/>
        <v>0</v>
      </c>
      <c r="T55" s="273">
        <f t="shared" si="44"/>
        <v>0</v>
      </c>
      <c r="U55" s="273">
        <f t="shared" si="44"/>
        <v>0</v>
      </c>
      <c r="V55" s="273">
        <f t="shared" si="44"/>
        <v>0</v>
      </c>
      <c r="W55" s="273">
        <f t="shared" si="44"/>
        <v>0</v>
      </c>
      <c r="X55" s="273">
        <f t="shared" si="44"/>
        <v>0</v>
      </c>
      <c r="Y55" s="273">
        <f t="shared" si="44"/>
        <v>0</v>
      </c>
      <c r="Z55" s="273">
        <f t="shared" si="44"/>
        <v>0</v>
      </c>
      <c r="AA55" s="273">
        <f t="shared" si="44"/>
        <v>0</v>
      </c>
      <c r="AB55" s="273">
        <f t="shared" si="44"/>
        <v>0</v>
      </c>
      <c r="AC55" s="273">
        <f t="shared" si="44"/>
        <v>0</v>
      </c>
      <c r="AD55" s="273">
        <f t="shared" si="44"/>
        <v>0</v>
      </c>
      <c r="AE55" s="273">
        <f t="shared" si="44"/>
        <v>0</v>
      </c>
      <c r="AF55" s="273">
        <f t="shared" si="44"/>
        <v>0</v>
      </c>
      <c r="AG55" s="273">
        <f t="shared" si="44"/>
        <v>0</v>
      </c>
      <c r="AH55" s="273">
        <f t="shared" si="44"/>
        <v>0</v>
      </c>
      <c r="AI55" s="281">
        <f>IF(ISERROR(AH55/J55),0,AH55/J55)</f>
        <v>0</v>
      </c>
      <c r="AJ55" s="281">
        <f>IF(ISERROR(AH55/$AH$198),0,AH55/$AH$198)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481">
        <v>430103105</v>
      </c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t="24.75" customHeight="1" outlineLevel="1" x14ac:dyDescent="0.3">
      <c r="A57" s="22">
        <v>1</v>
      </c>
      <c r="B57" s="22"/>
      <c r="C57" s="244"/>
      <c r="D57" s="245"/>
      <c r="E57" s="246"/>
      <c r="F57" s="144"/>
      <c r="G57" s="189"/>
      <c r="H57" s="178"/>
      <c r="I57" s="178"/>
      <c r="J57" s="482"/>
      <c r="K57" s="179"/>
      <c r="L57" s="44"/>
      <c r="M57" s="51"/>
      <c r="N57" s="180"/>
      <c r="O57" s="51"/>
      <c r="P57" s="181"/>
      <c r="Q57" s="181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/>
      <c r="AF57" s="28"/>
      <c r="AG57" s="29">
        <f>SUM(AD57:AF57)</f>
        <v>0</v>
      </c>
      <c r="AH57" s="29">
        <f t="shared" ref="AH57:AH59" si="45">SUM(U57,Y57,AC57,AG57)</f>
        <v>0</v>
      </c>
      <c r="AI57" s="112">
        <f>IF(ISERROR(AH57/J57),0,AH57/J57)</f>
        <v>0</v>
      </c>
      <c r="AJ57" s="112">
        <f t="shared" ref="AJ57:AJ66" si="46">IF(ISERROR(AH57/$AH$198),"-",AH57/$AH$198)</f>
        <v>0</v>
      </c>
    </row>
    <row r="58" spans="1:36" s="11" customFormat="1" ht="12.75" hidden="1" customHeight="1" outlineLevel="1" x14ac:dyDescent="0.3">
      <c r="A58" s="22">
        <v>2</v>
      </c>
      <c r="B58" s="22"/>
      <c r="C58" s="247"/>
      <c r="D58" s="248"/>
      <c r="E58" s="249"/>
      <c r="F58" s="144"/>
      <c r="G58" s="189"/>
      <c r="H58" s="182"/>
      <c r="I58" s="178"/>
      <c r="J58" s="482"/>
      <c r="K58" s="183"/>
      <c r="L58" s="44"/>
      <c r="M58" s="51"/>
      <c r="N58" s="180"/>
      <c r="O58" s="51"/>
      <c r="P58" s="181"/>
      <c r="Q58" s="181"/>
      <c r="R58" s="28"/>
      <c r="S58" s="28"/>
      <c r="T58" s="28"/>
      <c r="U58" s="29">
        <f t="shared" ref="U58:U59" si="47">SUM(R58:T58)</f>
        <v>0</v>
      </c>
      <c r="V58" s="28"/>
      <c r="W58" s="28"/>
      <c r="X58" s="28"/>
      <c r="Y58" s="29">
        <f t="shared" ref="Y58:Y59" si="48">SUM(V58:X58)</f>
        <v>0</v>
      </c>
      <c r="Z58" s="28"/>
      <c r="AA58" s="28"/>
      <c r="AB58" s="28"/>
      <c r="AC58" s="29">
        <f t="shared" ref="AC58:AC59" si="49">SUM(Z58:AB58)</f>
        <v>0</v>
      </c>
      <c r="AD58" s="28"/>
      <c r="AE58" s="28"/>
      <c r="AF58" s="28"/>
      <c r="AG58" s="29">
        <f t="shared" ref="AG58:AG59" si="50">SUM(AD58:AF58)</f>
        <v>0</v>
      </c>
      <c r="AH58" s="29">
        <f t="shared" si="45"/>
        <v>0</v>
      </c>
      <c r="AI58" s="112">
        <f>IF(ISERROR(AH58/J58),0,AH58/J58)</f>
        <v>0</v>
      </c>
      <c r="AJ58" s="112">
        <f t="shared" si="46"/>
        <v>0</v>
      </c>
    </row>
    <row r="59" spans="1:36" ht="12.75" hidden="1" customHeight="1" outlineLevel="1" x14ac:dyDescent="0.2">
      <c r="A59" s="22">
        <v>3</v>
      </c>
      <c r="B59" s="22"/>
      <c r="C59" s="242"/>
      <c r="D59" s="243"/>
      <c r="E59" s="189"/>
      <c r="F59" s="144"/>
      <c r="G59" s="189"/>
      <c r="H59" s="33"/>
      <c r="I59" s="33"/>
      <c r="J59" s="482"/>
      <c r="K59" s="148"/>
      <c r="L59" s="44"/>
      <c r="M59" s="28"/>
      <c r="N59" s="28"/>
      <c r="O59" s="28"/>
      <c r="P59" s="162"/>
      <c r="Q59" s="162"/>
      <c r="R59" s="28"/>
      <c r="S59" s="28"/>
      <c r="T59" s="28"/>
      <c r="U59" s="29">
        <f t="shared" si="47"/>
        <v>0</v>
      </c>
      <c r="V59" s="28"/>
      <c r="W59" s="28"/>
      <c r="X59" s="28"/>
      <c r="Y59" s="29">
        <f t="shared" si="48"/>
        <v>0</v>
      </c>
      <c r="Z59" s="28"/>
      <c r="AA59" s="28"/>
      <c r="AB59" s="28"/>
      <c r="AC59" s="29">
        <f t="shared" si="49"/>
        <v>0</v>
      </c>
      <c r="AD59" s="28"/>
      <c r="AE59" s="28"/>
      <c r="AF59" s="28"/>
      <c r="AG59" s="29">
        <f t="shared" si="50"/>
        <v>0</v>
      </c>
      <c r="AH59" s="29">
        <f t="shared" si="45"/>
        <v>0</v>
      </c>
      <c r="AI59" s="112">
        <f>IF(ISERROR(AH59/J59),0,AH59/J59)</f>
        <v>0</v>
      </c>
      <c r="AJ59" s="112">
        <f t="shared" si="46"/>
        <v>0</v>
      </c>
    </row>
    <row r="60" spans="1:36" ht="12.75" hidden="1" customHeight="1" outlineLevel="1" x14ac:dyDescent="0.2">
      <c r="A60" s="22">
        <v>4</v>
      </c>
      <c r="B60" s="22"/>
      <c r="C60" s="242"/>
      <c r="D60" s="243"/>
      <c r="E60" s="189"/>
      <c r="F60" s="144"/>
      <c r="G60" s="189"/>
      <c r="H60" s="33"/>
      <c r="I60" s="33"/>
      <c r="J60" s="482"/>
      <c r="K60" s="148"/>
      <c r="L60" s="44"/>
      <c r="M60" s="28"/>
      <c r="N60" s="28"/>
      <c r="O60" s="28"/>
      <c r="P60" s="162"/>
      <c r="Q60" s="162"/>
      <c r="R60" s="28"/>
      <c r="S60" s="28"/>
      <c r="T60" s="28"/>
      <c r="U60" s="29">
        <f t="shared" ref="U60:U66" si="51">SUM(R60:T60)</f>
        <v>0</v>
      </c>
      <c r="V60" s="28"/>
      <c r="W60" s="28"/>
      <c r="X60" s="28"/>
      <c r="Y60" s="29">
        <f t="shared" ref="Y60:Y66" si="52">SUM(V60:X60)</f>
        <v>0</v>
      </c>
      <c r="Z60" s="28"/>
      <c r="AA60" s="28"/>
      <c r="AB60" s="28"/>
      <c r="AC60" s="29">
        <f t="shared" ref="AC60:AC66" si="53">SUM(Z60:AB60)</f>
        <v>0</v>
      </c>
      <c r="AD60" s="28"/>
      <c r="AE60" s="28"/>
      <c r="AF60" s="28"/>
      <c r="AG60" s="29">
        <f t="shared" ref="AG60:AG66" si="54">SUM(AD60:AF60)</f>
        <v>0</v>
      </c>
      <c r="AH60" s="29">
        <f t="shared" ref="AH60:AH66" si="55">SUM(U60,Y60,AC60,AG60)</f>
        <v>0</v>
      </c>
      <c r="AI60" s="112">
        <f t="shared" ref="AI60:AI66" si="56">IF(ISERROR(AH60/J60),0,AH60/J60)</f>
        <v>0</v>
      </c>
      <c r="AJ60" s="112">
        <f t="shared" si="46"/>
        <v>0</v>
      </c>
    </row>
    <row r="61" spans="1:36" ht="12.75" hidden="1" customHeight="1" outlineLevel="1" x14ac:dyDescent="0.2">
      <c r="A61" s="22">
        <v>5</v>
      </c>
      <c r="B61" s="22"/>
      <c r="C61" s="242"/>
      <c r="D61" s="243"/>
      <c r="E61" s="189"/>
      <c r="F61" s="144"/>
      <c r="G61" s="189"/>
      <c r="H61" s="33"/>
      <c r="I61" s="33"/>
      <c r="J61" s="482"/>
      <c r="K61" s="148"/>
      <c r="L61" s="44"/>
      <c r="M61" s="28"/>
      <c r="N61" s="28"/>
      <c r="O61" s="28"/>
      <c r="P61" s="162"/>
      <c r="Q61" s="162"/>
      <c r="R61" s="28"/>
      <c r="S61" s="28"/>
      <c r="T61" s="28"/>
      <c r="U61" s="29">
        <f t="shared" si="51"/>
        <v>0</v>
      </c>
      <c r="V61" s="28"/>
      <c r="W61" s="28"/>
      <c r="X61" s="28"/>
      <c r="Y61" s="29">
        <f t="shared" si="52"/>
        <v>0</v>
      </c>
      <c r="Z61" s="28"/>
      <c r="AA61" s="28"/>
      <c r="AB61" s="28"/>
      <c r="AC61" s="29">
        <f t="shared" si="53"/>
        <v>0</v>
      </c>
      <c r="AD61" s="28"/>
      <c r="AE61" s="28"/>
      <c r="AF61" s="28"/>
      <c r="AG61" s="29">
        <f t="shared" si="54"/>
        <v>0</v>
      </c>
      <c r="AH61" s="29">
        <f t="shared" si="55"/>
        <v>0</v>
      </c>
      <c r="AI61" s="112">
        <f t="shared" si="56"/>
        <v>0</v>
      </c>
      <c r="AJ61" s="112">
        <f t="shared" si="46"/>
        <v>0</v>
      </c>
    </row>
    <row r="62" spans="1:36" ht="12.75" hidden="1" customHeight="1" outlineLevel="1" x14ac:dyDescent="0.2">
      <c r="A62" s="22">
        <v>6</v>
      </c>
      <c r="B62" s="22"/>
      <c r="C62" s="242"/>
      <c r="D62" s="243"/>
      <c r="E62" s="189"/>
      <c r="F62" s="144"/>
      <c r="G62" s="189"/>
      <c r="H62" s="33"/>
      <c r="I62" s="33"/>
      <c r="J62" s="482"/>
      <c r="K62" s="148"/>
      <c r="L62" s="44"/>
      <c r="M62" s="28"/>
      <c r="N62" s="28"/>
      <c r="O62" s="28"/>
      <c r="P62" s="162"/>
      <c r="Q62" s="162"/>
      <c r="R62" s="28"/>
      <c r="S62" s="28"/>
      <c r="T62" s="28"/>
      <c r="U62" s="29">
        <f t="shared" si="51"/>
        <v>0</v>
      </c>
      <c r="V62" s="28"/>
      <c r="W62" s="28"/>
      <c r="X62" s="28"/>
      <c r="Y62" s="29">
        <f t="shared" si="52"/>
        <v>0</v>
      </c>
      <c r="Z62" s="28"/>
      <c r="AA62" s="28"/>
      <c r="AB62" s="28"/>
      <c r="AC62" s="29">
        <f t="shared" si="53"/>
        <v>0</v>
      </c>
      <c r="AD62" s="28"/>
      <c r="AE62" s="28"/>
      <c r="AF62" s="28"/>
      <c r="AG62" s="29">
        <f t="shared" si="54"/>
        <v>0</v>
      </c>
      <c r="AH62" s="29">
        <f t="shared" si="55"/>
        <v>0</v>
      </c>
      <c r="AI62" s="112">
        <f t="shared" si="56"/>
        <v>0</v>
      </c>
      <c r="AJ62" s="112">
        <f t="shared" si="46"/>
        <v>0</v>
      </c>
    </row>
    <row r="63" spans="1:36" ht="12.75" hidden="1" customHeight="1" outlineLevel="1" x14ac:dyDescent="0.2">
      <c r="A63" s="22">
        <v>7</v>
      </c>
      <c r="B63" s="22"/>
      <c r="C63" s="242"/>
      <c r="D63" s="243"/>
      <c r="E63" s="189"/>
      <c r="F63" s="144"/>
      <c r="G63" s="189"/>
      <c r="H63" s="33"/>
      <c r="I63" s="33"/>
      <c r="J63" s="482"/>
      <c r="K63" s="148"/>
      <c r="L63" s="44"/>
      <c r="M63" s="28"/>
      <c r="N63" s="28"/>
      <c r="O63" s="28"/>
      <c r="P63" s="162"/>
      <c r="Q63" s="162"/>
      <c r="R63" s="28"/>
      <c r="S63" s="28"/>
      <c r="T63" s="28"/>
      <c r="U63" s="29">
        <f t="shared" si="51"/>
        <v>0</v>
      </c>
      <c r="V63" s="28"/>
      <c r="W63" s="28"/>
      <c r="X63" s="28"/>
      <c r="Y63" s="29">
        <f t="shared" si="52"/>
        <v>0</v>
      </c>
      <c r="Z63" s="28"/>
      <c r="AA63" s="28"/>
      <c r="AB63" s="28"/>
      <c r="AC63" s="29">
        <f t="shared" si="53"/>
        <v>0</v>
      </c>
      <c r="AD63" s="28"/>
      <c r="AE63" s="28"/>
      <c r="AF63" s="28"/>
      <c r="AG63" s="29">
        <f t="shared" si="54"/>
        <v>0</v>
      </c>
      <c r="AH63" s="29">
        <f t="shared" si="55"/>
        <v>0</v>
      </c>
      <c r="AI63" s="112">
        <f t="shared" si="56"/>
        <v>0</v>
      </c>
      <c r="AJ63" s="112">
        <f t="shared" si="46"/>
        <v>0</v>
      </c>
    </row>
    <row r="64" spans="1:36" ht="12.75" hidden="1" customHeight="1" outlineLevel="1" x14ac:dyDescent="0.2">
      <c r="A64" s="22">
        <v>8</v>
      </c>
      <c r="B64" s="22"/>
      <c r="C64" s="242"/>
      <c r="D64" s="243"/>
      <c r="E64" s="189"/>
      <c r="F64" s="144"/>
      <c r="G64" s="189"/>
      <c r="H64" s="33"/>
      <c r="I64" s="33"/>
      <c r="J64" s="482"/>
      <c r="K64" s="148"/>
      <c r="L64" s="44"/>
      <c r="M64" s="28"/>
      <c r="N64" s="28"/>
      <c r="O64" s="28"/>
      <c r="P64" s="162"/>
      <c r="Q64" s="162"/>
      <c r="R64" s="28"/>
      <c r="S64" s="28"/>
      <c r="T64" s="28"/>
      <c r="U64" s="29">
        <f t="shared" si="51"/>
        <v>0</v>
      </c>
      <c r="V64" s="28"/>
      <c r="W64" s="28"/>
      <c r="X64" s="28"/>
      <c r="Y64" s="29">
        <f t="shared" si="52"/>
        <v>0</v>
      </c>
      <c r="Z64" s="28"/>
      <c r="AA64" s="28"/>
      <c r="AB64" s="28"/>
      <c r="AC64" s="29">
        <f t="shared" si="53"/>
        <v>0</v>
      </c>
      <c r="AD64" s="28"/>
      <c r="AE64" s="28"/>
      <c r="AF64" s="28"/>
      <c r="AG64" s="29">
        <f t="shared" si="54"/>
        <v>0</v>
      </c>
      <c r="AH64" s="29">
        <f t="shared" si="55"/>
        <v>0</v>
      </c>
      <c r="AI64" s="112">
        <f t="shared" si="56"/>
        <v>0</v>
      </c>
      <c r="AJ64" s="112">
        <f t="shared" si="46"/>
        <v>0</v>
      </c>
    </row>
    <row r="65" spans="1:36" ht="12.75" hidden="1" customHeight="1" outlineLevel="1" x14ac:dyDescent="0.2">
      <c r="A65" s="22">
        <v>9</v>
      </c>
      <c r="B65" s="22"/>
      <c r="C65" s="242"/>
      <c r="D65" s="243"/>
      <c r="E65" s="189"/>
      <c r="F65" s="144"/>
      <c r="G65" s="189"/>
      <c r="H65" s="33"/>
      <c r="I65" s="33"/>
      <c r="J65" s="482"/>
      <c r="K65" s="148"/>
      <c r="L65" s="44"/>
      <c r="M65" s="28"/>
      <c r="N65" s="28"/>
      <c r="O65" s="28"/>
      <c r="P65" s="162"/>
      <c r="Q65" s="162"/>
      <c r="R65" s="28"/>
      <c r="S65" s="28"/>
      <c r="T65" s="28"/>
      <c r="U65" s="29">
        <f t="shared" si="51"/>
        <v>0</v>
      </c>
      <c r="V65" s="28"/>
      <c r="W65" s="28"/>
      <c r="X65" s="28"/>
      <c r="Y65" s="29">
        <f t="shared" si="52"/>
        <v>0</v>
      </c>
      <c r="Z65" s="28"/>
      <c r="AA65" s="28"/>
      <c r="AB65" s="28"/>
      <c r="AC65" s="29">
        <f t="shared" si="53"/>
        <v>0</v>
      </c>
      <c r="AD65" s="28"/>
      <c r="AE65" s="28"/>
      <c r="AF65" s="28"/>
      <c r="AG65" s="29">
        <f t="shared" si="54"/>
        <v>0</v>
      </c>
      <c r="AH65" s="29">
        <f t="shared" si="55"/>
        <v>0</v>
      </c>
      <c r="AI65" s="112">
        <f t="shared" si="56"/>
        <v>0</v>
      </c>
      <c r="AJ65" s="112">
        <f t="shared" si="46"/>
        <v>0</v>
      </c>
    </row>
    <row r="66" spans="1:36" ht="12.75" hidden="1" customHeight="1" outlineLevel="1" x14ac:dyDescent="0.2">
      <c r="A66" s="22">
        <v>10</v>
      </c>
      <c r="B66" s="22"/>
      <c r="C66" s="242"/>
      <c r="D66" s="243"/>
      <c r="E66" s="189"/>
      <c r="F66" s="144"/>
      <c r="G66" s="189"/>
      <c r="H66" s="33"/>
      <c r="I66" s="33"/>
      <c r="J66" s="517"/>
      <c r="K66" s="148"/>
      <c r="L66" s="44"/>
      <c r="M66" s="28"/>
      <c r="N66" s="28"/>
      <c r="O66" s="28"/>
      <c r="P66" s="162"/>
      <c r="Q66" s="162"/>
      <c r="R66" s="28"/>
      <c r="S66" s="28"/>
      <c r="T66" s="28"/>
      <c r="U66" s="29">
        <f t="shared" si="51"/>
        <v>0</v>
      </c>
      <c r="V66" s="28"/>
      <c r="W66" s="28"/>
      <c r="X66" s="28"/>
      <c r="Y66" s="29">
        <f t="shared" si="52"/>
        <v>0</v>
      </c>
      <c r="Z66" s="28"/>
      <c r="AA66" s="28"/>
      <c r="AB66" s="28"/>
      <c r="AC66" s="29">
        <f t="shared" si="53"/>
        <v>0</v>
      </c>
      <c r="AD66" s="28"/>
      <c r="AE66" s="28"/>
      <c r="AF66" s="28"/>
      <c r="AG66" s="29">
        <f t="shared" si="54"/>
        <v>0</v>
      </c>
      <c r="AH66" s="29">
        <f t="shared" si="55"/>
        <v>0</v>
      </c>
      <c r="AI66" s="112">
        <f t="shared" si="56"/>
        <v>0</v>
      </c>
      <c r="AJ66" s="112">
        <f t="shared" si="46"/>
        <v>0</v>
      </c>
    </row>
    <row r="67" spans="1:36" s="11" customFormat="1" ht="12.75" customHeight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+J56</f>
        <v>430103105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57">SUM(R57:R66)</f>
        <v>0</v>
      </c>
      <c r="S67" s="273">
        <f t="shared" si="57"/>
        <v>0</v>
      </c>
      <c r="T67" s="273">
        <f t="shared" si="57"/>
        <v>0</v>
      </c>
      <c r="U67" s="273">
        <f t="shared" si="57"/>
        <v>0</v>
      </c>
      <c r="V67" s="273">
        <f t="shared" si="57"/>
        <v>0</v>
      </c>
      <c r="W67" s="273">
        <f t="shared" si="57"/>
        <v>0</v>
      </c>
      <c r="X67" s="273">
        <f t="shared" si="57"/>
        <v>0</v>
      </c>
      <c r="Y67" s="273">
        <f t="shared" si="57"/>
        <v>0</v>
      </c>
      <c r="Z67" s="273">
        <f t="shared" si="57"/>
        <v>0</v>
      </c>
      <c r="AA67" s="273">
        <f t="shared" si="57"/>
        <v>0</v>
      </c>
      <c r="AB67" s="273">
        <f t="shared" si="57"/>
        <v>0</v>
      </c>
      <c r="AC67" s="273">
        <f t="shared" si="57"/>
        <v>0</v>
      </c>
      <c r="AD67" s="273">
        <f t="shared" si="57"/>
        <v>0</v>
      </c>
      <c r="AE67" s="273">
        <f t="shared" si="57"/>
        <v>0</v>
      </c>
      <c r="AF67" s="273">
        <f t="shared" si="57"/>
        <v>0</v>
      </c>
      <c r="AG67" s="273">
        <f t="shared" si="57"/>
        <v>0</v>
      </c>
      <c r="AH67" s="273">
        <f t="shared" si="57"/>
        <v>0</v>
      </c>
      <c r="AI67" s="281">
        <f>IF(ISERROR(AH67/J67),0,AH67/J67)</f>
        <v>0</v>
      </c>
      <c r="AJ67" s="281">
        <f>IF(ISERROR(AH67/$AH$198),0,AH67/$AH$198)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481">
        <v>323531655</v>
      </c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24.75" customHeight="1" outlineLevel="1" x14ac:dyDescent="0.2">
      <c r="A69" s="22">
        <v>1</v>
      </c>
      <c r="B69" s="22"/>
      <c r="C69" s="250"/>
      <c r="D69" s="251"/>
      <c r="E69" s="252"/>
      <c r="F69" s="252"/>
      <c r="G69" s="252"/>
      <c r="H69" s="146"/>
      <c r="I69" s="25"/>
      <c r="J69" s="482"/>
      <c r="K69" s="147"/>
      <c r="L69" s="44"/>
      <c r="M69" s="28"/>
      <c r="N69" s="28"/>
      <c r="O69" s="28"/>
      <c r="P69" s="78"/>
      <c r="Q69" s="78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198"/>
      <c r="AF69" s="199"/>
      <c r="AG69" s="155">
        <f>SUM(AD69:AF69)</f>
        <v>0</v>
      </c>
      <c r="AH69" s="29">
        <f t="shared" ref="AH69" si="58">SUM(U69,Y69,AC69,AG69)</f>
        <v>0</v>
      </c>
      <c r="AI69" s="112">
        <f>IF(ISERROR(AH69/J69),0,AH69/J69)</f>
        <v>0</v>
      </c>
      <c r="AJ69" s="112">
        <f t="shared" ref="AJ69:AJ78" si="59">IF(ISERROR(AH69/$AH$198),"-",AH69/$AH$198)</f>
        <v>0</v>
      </c>
    </row>
    <row r="70" spans="1:36" s="11" customFormat="1" ht="12.75" hidden="1" customHeight="1" outlineLevel="1" x14ac:dyDescent="0.2">
      <c r="A70" s="22">
        <v>2</v>
      </c>
      <c r="B70" s="22"/>
      <c r="C70" s="250"/>
      <c r="D70" s="251"/>
      <c r="E70" s="252"/>
      <c r="F70" s="252"/>
      <c r="G70" s="252"/>
      <c r="H70" s="146"/>
      <c r="I70" s="25"/>
      <c r="J70" s="482"/>
      <c r="K70" s="147"/>
      <c r="L70" s="44"/>
      <c r="M70" s="28"/>
      <c r="N70" s="28"/>
      <c r="O70" s="28"/>
      <c r="P70" s="78"/>
      <c r="Q70" s="78"/>
      <c r="R70" s="28"/>
      <c r="S70" s="28"/>
      <c r="T70" s="28"/>
      <c r="U70" s="29">
        <f t="shared" ref="U70:U78" si="60">SUM(R70:T70)</f>
        <v>0</v>
      </c>
      <c r="V70" s="28"/>
      <c r="W70" s="28"/>
      <c r="X70" s="28"/>
      <c r="Y70" s="29">
        <f t="shared" ref="Y70:Y78" si="61">SUM(V70:X70)</f>
        <v>0</v>
      </c>
      <c r="Z70" s="28"/>
      <c r="AA70" s="28"/>
      <c r="AB70" s="28"/>
      <c r="AC70" s="29">
        <f t="shared" ref="AC70:AC78" si="62">SUM(Z70:AB70)</f>
        <v>0</v>
      </c>
      <c r="AD70" s="28"/>
      <c r="AE70" s="198"/>
      <c r="AF70" s="199"/>
      <c r="AG70" s="155">
        <f t="shared" ref="AG70:AG78" si="63">SUM(AD70:AF70)</f>
        <v>0</v>
      </c>
      <c r="AH70" s="29">
        <f t="shared" ref="AH70:AH78" si="64">SUM(U70,Y70,AC70,AG70)</f>
        <v>0</v>
      </c>
      <c r="AI70" s="112">
        <f t="shared" ref="AI70:AI78" si="65">IF(ISERROR(AH70/J70),0,AH70/J70)</f>
        <v>0</v>
      </c>
      <c r="AJ70" s="112">
        <f t="shared" si="59"/>
        <v>0</v>
      </c>
    </row>
    <row r="71" spans="1:36" s="11" customFormat="1" ht="12.75" hidden="1" customHeight="1" outlineLevel="1" x14ac:dyDescent="0.2">
      <c r="A71" s="22">
        <v>3</v>
      </c>
      <c r="B71" s="22"/>
      <c r="C71" s="250"/>
      <c r="D71" s="251"/>
      <c r="E71" s="252"/>
      <c r="F71" s="252"/>
      <c r="G71" s="252"/>
      <c r="H71" s="146"/>
      <c r="I71" s="25"/>
      <c r="J71" s="482"/>
      <c r="K71" s="147"/>
      <c r="L71" s="44"/>
      <c r="M71" s="28"/>
      <c r="N71" s="28"/>
      <c r="O71" s="28"/>
      <c r="P71" s="78"/>
      <c r="Q71" s="78"/>
      <c r="R71" s="28"/>
      <c r="S71" s="28"/>
      <c r="T71" s="28"/>
      <c r="U71" s="29">
        <f t="shared" si="60"/>
        <v>0</v>
      </c>
      <c r="V71" s="28"/>
      <c r="W71" s="28"/>
      <c r="X71" s="28"/>
      <c r="Y71" s="29">
        <f t="shared" si="61"/>
        <v>0</v>
      </c>
      <c r="Z71" s="28"/>
      <c r="AA71" s="28"/>
      <c r="AB71" s="28"/>
      <c r="AC71" s="29">
        <f t="shared" si="62"/>
        <v>0</v>
      </c>
      <c r="AD71" s="28"/>
      <c r="AE71" s="198"/>
      <c r="AF71" s="199"/>
      <c r="AG71" s="155">
        <f t="shared" si="63"/>
        <v>0</v>
      </c>
      <c r="AH71" s="29">
        <f t="shared" si="64"/>
        <v>0</v>
      </c>
      <c r="AI71" s="112">
        <f t="shared" si="65"/>
        <v>0</v>
      </c>
      <c r="AJ71" s="112">
        <f t="shared" si="59"/>
        <v>0</v>
      </c>
    </row>
    <row r="72" spans="1:36" s="11" customFormat="1" ht="12.75" hidden="1" customHeight="1" outlineLevel="1" x14ac:dyDescent="0.2">
      <c r="A72" s="22">
        <v>4</v>
      </c>
      <c r="B72" s="22"/>
      <c r="C72" s="250"/>
      <c r="D72" s="251"/>
      <c r="E72" s="252"/>
      <c r="F72" s="252"/>
      <c r="G72" s="252"/>
      <c r="H72" s="146"/>
      <c r="I72" s="25"/>
      <c r="J72" s="482"/>
      <c r="K72" s="147"/>
      <c r="L72" s="44"/>
      <c r="M72" s="28"/>
      <c r="N72" s="28"/>
      <c r="O72" s="28"/>
      <c r="P72" s="78"/>
      <c r="Q72" s="78"/>
      <c r="R72" s="28"/>
      <c r="S72" s="28"/>
      <c r="T72" s="28"/>
      <c r="U72" s="29">
        <f t="shared" si="60"/>
        <v>0</v>
      </c>
      <c r="V72" s="28"/>
      <c r="W72" s="28"/>
      <c r="X72" s="28"/>
      <c r="Y72" s="29">
        <f t="shared" si="61"/>
        <v>0</v>
      </c>
      <c r="Z72" s="28"/>
      <c r="AA72" s="28"/>
      <c r="AB72" s="28"/>
      <c r="AC72" s="29">
        <f t="shared" si="62"/>
        <v>0</v>
      </c>
      <c r="AD72" s="28"/>
      <c r="AE72" s="198"/>
      <c r="AF72" s="199"/>
      <c r="AG72" s="155">
        <f t="shared" si="63"/>
        <v>0</v>
      </c>
      <c r="AH72" s="29">
        <f t="shared" si="64"/>
        <v>0</v>
      </c>
      <c r="AI72" s="112">
        <f t="shared" si="65"/>
        <v>0</v>
      </c>
      <c r="AJ72" s="112">
        <f t="shared" si="59"/>
        <v>0</v>
      </c>
    </row>
    <row r="73" spans="1:36" s="11" customFormat="1" ht="12.75" hidden="1" customHeight="1" outlineLevel="1" x14ac:dyDescent="0.2">
      <c r="A73" s="22">
        <v>5</v>
      </c>
      <c r="B73" s="22"/>
      <c r="C73" s="250"/>
      <c r="D73" s="251"/>
      <c r="E73" s="252"/>
      <c r="F73" s="252"/>
      <c r="G73" s="252"/>
      <c r="H73" s="146"/>
      <c r="I73" s="25"/>
      <c r="J73" s="482"/>
      <c r="K73" s="147"/>
      <c r="L73" s="44"/>
      <c r="M73" s="28"/>
      <c r="N73" s="28"/>
      <c r="O73" s="28"/>
      <c r="P73" s="78"/>
      <c r="Q73" s="78"/>
      <c r="R73" s="28"/>
      <c r="S73" s="28"/>
      <c r="T73" s="28"/>
      <c r="U73" s="29">
        <f t="shared" si="60"/>
        <v>0</v>
      </c>
      <c r="V73" s="28"/>
      <c r="W73" s="28"/>
      <c r="X73" s="28"/>
      <c r="Y73" s="29">
        <f t="shared" si="61"/>
        <v>0</v>
      </c>
      <c r="Z73" s="28"/>
      <c r="AA73" s="28"/>
      <c r="AB73" s="28"/>
      <c r="AC73" s="29">
        <f t="shared" si="62"/>
        <v>0</v>
      </c>
      <c r="AD73" s="28"/>
      <c r="AE73" s="198"/>
      <c r="AF73" s="199"/>
      <c r="AG73" s="155">
        <f t="shared" si="63"/>
        <v>0</v>
      </c>
      <c r="AH73" s="29">
        <f t="shared" si="64"/>
        <v>0</v>
      </c>
      <c r="AI73" s="112">
        <f t="shared" si="65"/>
        <v>0</v>
      </c>
      <c r="AJ73" s="112">
        <f t="shared" si="59"/>
        <v>0</v>
      </c>
    </row>
    <row r="74" spans="1:36" s="11" customFormat="1" ht="12.75" hidden="1" customHeight="1" outlineLevel="1" x14ac:dyDescent="0.2">
      <c r="A74" s="22">
        <v>6</v>
      </c>
      <c r="B74" s="22"/>
      <c r="C74" s="250"/>
      <c r="D74" s="251"/>
      <c r="E74" s="252"/>
      <c r="F74" s="252"/>
      <c r="G74" s="252"/>
      <c r="H74" s="146"/>
      <c r="I74" s="25"/>
      <c r="J74" s="482"/>
      <c r="K74" s="147"/>
      <c r="L74" s="44"/>
      <c r="M74" s="28"/>
      <c r="N74" s="28"/>
      <c r="O74" s="28"/>
      <c r="P74" s="78"/>
      <c r="Q74" s="78"/>
      <c r="R74" s="28"/>
      <c r="S74" s="28"/>
      <c r="T74" s="28"/>
      <c r="U74" s="29">
        <f t="shared" si="60"/>
        <v>0</v>
      </c>
      <c r="V74" s="28"/>
      <c r="W74" s="28"/>
      <c r="X74" s="28"/>
      <c r="Y74" s="29">
        <f t="shared" si="61"/>
        <v>0</v>
      </c>
      <c r="Z74" s="28"/>
      <c r="AA74" s="28"/>
      <c r="AB74" s="28"/>
      <c r="AC74" s="29">
        <f t="shared" si="62"/>
        <v>0</v>
      </c>
      <c r="AD74" s="28"/>
      <c r="AE74" s="198"/>
      <c r="AF74" s="199"/>
      <c r="AG74" s="155">
        <f t="shared" si="63"/>
        <v>0</v>
      </c>
      <c r="AH74" s="29">
        <f t="shared" si="64"/>
        <v>0</v>
      </c>
      <c r="AI74" s="112">
        <f t="shared" si="65"/>
        <v>0</v>
      </c>
      <c r="AJ74" s="112">
        <f t="shared" si="59"/>
        <v>0</v>
      </c>
    </row>
    <row r="75" spans="1:36" s="11" customFormat="1" ht="12.75" hidden="1" customHeight="1" outlineLevel="1" x14ac:dyDescent="0.2">
      <c r="A75" s="22">
        <v>7</v>
      </c>
      <c r="B75" s="22"/>
      <c r="C75" s="250"/>
      <c r="D75" s="251"/>
      <c r="E75" s="252"/>
      <c r="F75" s="252"/>
      <c r="G75" s="252"/>
      <c r="H75" s="146"/>
      <c r="I75" s="25"/>
      <c r="J75" s="482"/>
      <c r="K75" s="147"/>
      <c r="L75" s="44"/>
      <c r="M75" s="28"/>
      <c r="N75" s="28"/>
      <c r="O75" s="28"/>
      <c r="P75" s="78"/>
      <c r="Q75" s="78"/>
      <c r="R75" s="28"/>
      <c r="S75" s="28"/>
      <c r="T75" s="28"/>
      <c r="U75" s="29">
        <f t="shared" si="60"/>
        <v>0</v>
      </c>
      <c r="V75" s="28"/>
      <c r="W75" s="28"/>
      <c r="X75" s="28"/>
      <c r="Y75" s="29">
        <f t="shared" si="61"/>
        <v>0</v>
      </c>
      <c r="Z75" s="28"/>
      <c r="AA75" s="28"/>
      <c r="AB75" s="28"/>
      <c r="AC75" s="29">
        <f t="shared" si="62"/>
        <v>0</v>
      </c>
      <c r="AD75" s="28"/>
      <c r="AE75" s="198"/>
      <c r="AF75" s="199"/>
      <c r="AG75" s="155">
        <f t="shared" si="63"/>
        <v>0</v>
      </c>
      <c r="AH75" s="29">
        <f t="shared" si="64"/>
        <v>0</v>
      </c>
      <c r="AI75" s="112">
        <f t="shared" si="65"/>
        <v>0</v>
      </c>
      <c r="AJ75" s="112">
        <f t="shared" si="59"/>
        <v>0</v>
      </c>
    </row>
    <row r="76" spans="1:36" s="11" customFormat="1" ht="12.75" hidden="1" customHeight="1" outlineLevel="1" x14ac:dyDescent="0.2">
      <c r="A76" s="22">
        <v>8</v>
      </c>
      <c r="B76" s="22"/>
      <c r="C76" s="250"/>
      <c r="D76" s="251"/>
      <c r="E76" s="252"/>
      <c r="F76" s="252"/>
      <c r="G76" s="252"/>
      <c r="H76" s="146"/>
      <c r="I76" s="25"/>
      <c r="J76" s="482"/>
      <c r="K76" s="147"/>
      <c r="L76" s="44"/>
      <c r="M76" s="28"/>
      <c r="N76" s="28"/>
      <c r="O76" s="28"/>
      <c r="P76" s="78"/>
      <c r="Q76" s="78"/>
      <c r="R76" s="28"/>
      <c r="S76" s="28"/>
      <c r="T76" s="28"/>
      <c r="U76" s="29">
        <f t="shared" si="60"/>
        <v>0</v>
      </c>
      <c r="V76" s="28"/>
      <c r="W76" s="28"/>
      <c r="X76" s="28"/>
      <c r="Y76" s="29">
        <f t="shared" si="61"/>
        <v>0</v>
      </c>
      <c r="Z76" s="28"/>
      <c r="AA76" s="28"/>
      <c r="AB76" s="28"/>
      <c r="AC76" s="29">
        <f t="shared" si="62"/>
        <v>0</v>
      </c>
      <c r="AD76" s="28"/>
      <c r="AE76" s="198"/>
      <c r="AF76" s="199"/>
      <c r="AG76" s="155">
        <f t="shared" si="63"/>
        <v>0</v>
      </c>
      <c r="AH76" s="29">
        <f t="shared" si="64"/>
        <v>0</v>
      </c>
      <c r="AI76" s="112">
        <f t="shared" si="65"/>
        <v>0</v>
      </c>
      <c r="AJ76" s="112">
        <f t="shared" si="59"/>
        <v>0</v>
      </c>
    </row>
    <row r="77" spans="1:36" s="11" customFormat="1" ht="12.75" hidden="1" customHeight="1" outlineLevel="1" x14ac:dyDescent="0.2">
      <c r="A77" s="22">
        <v>9</v>
      </c>
      <c r="B77" s="22"/>
      <c r="C77" s="250"/>
      <c r="D77" s="251"/>
      <c r="E77" s="252"/>
      <c r="F77" s="252"/>
      <c r="G77" s="252"/>
      <c r="H77" s="146"/>
      <c r="I77" s="25"/>
      <c r="J77" s="482"/>
      <c r="K77" s="147"/>
      <c r="L77" s="44"/>
      <c r="M77" s="28"/>
      <c r="N77" s="28"/>
      <c r="O77" s="28"/>
      <c r="P77" s="78"/>
      <c r="Q77" s="78"/>
      <c r="R77" s="28"/>
      <c r="S77" s="28"/>
      <c r="T77" s="28"/>
      <c r="U77" s="29">
        <f t="shared" si="60"/>
        <v>0</v>
      </c>
      <c r="V77" s="28"/>
      <c r="W77" s="28"/>
      <c r="X77" s="28"/>
      <c r="Y77" s="29">
        <f t="shared" si="61"/>
        <v>0</v>
      </c>
      <c r="Z77" s="28"/>
      <c r="AA77" s="28"/>
      <c r="AB77" s="28"/>
      <c r="AC77" s="29">
        <f t="shared" si="62"/>
        <v>0</v>
      </c>
      <c r="AD77" s="28"/>
      <c r="AE77" s="198"/>
      <c r="AF77" s="199"/>
      <c r="AG77" s="155">
        <f t="shared" si="63"/>
        <v>0</v>
      </c>
      <c r="AH77" s="29">
        <f t="shared" si="64"/>
        <v>0</v>
      </c>
      <c r="AI77" s="112">
        <f t="shared" si="65"/>
        <v>0</v>
      </c>
      <c r="AJ77" s="112">
        <f t="shared" si="59"/>
        <v>0</v>
      </c>
    </row>
    <row r="78" spans="1:36" s="11" customFormat="1" ht="12.75" hidden="1" customHeight="1" outlineLevel="1" x14ac:dyDescent="0.2">
      <c r="A78" s="22">
        <v>10</v>
      </c>
      <c r="B78" s="22"/>
      <c r="C78" s="250"/>
      <c r="D78" s="251"/>
      <c r="E78" s="252"/>
      <c r="F78" s="252"/>
      <c r="G78" s="252"/>
      <c r="H78" s="146"/>
      <c r="I78" s="25"/>
      <c r="J78" s="517"/>
      <c r="K78" s="147"/>
      <c r="L78" s="44"/>
      <c r="M78" s="28"/>
      <c r="N78" s="28"/>
      <c r="O78" s="28"/>
      <c r="P78" s="78"/>
      <c r="Q78" s="78"/>
      <c r="R78" s="28"/>
      <c r="S78" s="28"/>
      <c r="T78" s="28"/>
      <c r="U78" s="29">
        <f t="shared" si="60"/>
        <v>0</v>
      </c>
      <c r="V78" s="28"/>
      <c r="W78" s="28"/>
      <c r="X78" s="28"/>
      <c r="Y78" s="29">
        <f t="shared" si="61"/>
        <v>0</v>
      </c>
      <c r="Z78" s="28"/>
      <c r="AA78" s="28"/>
      <c r="AB78" s="28"/>
      <c r="AC78" s="29">
        <f t="shared" si="62"/>
        <v>0</v>
      </c>
      <c r="AD78" s="28"/>
      <c r="AE78" s="198"/>
      <c r="AF78" s="199"/>
      <c r="AG78" s="155">
        <f t="shared" si="63"/>
        <v>0</v>
      </c>
      <c r="AH78" s="29">
        <f t="shared" si="64"/>
        <v>0</v>
      </c>
      <c r="AI78" s="112">
        <f t="shared" si="65"/>
        <v>0</v>
      </c>
      <c r="AJ78" s="112">
        <f t="shared" si="59"/>
        <v>0</v>
      </c>
    </row>
    <row r="79" spans="1:36" s="11" customFormat="1" ht="12.75" customHeight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+J68</f>
        <v>323531655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66">SUM(R69:R78)</f>
        <v>0</v>
      </c>
      <c r="S79" s="273">
        <f t="shared" si="66"/>
        <v>0</v>
      </c>
      <c r="T79" s="273">
        <f t="shared" si="66"/>
        <v>0</v>
      </c>
      <c r="U79" s="273">
        <f t="shared" si="66"/>
        <v>0</v>
      </c>
      <c r="V79" s="273">
        <f t="shared" si="66"/>
        <v>0</v>
      </c>
      <c r="W79" s="273">
        <f t="shared" si="66"/>
        <v>0</v>
      </c>
      <c r="X79" s="273">
        <f t="shared" si="66"/>
        <v>0</v>
      </c>
      <c r="Y79" s="273">
        <f t="shared" si="66"/>
        <v>0</v>
      </c>
      <c r="Z79" s="273">
        <f t="shared" si="66"/>
        <v>0</v>
      </c>
      <c r="AA79" s="273">
        <f t="shared" si="66"/>
        <v>0</v>
      </c>
      <c r="AB79" s="273">
        <f t="shared" si="66"/>
        <v>0</v>
      </c>
      <c r="AC79" s="273">
        <f t="shared" si="66"/>
        <v>0</v>
      </c>
      <c r="AD79" s="273">
        <f t="shared" si="66"/>
        <v>0</v>
      </c>
      <c r="AE79" s="282">
        <f t="shared" si="66"/>
        <v>0</v>
      </c>
      <c r="AF79" s="282">
        <f t="shared" si="66"/>
        <v>0</v>
      </c>
      <c r="AG79" s="273">
        <f t="shared" si="66"/>
        <v>0</v>
      </c>
      <c r="AH79" s="273">
        <f t="shared" si="66"/>
        <v>0</v>
      </c>
      <c r="AI79" s="281">
        <f>IF(ISERROR(AH79/J79),0,AH79/J79)</f>
        <v>0</v>
      </c>
      <c r="AJ79" s="281">
        <f>IF(ISERROR(AH79/$AH$198),0,AH79/$AH$198)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481">
        <v>363374704</v>
      </c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24.75" customHeight="1" outlineLevel="1" x14ac:dyDescent="0.2">
      <c r="A81" s="22">
        <v>1</v>
      </c>
      <c r="B81" s="22"/>
      <c r="C81" s="194"/>
      <c r="D81" s="146"/>
      <c r="E81" s="78"/>
      <c r="F81" s="78"/>
      <c r="G81" s="78"/>
      <c r="H81" s="25"/>
      <c r="I81" s="25"/>
      <c r="J81" s="482"/>
      <c r="K81" s="147"/>
      <c r="L81" s="78"/>
      <c r="M81" s="28"/>
      <c r="N81" s="28"/>
      <c r="O81" s="28"/>
      <c r="P81" s="78"/>
      <c r="Q81" s="78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" si="67">SUM(U81,Y81,AC81,AG81)</f>
        <v>0</v>
      </c>
      <c r="AI81" s="112">
        <f>IF(ISERROR(AH81/J81),0,AH81/J81)</f>
        <v>0</v>
      </c>
      <c r="AJ81" s="112">
        <f t="shared" ref="AJ81:AJ90" si="68">IF(ISERROR(AH81/$AH$198),"-",AH81/$AH$198)</f>
        <v>0</v>
      </c>
    </row>
    <row r="82" spans="1:36" s="11" customFormat="1" ht="12.75" hidden="1" customHeight="1" outlineLevel="1" x14ac:dyDescent="0.2">
      <c r="A82" s="22">
        <v>2</v>
      </c>
      <c r="B82" s="22"/>
      <c r="C82" s="194"/>
      <c r="D82" s="146"/>
      <c r="E82" s="78"/>
      <c r="F82" s="78"/>
      <c r="G82" s="78"/>
      <c r="H82" s="25"/>
      <c r="I82" s="25"/>
      <c r="J82" s="482"/>
      <c r="K82" s="147"/>
      <c r="L82" s="78"/>
      <c r="M82" s="28"/>
      <c r="N82" s="28"/>
      <c r="O82" s="28"/>
      <c r="P82" s="78"/>
      <c r="Q82" s="78"/>
      <c r="R82" s="28"/>
      <c r="S82" s="28"/>
      <c r="T82" s="28"/>
      <c r="U82" s="29">
        <f t="shared" ref="U82:U90" si="69">SUM(R82:T82)</f>
        <v>0</v>
      </c>
      <c r="V82" s="28"/>
      <c r="W82" s="28"/>
      <c r="X82" s="28"/>
      <c r="Y82" s="29">
        <f t="shared" ref="Y82:Y90" si="70">SUM(V82:X82)</f>
        <v>0</v>
      </c>
      <c r="Z82" s="28"/>
      <c r="AA82" s="28"/>
      <c r="AB82" s="28"/>
      <c r="AC82" s="29">
        <f t="shared" ref="AC82:AC90" si="71">SUM(Z82:AB82)</f>
        <v>0</v>
      </c>
      <c r="AD82" s="28"/>
      <c r="AE82" s="28"/>
      <c r="AF82" s="28"/>
      <c r="AG82" s="29">
        <f t="shared" ref="AG82:AG90" si="72">SUM(AD82:AF82)</f>
        <v>0</v>
      </c>
      <c r="AH82" s="29">
        <f t="shared" ref="AH82:AH90" si="73">SUM(U82,Y82,AC82,AG82)</f>
        <v>0</v>
      </c>
      <c r="AI82" s="112">
        <f t="shared" ref="AI82:AI90" si="74">IF(ISERROR(AH82/J82),0,AH82/J82)</f>
        <v>0</v>
      </c>
      <c r="AJ82" s="112">
        <f t="shared" si="68"/>
        <v>0</v>
      </c>
    </row>
    <row r="83" spans="1:36" s="11" customFormat="1" ht="12.75" hidden="1" customHeight="1" outlineLevel="1" x14ac:dyDescent="0.2">
      <c r="A83" s="22">
        <v>3</v>
      </c>
      <c r="B83" s="22"/>
      <c r="C83" s="194"/>
      <c r="D83" s="146"/>
      <c r="E83" s="78"/>
      <c r="F83" s="78"/>
      <c r="G83" s="78"/>
      <c r="H83" s="25"/>
      <c r="I83" s="25"/>
      <c r="J83" s="482"/>
      <c r="K83" s="147"/>
      <c r="L83" s="78"/>
      <c r="M83" s="28"/>
      <c r="N83" s="28"/>
      <c r="O83" s="28"/>
      <c r="P83" s="78"/>
      <c r="Q83" s="78"/>
      <c r="R83" s="28"/>
      <c r="S83" s="28"/>
      <c r="T83" s="28"/>
      <c r="U83" s="29">
        <f t="shared" si="69"/>
        <v>0</v>
      </c>
      <c r="V83" s="28"/>
      <c r="W83" s="28"/>
      <c r="X83" s="28"/>
      <c r="Y83" s="29">
        <f t="shared" si="70"/>
        <v>0</v>
      </c>
      <c r="Z83" s="28"/>
      <c r="AA83" s="28"/>
      <c r="AB83" s="28"/>
      <c r="AC83" s="29">
        <f t="shared" si="71"/>
        <v>0</v>
      </c>
      <c r="AD83" s="28"/>
      <c r="AE83" s="28"/>
      <c r="AF83" s="28"/>
      <c r="AG83" s="29">
        <f t="shared" si="72"/>
        <v>0</v>
      </c>
      <c r="AH83" s="29">
        <f t="shared" si="73"/>
        <v>0</v>
      </c>
      <c r="AI83" s="112">
        <f t="shared" si="74"/>
        <v>0</v>
      </c>
      <c r="AJ83" s="112">
        <f t="shared" si="68"/>
        <v>0</v>
      </c>
    </row>
    <row r="84" spans="1:36" s="11" customFormat="1" ht="12.75" hidden="1" customHeight="1" outlineLevel="1" x14ac:dyDescent="0.2">
      <c r="A84" s="22">
        <v>4</v>
      </c>
      <c r="B84" s="22"/>
      <c r="C84" s="194"/>
      <c r="D84" s="146"/>
      <c r="E84" s="78"/>
      <c r="F84" s="78"/>
      <c r="G84" s="78"/>
      <c r="H84" s="25"/>
      <c r="I84" s="25"/>
      <c r="J84" s="482"/>
      <c r="K84" s="147"/>
      <c r="L84" s="78"/>
      <c r="M84" s="28"/>
      <c r="N84" s="28"/>
      <c r="O84" s="28"/>
      <c r="P84" s="78"/>
      <c r="Q84" s="78"/>
      <c r="R84" s="28"/>
      <c r="S84" s="28"/>
      <c r="T84" s="28"/>
      <c r="U84" s="29">
        <f t="shared" si="69"/>
        <v>0</v>
      </c>
      <c r="V84" s="28"/>
      <c r="W84" s="28"/>
      <c r="X84" s="28"/>
      <c r="Y84" s="29">
        <f t="shared" si="70"/>
        <v>0</v>
      </c>
      <c r="Z84" s="28"/>
      <c r="AA84" s="28"/>
      <c r="AB84" s="28"/>
      <c r="AC84" s="29">
        <f t="shared" si="71"/>
        <v>0</v>
      </c>
      <c r="AD84" s="28"/>
      <c r="AE84" s="28"/>
      <c r="AF84" s="28"/>
      <c r="AG84" s="29">
        <f t="shared" si="72"/>
        <v>0</v>
      </c>
      <c r="AH84" s="29">
        <f t="shared" si="73"/>
        <v>0</v>
      </c>
      <c r="AI84" s="112">
        <f t="shared" si="74"/>
        <v>0</v>
      </c>
      <c r="AJ84" s="112">
        <f t="shared" si="68"/>
        <v>0</v>
      </c>
    </row>
    <row r="85" spans="1:36" s="11" customFormat="1" ht="12.75" hidden="1" customHeight="1" outlineLevel="1" x14ac:dyDescent="0.2">
      <c r="A85" s="22">
        <v>5</v>
      </c>
      <c r="B85" s="22"/>
      <c r="C85" s="194"/>
      <c r="D85" s="146"/>
      <c r="E85" s="78"/>
      <c r="F85" s="78"/>
      <c r="G85" s="78"/>
      <c r="H85" s="25"/>
      <c r="I85" s="25"/>
      <c r="J85" s="482"/>
      <c r="K85" s="147"/>
      <c r="L85" s="78"/>
      <c r="M85" s="28"/>
      <c r="N85" s="28"/>
      <c r="O85" s="28"/>
      <c r="P85" s="78"/>
      <c r="Q85" s="78"/>
      <c r="R85" s="28"/>
      <c r="S85" s="28"/>
      <c r="T85" s="28"/>
      <c r="U85" s="29">
        <f t="shared" si="69"/>
        <v>0</v>
      </c>
      <c r="V85" s="28"/>
      <c r="W85" s="28"/>
      <c r="X85" s="28"/>
      <c r="Y85" s="29">
        <f t="shared" si="70"/>
        <v>0</v>
      </c>
      <c r="Z85" s="28"/>
      <c r="AA85" s="28"/>
      <c r="AB85" s="28"/>
      <c r="AC85" s="29">
        <f t="shared" si="71"/>
        <v>0</v>
      </c>
      <c r="AD85" s="28"/>
      <c r="AE85" s="28"/>
      <c r="AF85" s="28"/>
      <c r="AG85" s="29">
        <f t="shared" si="72"/>
        <v>0</v>
      </c>
      <c r="AH85" s="29">
        <f t="shared" si="73"/>
        <v>0</v>
      </c>
      <c r="AI85" s="112">
        <f t="shared" si="74"/>
        <v>0</v>
      </c>
      <c r="AJ85" s="112">
        <f t="shared" si="68"/>
        <v>0</v>
      </c>
    </row>
    <row r="86" spans="1:36" s="11" customFormat="1" ht="12.75" hidden="1" customHeight="1" outlineLevel="1" x14ac:dyDescent="0.2">
      <c r="A86" s="22">
        <v>6</v>
      </c>
      <c r="B86" s="22"/>
      <c r="C86" s="194"/>
      <c r="D86" s="146"/>
      <c r="E86" s="78"/>
      <c r="F86" s="78"/>
      <c r="G86" s="78"/>
      <c r="H86" s="25"/>
      <c r="I86" s="25"/>
      <c r="J86" s="482"/>
      <c r="K86" s="147"/>
      <c r="L86" s="78"/>
      <c r="M86" s="28"/>
      <c r="N86" s="28"/>
      <c r="O86" s="28"/>
      <c r="P86" s="78"/>
      <c r="Q86" s="78"/>
      <c r="R86" s="28"/>
      <c r="S86" s="28"/>
      <c r="T86" s="28"/>
      <c r="U86" s="29">
        <f t="shared" si="69"/>
        <v>0</v>
      </c>
      <c r="V86" s="28"/>
      <c r="W86" s="28"/>
      <c r="X86" s="28"/>
      <c r="Y86" s="29">
        <f t="shared" si="70"/>
        <v>0</v>
      </c>
      <c r="Z86" s="28"/>
      <c r="AA86" s="28"/>
      <c r="AB86" s="28"/>
      <c r="AC86" s="29">
        <f t="shared" si="71"/>
        <v>0</v>
      </c>
      <c r="AD86" s="28"/>
      <c r="AE86" s="28"/>
      <c r="AF86" s="28"/>
      <c r="AG86" s="29">
        <f t="shared" si="72"/>
        <v>0</v>
      </c>
      <c r="AH86" s="29">
        <f t="shared" si="73"/>
        <v>0</v>
      </c>
      <c r="AI86" s="112">
        <f t="shared" si="74"/>
        <v>0</v>
      </c>
      <c r="AJ86" s="112">
        <f t="shared" si="68"/>
        <v>0</v>
      </c>
    </row>
    <row r="87" spans="1:36" s="11" customFormat="1" ht="12.75" hidden="1" customHeight="1" outlineLevel="1" x14ac:dyDescent="0.2">
      <c r="A87" s="22">
        <v>7</v>
      </c>
      <c r="B87" s="22"/>
      <c r="C87" s="194"/>
      <c r="D87" s="146"/>
      <c r="E87" s="78"/>
      <c r="F87" s="78"/>
      <c r="G87" s="78"/>
      <c r="H87" s="25"/>
      <c r="I87" s="25"/>
      <c r="J87" s="482"/>
      <c r="K87" s="147"/>
      <c r="L87" s="78"/>
      <c r="M87" s="28"/>
      <c r="N87" s="28"/>
      <c r="O87" s="28"/>
      <c r="P87" s="78"/>
      <c r="Q87" s="78"/>
      <c r="R87" s="28"/>
      <c r="S87" s="28"/>
      <c r="T87" s="28"/>
      <c r="U87" s="29">
        <f t="shared" si="69"/>
        <v>0</v>
      </c>
      <c r="V87" s="28"/>
      <c r="W87" s="28"/>
      <c r="X87" s="28"/>
      <c r="Y87" s="29">
        <f t="shared" si="70"/>
        <v>0</v>
      </c>
      <c r="Z87" s="28"/>
      <c r="AA87" s="28"/>
      <c r="AB87" s="28"/>
      <c r="AC87" s="29">
        <f t="shared" si="71"/>
        <v>0</v>
      </c>
      <c r="AD87" s="28"/>
      <c r="AE87" s="28"/>
      <c r="AF87" s="28"/>
      <c r="AG87" s="29">
        <f t="shared" si="72"/>
        <v>0</v>
      </c>
      <c r="AH87" s="29">
        <f t="shared" si="73"/>
        <v>0</v>
      </c>
      <c r="AI87" s="112">
        <f t="shared" si="74"/>
        <v>0</v>
      </c>
      <c r="AJ87" s="112">
        <f t="shared" si="68"/>
        <v>0</v>
      </c>
    </row>
    <row r="88" spans="1:36" s="11" customFormat="1" ht="12.75" hidden="1" customHeight="1" outlineLevel="1" x14ac:dyDescent="0.2">
      <c r="A88" s="22">
        <v>8</v>
      </c>
      <c r="B88" s="22"/>
      <c r="C88" s="194"/>
      <c r="D88" s="146"/>
      <c r="E88" s="78"/>
      <c r="F88" s="78"/>
      <c r="G88" s="78"/>
      <c r="H88" s="25"/>
      <c r="I88" s="25"/>
      <c r="J88" s="482"/>
      <c r="K88" s="147"/>
      <c r="L88" s="78"/>
      <c r="M88" s="28"/>
      <c r="N88" s="28"/>
      <c r="O88" s="28"/>
      <c r="P88" s="78"/>
      <c r="Q88" s="78"/>
      <c r="R88" s="28"/>
      <c r="S88" s="28"/>
      <c r="T88" s="28"/>
      <c r="U88" s="29">
        <f t="shared" si="69"/>
        <v>0</v>
      </c>
      <c r="V88" s="28"/>
      <c r="W88" s="28"/>
      <c r="X88" s="28"/>
      <c r="Y88" s="29">
        <f t="shared" si="70"/>
        <v>0</v>
      </c>
      <c r="Z88" s="28"/>
      <c r="AA88" s="28"/>
      <c r="AB88" s="28"/>
      <c r="AC88" s="29">
        <f t="shared" si="71"/>
        <v>0</v>
      </c>
      <c r="AD88" s="28"/>
      <c r="AE88" s="28"/>
      <c r="AF88" s="28"/>
      <c r="AG88" s="29">
        <f t="shared" si="72"/>
        <v>0</v>
      </c>
      <c r="AH88" s="29">
        <f t="shared" si="73"/>
        <v>0</v>
      </c>
      <c r="AI88" s="112">
        <f t="shared" si="74"/>
        <v>0</v>
      </c>
      <c r="AJ88" s="112">
        <f t="shared" si="68"/>
        <v>0</v>
      </c>
    </row>
    <row r="89" spans="1:36" s="11" customFormat="1" ht="12.75" hidden="1" customHeight="1" outlineLevel="1" x14ac:dyDescent="0.2">
      <c r="A89" s="22">
        <v>9</v>
      </c>
      <c r="B89" s="22"/>
      <c r="C89" s="194"/>
      <c r="D89" s="146"/>
      <c r="E89" s="78"/>
      <c r="F89" s="78"/>
      <c r="G89" s="78"/>
      <c r="H89" s="25"/>
      <c r="I89" s="25"/>
      <c r="J89" s="482"/>
      <c r="K89" s="147"/>
      <c r="L89" s="78"/>
      <c r="M89" s="28"/>
      <c r="N89" s="28"/>
      <c r="O89" s="28"/>
      <c r="P89" s="78"/>
      <c r="Q89" s="78"/>
      <c r="R89" s="28"/>
      <c r="S89" s="28"/>
      <c r="T89" s="28"/>
      <c r="U89" s="29">
        <f t="shared" si="69"/>
        <v>0</v>
      </c>
      <c r="V89" s="28"/>
      <c r="W89" s="28"/>
      <c r="X89" s="28"/>
      <c r="Y89" s="29">
        <f t="shared" si="70"/>
        <v>0</v>
      </c>
      <c r="Z89" s="28"/>
      <c r="AA89" s="28"/>
      <c r="AB89" s="28"/>
      <c r="AC89" s="29">
        <f t="shared" si="71"/>
        <v>0</v>
      </c>
      <c r="AD89" s="28"/>
      <c r="AE89" s="28"/>
      <c r="AF89" s="28"/>
      <c r="AG89" s="29">
        <f t="shared" si="72"/>
        <v>0</v>
      </c>
      <c r="AH89" s="29">
        <f t="shared" si="73"/>
        <v>0</v>
      </c>
      <c r="AI89" s="112">
        <f t="shared" si="74"/>
        <v>0</v>
      </c>
      <c r="AJ89" s="112">
        <f t="shared" si="68"/>
        <v>0</v>
      </c>
    </row>
    <row r="90" spans="1:36" s="11" customFormat="1" ht="12.75" hidden="1" customHeight="1" outlineLevel="1" x14ac:dyDescent="0.2">
      <c r="A90" s="22">
        <v>10</v>
      </c>
      <c r="B90" s="22"/>
      <c r="C90" s="194"/>
      <c r="D90" s="146"/>
      <c r="E90" s="78"/>
      <c r="F90" s="78"/>
      <c r="G90" s="78"/>
      <c r="H90" s="25"/>
      <c r="I90" s="25"/>
      <c r="J90" s="517"/>
      <c r="K90" s="147"/>
      <c r="L90" s="78"/>
      <c r="M90" s="28"/>
      <c r="N90" s="28"/>
      <c r="O90" s="28"/>
      <c r="P90" s="78"/>
      <c r="Q90" s="78"/>
      <c r="R90" s="28"/>
      <c r="S90" s="28"/>
      <c r="T90" s="28"/>
      <c r="U90" s="29">
        <f t="shared" si="69"/>
        <v>0</v>
      </c>
      <c r="V90" s="28"/>
      <c r="W90" s="28"/>
      <c r="X90" s="28"/>
      <c r="Y90" s="29">
        <f t="shared" si="70"/>
        <v>0</v>
      </c>
      <c r="Z90" s="28"/>
      <c r="AA90" s="28"/>
      <c r="AB90" s="28"/>
      <c r="AC90" s="29">
        <f t="shared" si="71"/>
        <v>0</v>
      </c>
      <c r="AD90" s="28"/>
      <c r="AE90" s="28"/>
      <c r="AF90" s="28"/>
      <c r="AG90" s="29">
        <f t="shared" si="72"/>
        <v>0</v>
      </c>
      <c r="AH90" s="29">
        <f t="shared" si="73"/>
        <v>0</v>
      </c>
      <c r="AI90" s="112">
        <f t="shared" si="74"/>
        <v>0</v>
      </c>
      <c r="AJ90" s="112">
        <f t="shared" si="68"/>
        <v>0</v>
      </c>
    </row>
    <row r="91" spans="1:36" s="11" customFormat="1" ht="12.75" customHeight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+J80</f>
        <v>363374704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75">SUM(R81:R90)</f>
        <v>0</v>
      </c>
      <c r="S91" s="273">
        <f t="shared" si="75"/>
        <v>0</v>
      </c>
      <c r="T91" s="273">
        <f t="shared" si="75"/>
        <v>0</v>
      </c>
      <c r="U91" s="273">
        <f t="shared" si="75"/>
        <v>0</v>
      </c>
      <c r="V91" s="273">
        <f t="shared" si="75"/>
        <v>0</v>
      </c>
      <c r="W91" s="273">
        <f t="shared" si="75"/>
        <v>0</v>
      </c>
      <c r="X91" s="273">
        <f t="shared" si="75"/>
        <v>0</v>
      </c>
      <c r="Y91" s="273">
        <f t="shared" si="75"/>
        <v>0</v>
      </c>
      <c r="Z91" s="273">
        <f t="shared" si="75"/>
        <v>0</v>
      </c>
      <c r="AA91" s="273">
        <f t="shared" si="75"/>
        <v>0</v>
      </c>
      <c r="AB91" s="273">
        <f t="shared" si="75"/>
        <v>0</v>
      </c>
      <c r="AC91" s="273">
        <f t="shared" si="75"/>
        <v>0</v>
      </c>
      <c r="AD91" s="273">
        <f t="shared" si="75"/>
        <v>0</v>
      </c>
      <c r="AE91" s="273">
        <f t="shared" si="75"/>
        <v>0</v>
      </c>
      <c r="AF91" s="273">
        <f t="shared" si="75"/>
        <v>0</v>
      </c>
      <c r="AG91" s="273">
        <f t="shared" si="75"/>
        <v>0</v>
      </c>
      <c r="AH91" s="273">
        <f t="shared" si="75"/>
        <v>0</v>
      </c>
      <c r="AI91" s="281">
        <f>IF(ISERROR(AH91/J91),0,AH91/J91)</f>
        <v>0</v>
      </c>
      <c r="AJ91" s="281">
        <f>IF(ISERROR(AH91/$AH$198),0,AH91/$AH$198)</f>
        <v>0</v>
      </c>
    </row>
    <row r="92" spans="1:36" ht="12.75" customHeight="1" x14ac:dyDescent="0.3">
      <c r="A92" s="473" t="s">
        <v>60</v>
      </c>
      <c r="B92" s="474"/>
      <c r="C92" s="532"/>
      <c r="D92" s="532"/>
      <c r="E92" s="527"/>
      <c r="F92" s="156"/>
      <c r="G92" s="157"/>
      <c r="H92" s="17"/>
      <c r="I92" s="17"/>
      <c r="J92" s="481">
        <v>404418553</v>
      </c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24.75" customHeight="1" outlineLevel="1" x14ac:dyDescent="0.2">
      <c r="A93" s="22">
        <v>1</v>
      </c>
      <c r="B93" s="22"/>
      <c r="C93" s="200"/>
      <c r="D93" s="201"/>
      <c r="E93" s="202"/>
      <c r="F93" s="203"/>
      <c r="G93" s="203"/>
      <c r="H93" s="146"/>
      <c r="I93" s="25"/>
      <c r="J93" s="482"/>
      <c r="K93" s="198"/>
      <c r="L93" s="44"/>
      <c r="M93" s="28"/>
      <c r="N93" s="28"/>
      <c r="O93" s="28"/>
      <c r="P93" s="78"/>
      <c r="Q93" s="78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198"/>
      <c r="AF93" s="28"/>
      <c r="AG93" s="29">
        <f>SUM(AD93:AF93)</f>
        <v>0</v>
      </c>
      <c r="AH93" s="29">
        <f t="shared" ref="AH93" si="76">SUM(U93,Y93,AC93,AG93)</f>
        <v>0</v>
      </c>
      <c r="AI93" s="112">
        <f>IF(ISERROR(AH93/J93),0,AH93/J93)</f>
        <v>0</v>
      </c>
      <c r="AJ93" s="112">
        <f t="shared" ref="AJ93:AJ102" si="77">IF(ISERROR(AH93/$AH$198),"-",AH93/$AH$198)</f>
        <v>0</v>
      </c>
    </row>
    <row r="94" spans="1:36" s="11" customFormat="1" ht="12.75" hidden="1" customHeight="1" outlineLevel="1" x14ac:dyDescent="0.2">
      <c r="A94" s="22">
        <v>2</v>
      </c>
      <c r="B94" s="22"/>
      <c r="C94" s="200"/>
      <c r="D94" s="201"/>
      <c r="E94" s="202"/>
      <c r="F94" s="203"/>
      <c r="G94" s="203"/>
      <c r="H94" s="146"/>
      <c r="I94" s="25"/>
      <c r="J94" s="482"/>
      <c r="K94" s="198"/>
      <c r="L94" s="44"/>
      <c r="M94" s="28"/>
      <c r="N94" s="28"/>
      <c r="O94" s="28"/>
      <c r="P94" s="78"/>
      <c r="Q94" s="78"/>
      <c r="R94" s="28"/>
      <c r="S94" s="28"/>
      <c r="T94" s="28"/>
      <c r="U94" s="29">
        <f t="shared" ref="U94:U102" si="78">SUM(R94:T94)</f>
        <v>0</v>
      </c>
      <c r="V94" s="28"/>
      <c r="W94" s="28"/>
      <c r="X94" s="28"/>
      <c r="Y94" s="29">
        <f t="shared" ref="Y94:Y102" si="79">SUM(V94:X94)</f>
        <v>0</v>
      </c>
      <c r="Z94" s="28"/>
      <c r="AA94" s="28"/>
      <c r="AB94" s="28"/>
      <c r="AC94" s="29">
        <f t="shared" ref="AC94:AC102" si="80">SUM(Z94:AB94)</f>
        <v>0</v>
      </c>
      <c r="AD94" s="28"/>
      <c r="AE94" s="198"/>
      <c r="AF94" s="28"/>
      <c r="AG94" s="29">
        <f t="shared" ref="AG94:AG102" si="81">SUM(AD94:AF94)</f>
        <v>0</v>
      </c>
      <c r="AH94" s="29">
        <f t="shared" ref="AH94:AH102" si="82">SUM(U94,Y94,AC94,AG94)</f>
        <v>0</v>
      </c>
      <c r="AI94" s="112">
        <f t="shared" ref="AI94:AI102" si="83">IF(ISERROR(AH94/J94),0,AH94/J94)</f>
        <v>0</v>
      </c>
      <c r="AJ94" s="112">
        <f t="shared" si="77"/>
        <v>0</v>
      </c>
    </row>
    <row r="95" spans="1:36" s="11" customFormat="1" ht="12.75" hidden="1" customHeight="1" outlineLevel="1" x14ac:dyDescent="0.2">
      <c r="A95" s="22">
        <v>3</v>
      </c>
      <c r="B95" s="22"/>
      <c r="C95" s="204"/>
      <c r="D95" s="205"/>
      <c r="E95" s="203"/>
      <c r="F95" s="203"/>
      <c r="G95" s="203"/>
      <c r="H95" s="146"/>
      <c r="I95" s="25"/>
      <c r="J95" s="482"/>
      <c r="K95" s="198"/>
      <c r="L95" s="44"/>
      <c r="M95" s="28"/>
      <c r="N95" s="28"/>
      <c r="O95" s="28"/>
      <c r="P95" s="78"/>
      <c r="Q95" s="78"/>
      <c r="R95" s="28"/>
      <c r="S95" s="28"/>
      <c r="T95" s="28"/>
      <c r="U95" s="29">
        <f t="shared" si="78"/>
        <v>0</v>
      </c>
      <c r="V95" s="28"/>
      <c r="W95" s="28"/>
      <c r="X95" s="28"/>
      <c r="Y95" s="29">
        <f t="shared" si="79"/>
        <v>0</v>
      </c>
      <c r="Z95" s="28"/>
      <c r="AA95" s="28"/>
      <c r="AB95" s="28"/>
      <c r="AC95" s="29">
        <f t="shared" si="80"/>
        <v>0</v>
      </c>
      <c r="AD95" s="28"/>
      <c r="AE95" s="198"/>
      <c r="AF95" s="28"/>
      <c r="AG95" s="29">
        <f t="shared" si="81"/>
        <v>0</v>
      </c>
      <c r="AH95" s="29">
        <f t="shared" si="82"/>
        <v>0</v>
      </c>
      <c r="AI95" s="112">
        <f t="shared" si="83"/>
        <v>0</v>
      </c>
      <c r="AJ95" s="112">
        <f t="shared" si="77"/>
        <v>0</v>
      </c>
    </row>
    <row r="96" spans="1:36" s="11" customFormat="1" ht="12.75" hidden="1" customHeight="1" outlineLevel="1" x14ac:dyDescent="0.2">
      <c r="A96" s="22">
        <v>4</v>
      </c>
      <c r="B96" s="22"/>
      <c r="C96" s="204"/>
      <c r="D96" s="205"/>
      <c r="E96" s="203"/>
      <c r="F96" s="203"/>
      <c r="G96" s="203"/>
      <c r="H96" s="146"/>
      <c r="I96" s="25"/>
      <c r="J96" s="482"/>
      <c r="K96" s="198"/>
      <c r="L96" s="44"/>
      <c r="M96" s="28"/>
      <c r="N96" s="28"/>
      <c r="O96" s="28"/>
      <c r="P96" s="78"/>
      <c r="Q96" s="78"/>
      <c r="R96" s="28"/>
      <c r="S96" s="28"/>
      <c r="T96" s="28"/>
      <c r="U96" s="29">
        <f t="shared" si="78"/>
        <v>0</v>
      </c>
      <c r="V96" s="28"/>
      <c r="W96" s="28"/>
      <c r="X96" s="28"/>
      <c r="Y96" s="29">
        <f t="shared" si="79"/>
        <v>0</v>
      </c>
      <c r="Z96" s="28"/>
      <c r="AA96" s="28"/>
      <c r="AB96" s="28"/>
      <c r="AC96" s="29">
        <f t="shared" si="80"/>
        <v>0</v>
      </c>
      <c r="AD96" s="28"/>
      <c r="AE96" s="198"/>
      <c r="AF96" s="28"/>
      <c r="AG96" s="29">
        <f t="shared" si="81"/>
        <v>0</v>
      </c>
      <c r="AH96" s="29">
        <f t="shared" si="82"/>
        <v>0</v>
      </c>
      <c r="AI96" s="112">
        <f t="shared" si="83"/>
        <v>0</v>
      </c>
      <c r="AJ96" s="112">
        <f t="shared" si="77"/>
        <v>0</v>
      </c>
    </row>
    <row r="97" spans="1:36" s="11" customFormat="1" ht="12.75" hidden="1" customHeight="1" outlineLevel="1" x14ac:dyDescent="0.2">
      <c r="A97" s="22">
        <v>5</v>
      </c>
      <c r="B97" s="22"/>
      <c r="C97" s="204"/>
      <c r="D97" s="205"/>
      <c r="E97" s="203"/>
      <c r="F97" s="203"/>
      <c r="G97" s="203"/>
      <c r="H97" s="146"/>
      <c r="I97" s="25"/>
      <c r="J97" s="482"/>
      <c r="K97" s="198"/>
      <c r="L97" s="44"/>
      <c r="M97" s="28"/>
      <c r="N97" s="28"/>
      <c r="O97" s="28"/>
      <c r="P97" s="78"/>
      <c r="Q97" s="78"/>
      <c r="R97" s="28"/>
      <c r="S97" s="28"/>
      <c r="T97" s="28"/>
      <c r="U97" s="29">
        <f t="shared" si="78"/>
        <v>0</v>
      </c>
      <c r="V97" s="28"/>
      <c r="W97" s="28"/>
      <c r="X97" s="28"/>
      <c r="Y97" s="29">
        <f t="shared" si="79"/>
        <v>0</v>
      </c>
      <c r="Z97" s="28"/>
      <c r="AA97" s="28"/>
      <c r="AB97" s="28"/>
      <c r="AC97" s="29">
        <f t="shared" si="80"/>
        <v>0</v>
      </c>
      <c r="AD97" s="28"/>
      <c r="AE97" s="198"/>
      <c r="AF97" s="28"/>
      <c r="AG97" s="29">
        <f t="shared" si="81"/>
        <v>0</v>
      </c>
      <c r="AH97" s="29">
        <f t="shared" si="82"/>
        <v>0</v>
      </c>
      <c r="AI97" s="112">
        <f t="shared" si="83"/>
        <v>0</v>
      </c>
      <c r="AJ97" s="112">
        <f t="shared" si="77"/>
        <v>0</v>
      </c>
    </row>
    <row r="98" spans="1:36" s="11" customFormat="1" ht="12.75" hidden="1" customHeight="1" outlineLevel="1" x14ac:dyDescent="0.2">
      <c r="A98" s="22">
        <v>6</v>
      </c>
      <c r="B98" s="22"/>
      <c r="C98" s="204"/>
      <c r="D98" s="205"/>
      <c r="E98" s="203"/>
      <c r="F98" s="203"/>
      <c r="G98" s="203"/>
      <c r="H98" s="146"/>
      <c r="I98" s="25"/>
      <c r="J98" s="482"/>
      <c r="K98" s="198"/>
      <c r="L98" s="44"/>
      <c r="M98" s="28"/>
      <c r="N98" s="28"/>
      <c r="O98" s="28"/>
      <c r="P98" s="78"/>
      <c r="Q98" s="78"/>
      <c r="R98" s="28"/>
      <c r="S98" s="28"/>
      <c r="T98" s="28"/>
      <c r="U98" s="29">
        <f t="shared" si="78"/>
        <v>0</v>
      </c>
      <c r="V98" s="28"/>
      <c r="W98" s="28"/>
      <c r="X98" s="28"/>
      <c r="Y98" s="29">
        <f t="shared" si="79"/>
        <v>0</v>
      </c>
      <c r="Z98" s="28"/>
      <c r="AA98" s="28"/>
      <c r="AB98" s="28"/>
      <c r="AC98" s="29">
        <f t="shared" si="80"/>
        <v>0</v>
      </c>
      <c r="AD98" s="28"/>
      <c r="AE98" s="198"/>
      <c r="AF98" s="28"/>
      <c r="AG98" s="29">
        <f t="shared" si="81"/>
        <v>0</v>
      </c>
      <c r="AH98" s="29">
        <f t="shared" si="82"/>
        <v>0</v>
      </c>
      <c r="AI98" s="112">
        <f t="shared" si="83"/>
        <v>0</v>
      </c>
      <c r="AJ98" s="112">
        <f t="shared" si="77"/>
        <v>0</v>
      </c>
    </row>
    <row r="99" spans="1:36" s="11" customFormat="1" ht="12.75" hidden="1" customHeight="1" outlineLevel="1" x14ac:dyDescent="0.2">
      <c r="A99" s="22">
        <v>7</v>
      </c>
      <c r="B99" s="22"/>
      <c r="C99" s="204"/>
      <c r="D99" s="205"/>
      <c r="E99" s="203"/>
      <c r="F99" s="203"/>
      <c r="G99" s="203"/>
      <c r="H99" s="146"/>
      <c r="I99" s="25"/>
      <c r="J99" s="482"/>
      <c r="K99" s="198"/>
      <c r="L99" s="44"/>
      <c r="M99" s="28"/>
      <c r="N99" s="28"/>
      <c r="O99" s="28"/>
      <c r="P99" s="78"/>
      <c r="Q99" s="78"/>
      <c r="R99" s="28"/>
      <c r="S99" s="28"/>
      <c r="T99" s="28"/>
      <c r="U99" s="29">
        <f t="shared" si="78"/>
        <v>0</v>
      </c>
      <c r="V99" s="28"/>
      <c r="W99" s="28"/>
      <c r="X99" s="28"/>
      <c r="Y99" s="29">
        <f t="shared" si="79"/>
        <v>0</v>
      </c>
      <c r="Z99" s="28"/>
      <c r="AA99" s="28"/>
      <c r="AB99" s="28"/>
      <c r="AC99" s="29">
        <f t="shared" si="80"/>
        <v>0</v>
      </c>
      <c r="AD99" s="28"/>
      <c r="AE99" s="198"/>
      <c r="AF99" s="28"/>
      <c r="AG99" s="29">
        <f t="shared" si="81"/>
        <v>0</v>
      </c>
      <c r="AH99" s="29">
        <f t="shared" si="82"/>
        <v>0</v>
      </c>
      <c r="AI99" s="112">
        <f t="shared" si="83"/>
        <v>0</v>
      </c>
      <c r="AJ99" s="112">
        <f t="shared" si="77"/>
        <v>0</v>
      </c>
    </row>
    <row r="100" spans="1:36" s="11" customFormat="1" ht="12.75" hidden="1" customHeight="1" outlineLevel="1" x14ac:dyDescent="0.2">
      <c r="A100" s="22">
        <v>8</v>
      </c>
      <c r="B100" s="22"/>
      <c r="C100" s="204"/>
      <c r="D100" s="205"/>
      <c r="E100" s="203"/>
      <c r="F100" s="203"/>
      <c r="G100" s="203"/>
      <c r="H100" s="146"/>
      <c r="I100" s="25"/>
      <c r="J100" s="482"/>
      <c r="K100" s="198"/>
      <c r="L100" s="44"/>
      <c r="M100" s="28"/>
      <c r="N100" s="28"/>
      <c r="O100" s="28"/>
      <c r="P100" s="78"/>
      <c r="Q100" s="78"/>
      <c r="R100" s="28"/>
      <c r="S100" s="28"/>
      <c r="T100" s="28"/>
      <c r="U100" s="29">
        <f t="shared" si="78"/>
        <v>0</v>
      </c>
      <c r="V100" s="28"/>
      <c r="W100" s="28"/>
      <c r="X100" s="28"/>
      <c r="Y100" s="29">
        <f t="shared" si="79"/>
        <v>0</v>
      </c>
      <c r="Z100" s="28"/>
      <c r="AA100" s="28"/>
      <c r="AB100" s="28"/>
      <c r="AC100" s="29">
        <f t="shared" si="80"/>
        <v>0</v>
      </c>
      <c r="AD100" s="28"/>
      <c r="AE100" s="198"/>
      <c r="AF100" s="28"/>
      <c r="AG100" s="29">
        <f t="shared" si="81"/>
        <v>0</v>
      </c>
      <c r="AH100" s="29">
        <f t="shared" si="82"/>
        <v>0</v>
      </c>
      <c r="AI100" s="112">
        <f t="shared" si="83"/>
        <v>0</v>
      </c>
      <c r="AJ100" s="112">
        <f t="shared" si="77"/>
        <v>0</v>
      </c>
    </row>
    <row r="101" spans="1:36" s="11" customFormat="1" ht="12.75" hidden="1" customHeight="1" outlineLevel="1" x14ac:dyDescent="0.2">
      <c r="A101" s="22">
        <v>9</v>
      </c>
      <c r="B101" s="22"/>
      <c r="C101" s="204"/>
      <c r="D101" s="205"/>
      <c r="E101" s="203"/>
      <c r="F101" s="203"/>
      <c r="G101" s="203"/>
      <c r="H101" s="146"/>
      <c r="I101" s="25"/>
      <c r="J101" s="482"/>
      <c r="K101" s="198"/>
      <c r="L101" s="44"/>
      <c r="M101" s="28"/>
      <c r="N101" s="28"/>
      <c r="O101" s="28"/>
      <c r="P101" s="78"/>
      <c r="Q101" s="78"/>
      <c r="R101" s="28"/>
      <c r="S101" s="28"/>
      <c r="T101" s="28"/>
      <c r="U101" s="29">
        <f t="shared" si="78"/>
        <v>0</v>
      </c>
      <c r="V101" s="28"/>
      <c r="W101" s="28"/>
      <c r="X101" s="28"/>
      <c r="Y101" s="29">
        <f t="shared" si="79"/>
        <v>0</v>
      </c>
      <c r="Z101" s="28"/>
      <c r="AA101" s="28"/>
      <c r="AB101" s="28"/>
      <c r="AC101" s="29">
        <f t="shared" si="80"/>
        <v>0</v>
      </c>
      <c r="AD101" s="28"/>
      <c r="AE101" s="198"/>
      <c r="AF101" s="28"/>
      <c r="AG101" s="29">
        <f t="shared" si="81"/>
        <v>0</v>
      </c>
      <c r="AH101" s="29">
        <f t="shared" si="82"/>
        <v>0</v>
      </c>
      <c r="AI101" s="112">
        <f t="shared" si="83"/>
        <v>0</v>
      </c>
      <c r="AJ101" s="112">
        <f t="shared" si="77"/>
        <v>0</v>
      </c>
    </row>
    <row r="102" spans="1:36" s="11" customFormat="1" ht="12.75" hidden="1" customHeight="1" outlineLevel="1" x14ac:dyDescent="0.2">
      <c r="A102" s="22">
        <v>10</v>
      </c>
      <c r="B102" s="22"/>
      <c r="C102" s="204"/>
      <c r="D102" s="205"/>
      <c r="E102" s="203"/>
      <c r="F102" s="203"/>
      <c r="G102" s="203"/>
      <c r="H102" s="146"/>
      <c r="I102" s="25"/>
      <c r="J102" s="517"/>
      <c r="K102" s="198"/>
      <c r="L102" s="44"/>
      <c r="M102" s="28"/>
      <c r="N102" s="28"/>
      <c r="O102" s="28"/>
      <c r="P102" s="78"/>
      <c r="Q102" s="78"/>
      <c r="R102" s="28"/>
      <c r="S102" s="28"/>
      <c r="T102" s="28"/>
      <c r="U102" s="29">
        <f t="shared" si="78"/>
        <v>0</v>
      </c>
      <c r="V102" s="28"/>
      <c r="W102" s="28"/>
      <c r="X102" s="28"/>
      <c r="Y102" s="29">
        <f t="shared" si="79"/>
        <v>0</v>
      </c>
      <c r="Z102" s="28"/>
      <c r="AA102" s="28"/>
      <c r="AB102" s="28"/>
      <c r="AC102" s="29">
        <f t="shared" si="80"/>
        <v>0</v>
      </c>
      <c r="AD102" s="28"/>
      <c r="AE102" s="198"/>
      <c r="AF102" s="28"/>
      <c r="AG102" s="29">
        <f t="shared" si="81"/>
        <v>0</v>
      </c>
      <c r="AH102" s="29">
        <f t="shared" si="82"/>
        <v>0</v>
      </c>
      <c r="AI102" s="112">
        <f t="shared" si="83"/>
        <v>0</v>
      </c>
      <c r="AJ102" s="112">
        <f t="shared" si="77"/>
        <v>0</v>
      </c>
    </row>
    <row r="103" spans="1:36" s="11" customFormat="1" ht="12.75" customHeight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+J92</f>
        <v>404418553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84">SUM(R93:R102)</f>
        <v>0</v>
      </c>
      <c r="S103" s="273">
        <f t="shared" si="84"/>
        <v>0</v>
      </c>
      <c r="T103" s="273">
        <f t="shared" si="84"/>
        <v>0</v>
      </c>
      <c r="U103" s="273">
        <f t="shared" si="84"/>
        <v>0</v>
      </c>
      <c r="V103" s="273">
        <f t="shared" si="84"/>
        <v>0</v>
      </c>
      <c r="W103" s="273">
        <f t="shared" si="84"/>
        <v>0</v>
      </c>
      <c r="X103" s="273">
        <f t="shared" si="84"/>
        <v>0</v>
      </c>
      <c r="Y103" s="273">
        <f t="shared" si="84"/>
        <v>0</v>
      </c>
      <c r="Z103" s="273">
        <f t="shared" si="84"/>
        <v>0</v>
      </c>
      <c r="AA103" s="273">
        <f t="shared" si="84"/>
        <v>0</v>
      </c>
      <c r="AB103" s="273">
        <f t="shared" si="84"/>
        <v>0</v>
      </c>
      <c r="AC103" s="273">
        <f t="shared" si="84"/>
        <v>0</v>
      </c>
      <c r="AD103" s="273">
        <f t="shared" si="84"/>
        <v>0</v>
      </c>
      <c r="AE103" s="273">
        <f t="shared" si="84"/>
        <v>0</v>
      </c>
      <c r="AF103" s="273">
        <f t="shared" si="84"/>
        <v>0</v>
      </c>
      <c r="AG103" s="273">
        <f t="shared" si="84"/>
        <v>0</v>
      </c>
      <c r="AH103" s="273">
        <f t="shared" si="84"/>
        <v>0</v>
      </c>
      <c r="AI103" s="281">
        <f>IF(ISERROR(AH103/J103),0,AH103/J103)</f>
        <v>0</v>
      </c>
      <c r="AJ103" s="281">
        <f>IF(ISERROR(AH103/$AH$198),0,AH103/$AH$198)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481">
        <v>416062652</v>
      </c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t="24.75" customHeight="1" outlineLevel="1" x14ac:dyDescent="0.2">
      <c r="A105" s="22">
        <v>1</v>
      </c>
      <c r="B105" s="22"/>
      <c r="C105" s="195"/>
      <c r="D105" s="196"/>
      <c r="E105" s="197"/>
      <c r="F105" s="197"/>
      <c r="G105" s="206"/>
      <c r="H105" s="207"/>
      <c r="I105" s="185"/>
      <c r="J105" s="482"/>
      <c r="K105" s="179"/>
      <c r="L105" s="44"/>
      <c r="M105" s="51"/>
      <c r="N105" s="180"/>
      <c r="O105" s="51"/>
      <c r="P105" s="181"/>
      <c r="Q105" s="181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/>
      <c r="AF105" s="28"/>
      <c r="AG105" s="29">
        <f>SUM(AD105:AF105)</f>
        <v>0</v>
      </c>
      <c r="AH105" s="29">
        <f t="shared" ref="AH105" si="85">SUM(U105,Y105,AC105,AG105)</f>
        <v>0</v>
      </c>
      <c r="AI105" s="112">
        <f t="shared" ref="AI105" si="86">IF(ISERROR(AH105/J105),0,AH105/J105)</f>
        <v>0</v>
      </c>
      <c r="AJ105" s="112">
        <f t="shared" ref="AJ105:AJ114" si="87">IF(ISERROR(AH105/$AH$198),"-",AH105/$AH$198)</f>
        <v>0</v>
      </c>
    </row>
    <row r="106" spans="1:36" s="11" customFormat="1" ht="12.75" hidden="1" customHeight="1" outlineLevel="1" x14ac:dyDescent="0.2">
      <c r="A106" s="22">
        <v>2</v>
      </c>
      <c r="B106" s="22"/>
      <c r="C106" s="195"/>
      <c r="D106" s="196"/>
      <c r="E106" s="197"/>
      <c r="F106" s="197"/>
      <c r="G106" s="206"/>
      <c r="H106" s="38"/>
      <c r="I106" s="33"/>
      <c r="J106" s="482"/>
      <c r="K106" s="148"/>
      <c r="L106" s="44"/>
      <c r="M106" s="28"/>
      <c r="N106" s="28"/>
      <c r="O106" s="28"/>
      <c r="P106" s="162"/>
      <c r="Q106" s="162"/>
      <c r="R106" s="28"/>
      <c r="S106" s="28"/>
      <c r="T106" s="28"/>
      <c r="U106" s="29">
        <f t="shared" ref="U106:U114" si="88">SUM(R106:T106)</f>
        <v>0</v>
      </c>
      <c r="V106" s="28"/>
      <c r="W106" s="28"/>
      <c r="X106" s="28"/>
      <c r="Y106" s="29">
        <f t="shared" ref="Y106:Y114" si="89">SUM(V106:X106)</f>
        <v>0</v>
      </c>
      <c r="Z106" s="28"/>
      <c r="AA106" s="28"/>
      <c r="AB106" s="28"/>
      <c r="AC106" s="29">
        <f t="shared" ref="AC106:AC114" si="90">SUM(Z106:AB106)</f>
        <v>0</v>
      </c>
      <c r="AD106" s="28"/>
      <c r="AE106" s="28"/>
      <c r="AF106" s="28"/>
      <c r="AG106" s="29">
        <f t="shared" ref="AG106:AG114" si="91">SUM(AD106:AF106)</f>
        <v>0</v>
      </c>
      <c r="AH106" s="29">
        <f t="shared" ref="AH106:AH114" si="92">SUM(U106,Y106,AC106,AG106)</f>
        <v>0</v>
      </c>
      <c r="AI106" s="112">
        <f t="shared" ref="AI106:AI114" si="93">IF(ISERROR(AH106/J106),0,AH106/J106)</f>
        <v>0</v>
      </c>
      <c r="AJ106" s="112">
        <f t="shared" si="87"/>
        <v>0</v>
      </c>
    </row>
    <row r="107" spans="1:36" s="11" customFormat="1" ht="12.75" hidden="1" customHeight="1" outlineLevel="1" x14ac:dyDescent="0.2">
      <c r="A107" s="22">
        <v>3</v>
      </c>
      <c r="B107" s="22"/>
      <c r="C107" s="195"/>
      <c r="D107" s="196"/>
      <c r="E107" s="197"/>
      <c r="F107" s="197"/>
      <c r="G107" s="206"/>
      <c r="H107" s="38"/>
      <c r="I107" s="33"/>
      <c r="J107" s="482"/>
      <c r="K107" s="148"/>
      <c r="L107" s="44"/>
      <c r="M107" s="28"/>
      <c r="N107" s="28"/>
      <c r="O107" s="28"/>
      <c r="P107" s="162"/>
      <c r="Q107" s="162"/>
      <c r="R107" s="28"/>
      <c r="S107" s="28"/>
      <c r="T107" s="28"/>
      <c r="U107" s="29">
        <f t="shared" si="88"/>
        <v>0</v>
      </c>
      <c r="V107" s="28"/>
      <c r="W107" s="28"/>
      <c r="X107" s="28"/>
      <c r="Y107" s="29">
        <f t="shared" si="89"/>
        <v>0</v>
      </c>
      <c r="Z107" s="28"/>
      <c r="AA107" s="28"/>
      <c r="AB107" s="28"/>
      <c r="AC107" s="29">
        <f t="shared" si="90"/>
        <v>0</v>
      </c>
      <c r="AD107" s="28"/>
      <c r="AE107" s="28"/>
      <c r="AF107" s="28"/>
      <c r="AG107" s="29">
        <f t="shared" si="91"/>
        <v>0</v>
      </c>
      <c r="AH107" s="29">
        <f t="shared" si="92"/>
        <v>0</v>
      </c>
      <c r="AI107" s="112">
        <f t="shared" si="93"/>
        <v>0</v>
      </c>
      <c r="AJ107" s="112">
        <f t="shared" si="87"/>
        <v>0</v>
      </c>
    </row>
    <row r="108" spans="1:36" s="11" customFormat="1" ht="12.75" hidden="1" customHeight="1" outlineLevel="1" x14ac:dyDescent="0.2">
      <c r="A108" s="22">
        <v>4</v>
      </c>
      <c r="B108" s="22"/>
      <c r="C108" s="195"/>
      <c r="D108" s="196"/>
      <c r="E108" s="197"/>
      <c r="F108" s="197"/>
      <c r="G108" s="206"/>
      <c r="H108" s="38"/>
      <c r="I108" s="33"/>
      <c r="J108" s="482"/>
      <c r="K108" s="148"/>
      <c r="L108" s="44"/>
      <c r="M108" s="28"/>
      <c r="N108" s="28"/>
      <c r="O108" s="28"/>
      <c r="P108" s="162"/>
      <c r="Q108" s="162"/>
      <c r="R108" s="28"/>
      <c r="S108" s="28"/>
      <c r="T108" s="28"/>
      <c r="U108" s="29">
        <f t="shared" si="88"/>
        <v>0</v>
      </c>
      <c r="V108" s="28"/>
      <c r="W108" s="28"/>
      <c r="X108" s="28"/>
      <c r="Y108" s="29">
        <f t="shared" si="89"/>
        <v>0</v>
      </c>
      <c r="Z108" s="28"/>
      <c r="AA108" s="28"/>
      <c r="AB108" s="28"/>
      <c r="AC108" s="29">
        <f t="shared" si="90"/>
        <v>0</v>
      </c>
      <c r="AD108" s="28"/>
      <c r="AE108" s="28"/>
      <c r="AF108" s="28"/>
      <c r="AG108" s="29">
        <f t="shared" si="91"/>
        <v>0</v>
      </c>
      <c r="AH108" s="29">
        <f t="shared" si="92"/>
        <v>0</v>
      </c>
      <c r="AI108" s="112">
        <f t="shared" si="93"/>
        <v>0</v>
      </c>
      <c r="AJ108" s="112">
        <f t="shared" si="87"/>
        <v>0</v>
      </c>
    </row>
    <row r="109" spans="1:36" s="11" customFormat="1" ht="12.75" hidden="1" customHeight="1" outlineLevel="1" x14ac:dyDescent="0.2">
      <c r="A109" s="22">
        <v>5</v>
      </c>
      <c r="B109" s="22"/>
      <c r="C109" s="195"/>
      <c r="D109" s="196"/>
      <c r="E109" s="197"/>
      <c r="F109" s="197"/>
      <c r="G109" s="206"/>
      <c r="H109" s="38"/>
      <c r="I109" s="33"/>
      <c r="J109" s="482"/>
      <c r="K109" s="148"/>
      <c r="L109" s="44"/>
      <c r="M109" s="28"/>
      <c r="N109" s="28"/>
      <c r="O109" s="28"/>
      <c r="P109" s="162"/>
      <c r="Q109" s="162"/>
      <c r="R109" s="28"/>
      <c r="S109" s="28"/>
      <c r="T109" s="28"/>
      <c r="U109" s="29">
        <f t="shared" si="88"/>
        <v>0</v>
      </c>
      <c r="V109" s="28"/>
      <c r="W109" s="28"/>
      <c r="X109" s="28"/>
      <c r="Y109" s="29">
        <f t="shared" si="89"/>
        <v>0</v>
      </c>
      <c r="Z109" s="28"/>
      <c r="AA109" s="28"/>
      <c r="AB109" s="28"/>
      <c r="AC109" s="29">
        <f t="shared" si="90"/>
        <v>0</v>
      </c>
      <c r="AD109" s="28"/>
      <c r="AE109" s="28"/>
      <c r="AF109" s="28"/>
      <c r="AG109" s="29">
        <f t="shared" si="91"/>
        <v>0</v>
      </c>
      <c r="AH109" s="29">
        <f t="shared" si="92"/>
        <v>0</v>
      </c>
      <c r="AI109" s="112">
        <f t="shared" si="93"/>
        <v>0</v>
      </c>
      <c r="AJ109" s="112">
        <f t="shared" si="87"/>
        <v>0</v>
      </c>
    </row>
    <row r="110" spans="1:36" s="11" customFormat="1" ht="12.75" hidden="1" customHeight="1" outlineLevel="1" x14ac:dyDescent="0.2">
      <c r="A110" s="22">
        <v>6</v>
      </c>
      <c r="B110" s="22"/>
      <c r="C110" s="195"/>
      <c r="D110" s="196"/>
      <c r="E110" s="197"/>
      <c r="F110" s="197"/>
      <c r="G110" s="206"/>
      <c r="H110" s="38"/>
      <c r="I110" s="33"/>
      <c r="J110" s="482"/>
      <c r="K110" s="148"/>
      <c r="L110" s="44"/>
      <c r="M110" s="28"/>
      <c r="N110" s="28"/>
      <c r="O110" s="28"/>
      <c r="P110" s="162"/>
      <c r="Q110" s="162"/>
      <c r="R110" s="28"/>
      <c r="S110" s="28"/>
      <c r="T110" s="28"/>
      <c r="U110" s="29">
        <f t="shared" si="88"/>
        <v>0</v>
      </c>
      <c r="V110" s="28"/>
      <c r="W110" s="28"/>
      <c r="X110" s="28"/>
      <c r="Y110" s="29">
        <f t="shared" si="89"/>
        <v>0</v>
      </c>
      <c r="Z110" s="28"/>
      <c r="AA110" s="28"/>
      <c r="AB110" s="28"/>
      <c r="AC110" s="29">
        <f t="shared" si="90"/>
        <v>0</v>
      </c>
      <c r="AD110" s="28"/>
      <c r="AE110" s="28"/>
      <c r="AF110" s="28"/>
      <c r="AG110" s="29">
        <f t="shared" si="91"/>
        <v>0</v>
      </c>
      <c r="AH110" s="29">
        <f t="shared" si="92"/>
        <v>0</v>
      </c>
      <c r="AI110" s="112">
        <f t="shared" si="93"/>
        <v>0</v>
      </c>
      <c r="AJ110" s="112">
        <f t="shared" si="87"/>
        <v>0</v>
      </c>
    </row>
    <row r="111" spans="1:36" s="11" customFormat="1" ht="12.75" hidden="1" customHeight="1" outlineLevel="1" x14ac:dyDescent="0.2">
      <c r="A111" s="22">
        <v>7</v>
      </c>
      <c r="B111" s="22"/>
      <c r="C111" s="195"/>
      <c r="D111" s="196"/>
      <c r="E111" s="197"/>
      <c r="F111" s="197"/>
      <c r="G111" s="206"/>
      <c r="H111" s="38"/>
      <c r="I111" s="33"/>
      <c r="J111" s="482"/>
      <c r="K111" s="148"/>
      <c r="L111" s="44"/>
      <c r="M111" s="28"/>
      <c r="N111" s="28"/>
      <c r="O111" s="28"/>
      <c r="P111" s="162"/>
      <c r="Q111" s="162"/>
      <c r="R111" s="28"/>
      <c r="S111" s="28"/>
      <c r="T111" s="28"/>
      <c r="U111" s="29">
        <f t="shared" si="88"/>
        <v>0</v>
      </c>
      <c r="V111" s="28"/>
      <c r="W111" s="28"/>
      <c r="X111" s="28"/>
      <c r="Y111" s="29">
        <f t="shared" si="89"/>
        <v>0</v>
      </c>
      <c r="Z111" s="28"/>
      <c r="AA111" s="28"/>
      <c r="AB111" s="28"/>
      <c r="AC111" s="29">
        <f t="shared" si="90"/>
        <v>0</v>
      </c>
      <c r="AD111" s="28"/>
      <c r="AE111" s="28"/>
      <c r="AF111" s="28"/>
      <c r="AG111" s="29">
        <f t="shared" si="91"/>
        <v>0</v>
      </c>
      <c r="AH111" s="29">
        <f t="shared" si="92"/>
        <v>0</v>
      </c>
      <c r="AI111" s="112">
        <f t="shared" si="93"/>
        <v>0</v>
      </c>
      <c r="AJ111" s="112">
        <f t="shared" si="87"/>
        <v>0</v>
      </c>
    </row>
    <row r="112" spans="1:36" s="11" customFormat="1" ht="12.75" hidden="1" customHeight="1" outlineLevel="1" x14ac:dyDescent="0.2">
      <c r="A112" s="22">
        <v>8</v>
      </c>
      <c r="B112" s="22"/>
      <c r="C112" s="195"/>
      <c r="D112" s="196"/>
      <c r="E112" s="197"/>
      <c r="F112" s="197"/>
      <c r="G112" s="206"/>
      <c r="H112" s="38"/>
      <c r="I112" s="33"/>
      <c r="J112" s="482"/>
      <c r="K112" s="148"/>
      <c r="L112" s="44"/>
      <c r="M112" s="28"/>
      <c r="N112" s="28"/>
      <c r="O112" s="28"/>
      <c r="P112" s="162"/>
      <c r="Q112" s="162"/>
      <c r="R112" s="28"/>
      <c r="S112" s="28"/>
      <c r="T112" s="28"/>
      <c r="U112" s="29">
        <f t="shared" si="88"/>
        <v>0</v>
      </c>
      <c r="V112" s="28"/>
      <c r="W112" s="28"/>
      <c r="X112" s="28"/>
      <c r="Y112" s="29">
        <f t="shared" si="89"/>
        <v>0</v>
      </c>
      <c r="Z112" s="28"/>
      <c r="AA112" s="28"/>
      <c r="AB112" s="28"/>
      <c r="AC112" s="29">
        <f t="shared" si="90"/>
        <v>0</v>
      </c>
      <c r="AD112" s="28"/>
      <c r="AE112" s="28"/>
      <c r="AF112" s="28"/>
      <c r="AG112" s="29">
        <f t="shared" si="91"/>
        <v>0</v>
      </c>
      <c r="AH112" s="29">
        <f t="shared" si="92"/>
        <v>0</v>
      </c>
      <c r="AI112" s="112">
        <f t="shared" si="93"/>
        <v>0</v>
      </c>
      <c r="AJ112" s="112">
        <f t="shared" si="87"/>
        <v>0</v>
      </c>
    </row>
    <row r="113" spans="1:36" s="11" customFormat="1" ht="12.75" hidden="1" customHeight="1" outlineLevel="1" x14ac:dyDescent="0.2">
      <c r="A113" s="22">
        <v>9</v>
      </c>
      <c r="B113" s="22"/>
      <c r="C113" s="195"/>
      <c r="D113" s="196"/>
      <c r="E113" s="197"/>
      <c r="F113" s="197"/>
      <c r="G113" s="206"/>
      <c r="H113" s="38"/>
      <c r="I113" s="33"/>
      <c r="J113" s="482"/>
      <c r="K113" s="148"/>
      <c r="L113" s="44"/>
      <c r="M113" s="28"/>
      <c r="N113" s="28"/>
      <c r="O113" s="28"/>
      <c r="P113" s="162"/>
      <c r="Q113" s="162"/>
      <c r="R113" s="28"/>
      <c r="S113" s="28"/>
      <c r="T113" s="28"/>
      <c r="U113" s="29">
        <f t="shared" si="88"/>
        <v>0</v>
      </c>
      <c r="V113" s="28"/>
      <c r="W113" s="28"/>
      <c r="X113" s="28"/>
      <c r="Y113" s="29">
        <f t="shared" si="89"/>
        <v>0</v>
      </c>
      <c r="Z113" s="28"/>
      <c r="AA113" s="28"/>
      <c r="AB113" s="28"/>
      <c r="AC113" s="29">
        <f t="shared" si="90"/>
        <v>0</v>
      </c>
      <c r="AD113" s="28"/>
      <c r="AE113" s="28"/>
      <c r="AF113" s="28"/>
      <c r="AG113" s="29">
        <f t="shared" si="91"/>
        <v>0</v>
      </c>
      <c r="AH113" s="29">
        <f t="shared" si="92"/>
        <v>0</v>
      </c>
      <c r="AI113" s="112">
        <f t="shared" si="93"/>
        <v>0</v>
      </c>
      <c r="AJ113" s="112">
        <f t="shared" si="87"/>
        <v>0</v>
      </c>
    </row>
    <row r="114" spans="1:36" s="11" customFormat="1" ht="12.75" hidden="1" customHeight="1" outlineLevel="1" x14ac:dyDescent="0.2">
      <c r="A114" s="22">
        <v>10</v>
      </c>
      <c r="B114" s="22"/>
      <c r="C114" s="195"/>
      <c r="D114" s="196"/>
      <c r="E114" s="197"/>
      <c r="F114" s="197"/>
      <c r="G114" s="206"/>
      <c r="H114" s="38"/>
      <c r="I114" s="33"/>
      <c r="J114" s="517"/>
      <c r="K114" s="148"/>
      <c r="L114" s="44"/>
      <c r="M114" s="28"/>
      <c r="N114" s="28"/>
      <c r="O114" s="28"/>
      <c r="P114" s="162"/>
      <c r="Q114" s="162"/>
      <c r="R114" s="28"/>
      <c r="S114" s="28"/>
      <c r="T114" s="28"/>
      <c r="U114" s="29">
        <f t="shared" si="88"/>
        <v>0</v>
      </c>
      <c r="V114" s="28"/>
      <c r="W114" s="28"/>
      <c r="X114" s="28"/>
      <c r="Y114" s="29">
        <f t="shared" si="89"/>
        <v>0</v>
      </c>
      <c r="Z114" s="28"/>
      <c r="AA114" s="28"/>
      <c r="AB114" s="28"/>
      <c r="AC114" s="29">
        <f t="shared" si="90"/>
        <v>0</v>
      </c>
      <c r="AD114" s="28"/>
      <c r="AE114" s="28"/>
      <c r="AF114" s="28"/>
      <c r="AG114" s="29">
        <f t="shared" si="91"/>
        <v>0</v>
      </c>
      <c r="AH114" s="29">
        <f t="shared" si="92"/>
        <v>0</v>
      </c>
      <c r="AI114" s="112">
        <f t="shared" si="93"/>
        <v>0</v>
      </c>
      <c r="AJ114" s="112">
        <f t="shared" si="87"/>
        <v>0</v>
      </c>
    </row>
    <row r="115" spans="1:36" s="11" customFormat="1" ht="12.75" customHeight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+J104</f>
        <v>416062652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94">SUM(R105:R114)</f>
        <v>0</v>
      </c>
      <c r="S115" s="273">
        <f t="shared" si="94"/>
        <v>0</v>
      </c>
      <c r="T115" s="273">
        <f t="shared" si="94"/>
        <v>0</v>
      </c>
      <c r="U115" s="273">
        <f t="shared" si="94"/>
        <v>0</v>
      </c>
      <c r="V115" s="273">
        <f t="shared" si="94"/>
        <v>0</v>
      </c>
      <c r="W115" s="273">
        <f t="shared" si="94"/>
        <v>0</v>
      </c>
      <c r="X115" s="273">
        <f t="shared" si="94"/>
        <v>0</v>
      </c>
      <c r="Y115" s="273">
        <f t="shared" si="94"/>
        <v>0</v>
      </c>
      <c r="Z115" s="273">
        <f t="shared" si="94"/>
        <v>0</v>
      </c>
      <c r="AA115" s="273">
        <f t="shared" si="94"/>
        <v>0</v>
      </c>
      <c r="AB115" s="273">
        <f t="shared" si="94"/>
        <v>0</v>
      </c>
      <c r="AC115" s="273">
        <f t="shared" si="94"/>
        <v>0</v>
      </c>
      <c r="AD115" s="273">
        <f t="shared" si="94"/>
        <v>0</v>
      </c>
      <c r="AE115" s="273">
        <f t="shared" si="94"/>
        <v>0</v>
      </c>
      <c r="AF115" s="273">
        <f t="shared" si="94"/>
        <v>0</v>
      </c>
      <c r="AG115" s="273">
        <f t="shared" si="94"/>
        <v>0</v>
      </c>
      <c r="AH115" s="273">
        <f t="shared" si="94"/>
        <v>0</v>
      </c>
      <c r="AI115" s="281">
        <f>IF(ISERROR(AH115/J115),0,AH115/J115)</f>
        <v>0</v>
      </c>
      <c r="AJ115" s="281">
        <f>IF(ISERROR(AH115/$AH$198),0,AH115/$AH$198)</f>
        <v>0</v>
      </c>
    </row>
    <row r="116" spans="1:36" ht="12.75" customHeight="1" x14ac:dyDescent="0.3">
      <c r="A116" s="473" t="s">
        <v>64</v>
      </c>
      <c r="B116" s="474"/>
      <c r="C116" s="532"/>
      <c r="D116" s="532"/>
      <c r="E116" s="527"/>
      <c r="F116" s="156"/>
      <c r="G116" s="157"/>
      <c r="H116" s="17"/>
      <c r="I116" s="17"/>
      <c r="J116" s="481">
        <v>324513830</v>
      </c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t="24.75" customHeight="1" outlineLevel="1" x14ac:dyDescent="0.2">
      <c r="A117" s="23">
        <v>1</v>
      </c>
      <c r="B117" s="23"/>
      <c r="C117" s="208"/>
      <c r="D117" s="198"/>
      <c r="E117" s="197"/>
      <c r="F117" s="197"/>
      <c r="G117" s="197"/>
      <c r="H117" s="207"/>
      <c r="I117" s="185"/>
      <c r="J117" s="482"/>
      <c r="K117" s="76"/>
      <c r="L117" s="44"/>
      <c r="M117" s="51"/>
      <c r="N117" s="180"/>
      <c r="O117" s="51"/>
      <c r="P117" s="181"/>
      <c r="Q117" s="181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/>
      <c r="AE117" s="28"/>
      <c r="AF117" s="28"/>
      <c r="AG117" s="29">
        <f>SUM(AD117:AF117)</f>
        <v>0</v>
      </c>
      <c r="AH117" s="29">
        <f t="shared" ref="AH117:AH118" si="95">SUM(U117,Y117,AC117,AG117)</f>
        <v>0</v>
      </c>
      <c r="AI117" s="112">
        <f t="shared" ref="AI117:AI118" si="96">IF(ISERROR(AH117/J117),0,AH117/J117)</f>
        <v>0</v>
      </c>
      <c r="AJ117" s="112">
        <f t="shared" ref="AJ117:AJ126" si="97">IF(ISERROR(AH117/$AH$198),"-",AH117/$AH$198)</f>
        <v>0</v>
      </c>
    </row>
    <row r="118" spans="1:36" s="11" customFormat="1" ht="12.75" hidden="1" customHeight="1" outlineLevel="1" x14ac:dyDescent="0.2">
      <c r="A118" s="22">
        <v>2</v>
      </c>
      <c r="B118" s="22"/>
      <c r="C118" s="208"/>
      <c r="D118" s="198"/>
      <c r="E118" s="197"/>
      <c r="F118" s="197"/>
      <c r="G118" s="197"/>
      <c r="H118" s="146"/>
      <c r="I118" s="33"/>
      <c r="J118" s="482"/>
      <c r="K118" s="148"/>
      <c r="L118" s="44"/>
      <c r="M118" s="28"/>
      <c r="N118" s="28"/>
      <c r="O118" s="28"/>
      <c r="P118" s="162"/>
      <c r="Q118" s="162"/>
      <c r="R118" s="28"/>
      <c r="S118" s="28"/>
      <c r="T118" s="28"/>
      <c r="U118" s="29">
        <f t="shared" ref="U118" si="98">SUM(R118:T118)</f>
        <v>0</v>
      </c>
      <c r="V118" s="28"/>
      <c r="W118" s="28"/>
      <c r="X118" s="28"/>
      <c r="Y118" s="29">
        <f t="shared" ref="Y118" si="99">SUM(V118:X118)</f>
        <v>0</v>
      </c>
      <c r="Z118" s="28"/>
      <c r="AA118" s="28"/>
      <c r="AB118" s="28"/>
      <c r="AC118" s="29">
        <f t="shared" ref="AC118" si="100">SUM(Z118:AB118)</f>
        <v>0</v>
      </c>
      <c r="AD118" s="28"/>
      <c r="AE118" s="28"/>
      <c r="AF118" s="28"/>
      <c r="AG118" s="29">
        <f t="shared" ref="AG118" si="101">SUM(AD118:AF118)</f>
        <v>0</v>
      </c>
      <c r="AH118" s="29">
        <f t="shared" si="95"/>
        <v>0</v>
      </c>
      <c r="AI118" s="112">
        <f t="shared" si="96"/>
        <v>0</v>
      </c>
      <c r="AJ118" s="112">
        <f t="shared" si="97"/>
        <v>0</v>
      </c>
    </row>
    <row r="119" spans="1:36" s="11" customFormat="1" ht="12.75" hidden="1" customHeight="1" outlineLevel="1" x14ac:dyDescent="0.2">
      <c r="A119" s="22">
        <v>3</v>
      </c>
      <c r="B119" s="22"/>
      <c r="C119" s="208"/>
      <c r="D119" s="198"/>
      <c r="E119" s="197"/>
      <c r="F119" s="197"/>
      <c r="G119" s="197"/>
      <c r="H119" s="146"/>
      <c r="I119" s="33"/>
      <c r="J119" s="482"/>
      <c r="K119" s="148"/>
      <c r="L119" s="44"/>
      <c r="M119" s="28"/>
      <c r="N119" s="28"/>
      <c r="O119" s="28"/>
      <c r="P119" s="162"/>
      <c r="Q119" s="162"/>
      <c r="R119" s="28"/>
      <c r="S119" s="28"/>
      <c r="T119" s="28"/>
      <c r="U119" s="29">
        <f t="shared" ref="U119:U126" si="102">SUM(R119:T119)</f>
        <v>0</v>
      </c>
      <c r="V119" s="28"/>
      <c r="W119" s="28"/>
      <c r="X119" s="28"/>
      <c r="Y119" s="29">
        <f t="shared" ref="Y119:Y126" si="103">SUM(V119:X119)</f>
        <v>0</v>
      </c>
      <c r="Z119" s="28"/>
      <c r="AA119" s="28"/>
      <c r="AB119" s="28"/>
      <c r="AC119" s="29">
        <f t="shared" ref="AC119:AC126" si="104">SUM(Z119:AB119)</f>
        <v>0</v>
      </c>
      <c r="AD119" s="28"/>
      <c r="AE119" s="28"/>
      <c r="AF119" s="28"/>
      <c r="AG119" s="29">
        <f t="shared" ref="AG119:AG126" si="105">SUM(AD119:AF119)</f>
        <v>0</v>
      </c>
      <c r="AH119" s="29">
        <f t="shared" ref="AH119:AH126" si="106">SUM(U119,Y119,AC119,AG119)</f>
        <v>0</v>
      </c>
      <c r="AI119" s="112">
        <f t="shared" ref="AI119:AI126" si="107">IF(ISERROR(AH119/J119),0,AH119/J119)</f>
        <v>0</v>
      </c>
      <c r="AJ119" s="112">
        <f t="shared" si="97"/>
        <v>0</v>
      </c>
    </row>
    <row r="120" spans="1:36" s="11" customFormat="1" ht="12.75" hidden="1" customHeight="1" outlineLevel="1" x14ac:dyDescent="0.2">
      <c r="A120" s="22">
        <v>4</v>
      </c>
      <c r="B120" s="22"/>
      <c r="C120" s="208"/>
      <c r="D120" s="198"/>
      <c r="E120" s="197"/>
      <c r="F120" s="197"/>
      <c r="G120" s="197"/>
      <c r="H120" s="146"/>
      <c r="I120" s="33"/>
      <c r="J120" s="482"/>
      <c r="K120" s="148"/>
      <c r="L120" s="44"/>
      <c r="M120" s="28"/>
      <c r="N120" s="28"/>
      <c r="O120" s="28"/>
      <c r="P120" s="162"/>
      <c r="Q120" s="162"/>
      <c r="R120" s="28"/>
      <c r="S120" s="28"/>
      <c r="T120" s="28"/>
      <c r="U120" s="29">
        <f t="shared" si="102"/>
        <v>0</v>
      </c>
      <c r="V120" s="28"/>
      <c r="W120" s="28"/>
      <c r="X120" s="28"/>
      <c r="Y120" s="29">
        <f t="shared" si="103"/>
        <v>0</v>
      </c>
      <c r="Z120" s="28"/>
      <c r="AA120" s="28"/>
      <c r="AB120" s="28"/>
      <c r="AC120" s="29">
        <f t="shared" si="104"/>
        <v>0</v>
      </c>
      <c r="AD120" s="28"/>
      <c r="AE120" s="28"/>
      <c r="AF120" s="28"/>
      <c r="AG120" s="29">
        <f t="shared" si="105"/>
        <v>0</v>
      </c>
      <c r="AH120" s="29">
        <f t="shared" si="106"/>
        <v>0</v>
      </c>
      <c r="AI120" s="112">
        <f t="shared" si="107"/>
        <v>0</v>
      </c>
      <c r="AJ120" s="112">
        <f t="shared" si="97"/>
        <v>0</v>
      </c>
    </row>
    <row r="121" spans="1:36" s="11" customFormat="1" ht="12.75" hidden="1" customHeight="1" outlineLevel="1" x14ac:dyDescent="0.2">
      <c r="A121" s="22">
        <v>5</v>
      </c>
      <c r="B121" s="22"/>
      <c r="C121" s="208"/>
      <c r="D121" s="198"/>
      <c r="E121" s="197"/>
      <c r="F121" s="197"/>
      <c r="G121" s="197"/>
      <c r="H121" s="146"/>
      <c r="I121" s="33"/>
      <c r="J121" s="482"/>
      <c r="K121" s="148"/>
      <c r="L121" s="44"/>
      <c r="M121" s="28"/>
      <c r="N121" s="28"/>
      <c r="O121" s="28"/>
      <c r="P121" s="162"/>
      <c r="Q121" s="162"/>
      <c r="R121" s="28"/>
      <c r="S121" s="28"/>
      <c r="T121" s="28"/>
      <c r="U121" s="29">
        <f t="shared" si="102"/>
        <v>0</v>
      </c>
      <c r="V121" s="28"/>
      <c r="W121" s="28"/>
      <c r="X121" s="28"/>
      <c r="Y121" s="29">
        <f t="shared" si="103"/>
        <v>0</v>
      </c>
      <c r="Z121" s="28"/>
      <c r="AA121" s="28"/>
      <c r="AB121" s="28"/>
      <c r="AC121" s="29">
        <f t="shared" si="104"/>
        <v>0</v>
      </c>
      <c r="AD121" s="28"/>
      <c r="AE121" s="28"/>
      <c r="AF121" s="28"/>
      <c r="AG121" s="29">
        <f t="shared" si="105"/>
        <v>0</v>
      </c>
      <c r="AH121" s="29">
        <f t="shared" si="106"/>
        <v>0</v>
      </c>
      <c r="AI121" s="112">
        <f t="shared" si="107"/>
        <v>0</v>
      </c>
      <c r="AJ121" s="112">
        <f t="shared" si="97"/>
        <v>0</v>
      </c>
    </row>
    <row r="122" spans="1:36" s="11" customFormat="1" ht="12.75" hidden="1" customHeight="1" outlineLevel="1" x14ac:dyDescent="0.2">
      <c r="A122" s="22">
        <v>6</v>
      </c>
      <c r="B122" s="22"/>
      <c r="C122" s="208"/>
      <c r="D122" s="198"/>
      <c r="E122" s="197"/>
      <c r="F122" s="197"/>
      <c r="G122" s="197"/>
      <c r="H122" s="146"/>
      <c r="I122" s="33"/>
      <c r="J122" s="482"/>
      <c r="K122" s="148"/>
      <c r="L122" s="44"/>
      <c r="M122" s="28"/>
      <c r="N122" s="28"/>
      <c r="O122" s="28"/>
      <c r="P122" s="162"/>
      <c r="Q122" s="162"/>
      <c r="R122" s="28"/>
      <c r="S122" s="28"/>
      <c r="T122" s="28"/>
      <c r="U122" s="29">
        <f t="shared" si="102"/>
        <v>0</v>
      </c>
      <c r="V122" s="28"/>
      <c r="W122" s="28"/>
      <c r="X122" s="28"/>
      <c r="Y122" s="29">
        <f t="shared" si="103"/>
        <v>0</v>
      </c>
      <c r="Z122" s="28"/>
      <c r="AA122" s="28"/>
      <c r="AB122" s="28"/>
      <c r="AC122" s="29">
        <f t="shared" si="104"/>
        <v>0</v>
      </c>
      <c r="AD122" s="28"/>
      <c r="AE122" s="28"/>
      <c r="AF122" s="28"/>
      <c r="AG122" s="29">
        <f t="shared" si="105"/>
        <v>0</v>
      </c>
      <c r="AH122" s="29">
        <f t="shared" si="106"/>
        <v>0</v>
      </c>
      <c r="AI122" s="112">
        <f t="shared" si="107"/>
        <v>0</v>
      </c>
      <c r="AJ122" s="112">
        <f t="shared" si="97"/>
        <v>0</v>
      </c>
    </row>
    <row r="123" spans="1:36" s="11" customFormat="1" ht="12.75" hidden="1" customHeight="1" outlineLevel="1" x14ac:dyDescent="0.2">
      <c r="A123" s="22">
        <v>7</v>
      </c>
      <c r="B123" s="22"/>
      <c r="C123" s="208"/>
      <c r="D123" s="198"/>
      <c r="E123" s="197"/>
      <c r="F123" s="197"/>
      <c r="G123" s="197"/>
      <c r="H123" s="146"/>
      <c r="I123" s="33"/>
      <c r="J123" s="482"/>
      <c r="K123" s="148"/>
      <c r="L123" s="44"/>
      <c r="M123" s="28"/>
      <c r="N123" s="28"/>
      <c r="O123" s="28"/>
      <c r="P123" s="162"/>
      <c r="Q123" s="162"/>
      <c r="R123" s="28"/>
      <c r="S123" s="28"/>
      <c r="T123" s="28"/>
      <c r="U123" s="29">
        <f t="shared" si="102"/>
        <v>0</v>
      </c>
      <c r="V123" s="28"/>
      <c r="W123" s="28"/>
      <c r="X123" s="28"/>
      <c r="Y123" s="29">
        <f t="shared" si="103"/>
        <v>0</v>
      </c>
      <c r="Z123" s="28"/>
      <c r="AA123" s="28"/>
      <c r="AB123" s="28"/>
      <c r="AC123" s="29">
        <f t="shared" si="104"/>
        <v>0</v>
      </c>
      <c r="AD123" s="28"/>
      <c r="AE123" s="28"/>
      <c r="AF123" s="28"/>
      <c r="AG123" s="29">
        <f t="shared" si="105"/>
        <v>0</v>
      </c>
      <c r="AH123" s="29">
        <f t="shared" si="106"/>
        <v>0</v>
      </c>
      <c r="AI123" s="112">
        <f t="shared" si="107"/>
        <v>0</v>
      </c>
      <c r="AJ123" s="112">
        <f t="shared" si="97"/>
        <v>0</v>
      </c>
    </row>
    <row r="124" spans="1:36" s="11" customFormat="1" ht="12.75" hidden="1" customHeight="1" outlineLevel="1" x14ac:dyDescent="0.2">
      <c r="A124" s="22">
        <v>8</v>
      </c>
      <c r="B124" s="22"/>
      <c r="C124" s="208"/>
      <c r="D124" s="198"/>
      <c r="E124" s="197"/>
      <c r="F124" s="197"/>
      <c r="G124" s="197"/>
      <c r="H124" s="146"/>
      <c r="I124" s="33"/>
      <c r="J124" s="482"/>
      <c r="K124" s="148"/>
      <c r="L124" s="44"/>
      <c r="M124" s="28"/>
      <c r="N124" s="28"/>
      <c r="O124" s="28"/>
      <c r="P124" s="162"/>
      <c r="Q124" s="162"/>
      <c r="R124" s="28"/>
      <c r="S124" s="28"/>
      <c r="T124" s="28"/>
      <c r="U124" s="29">
        <f t="shared" si="102"/>
        <v>0</v>
      </c>
      <c r="V124" s="28"/>
      <c r="W124" s="28"/>
      <c r="X124" s="28"/>
      <c r="Y124" s="29">
        <f t="shared" si="103"/>
        <v>0</v>
      </c>
      <c r="Z124" s="28"/>
      <c r="AA124" s="28"/>
      <c r="AB124" s="28"/>
      <c r="AC124" s="29">
        <f t="shared" si="104"/>
        <v>0</v>
      </c>
      <c r="AD124" s="28"/>
      <c r="AE124" s="28"/>
      <c r="AF124" s="28"/>
      <c r="AG124" s="29">
        <f t="shared" si="105"/>
        <v>0</v>
      </c>
      <c r="AH124" s="29">
        <f t="shared" si="106"/>
        <v>0</v>
      </c>
      <c r="AI124" s="112">
        <f t="shared" si="107"/>
        <v>0</v>
      </c>
      <c r="AJ124" s="112">
        <f t="shared" si="97"/>
        <v>0</v>
      </c>
    </row>
    <row r="125" spans="1:36" s="11" customFormat="1" ht="12.75" hidden="1" customHeight="1" outlineLevel="1" x14ac:dyDescent="0.2">
      <c r="A125" s="22">
        <v>9</v>
      </c>
      <c r="B125" s="22"/>
      <c r="C125" s="208"/>
      <c r="D125" s="198"/>
      <c r="E125" s="197"/>
      <c r="F125" s="197"/>
      <c r="G125" s="197"/>
      <c r="H125" s="146"/>
      <c r="I125" s="33"/>
      <c r="J125" s="482"/>
      <c r="K125" s="148"/>
      <c r="L125" s="44"/>
      <c r="M125" s="28"/>
      <c r="N125" s="28"/>
      <c r="O125" s="28"/>
      <c r="P125" s="162"/>
      <c r="Q125" s="162"/>
      <c r="R125" s="28"/>
      <c r="S125" s="28"/>
      <c r="T125" s="28"/>
      <c r="U125" s="29">
        <f t="shared" si="102"/>
        <v>0</v>
      </c>
      <c r="V125" s="28"/>
      <c r="W125" s="28"/>
      <c r="X125" s="28"/>
      <c r="Y125" s="29">
        <f t="shared" si="103"/>
        <v>0</v>
      </c>
      <c r="Z125" s="28"/>
      <c r="AA125" s="28"/>
      <c r="AB125" s="28"/>
      <c r="AC125" s="29">
        <f t="shared" si="104"/>
        <v>0</v>
      </c>
      <c r="AD125" s="28"/>
      <c r="AE125" s="28"/>
      <c r="AF125" s="28"/>
      <c r="AG125" s="29">
        <f t="shared" si="105"/>
        <v>0</v>
      </c>
      <c r="AH125" s="29">
        <f t="shared" si="106"/>
        <v>0</v>
      </c>
      <c r="AI125" s="112">
        <f t="shared" si="107"/>
        <v>0</v>
      </c>
      <c r="AJ125" s="112">
        <f t="shared" si="97"/>
        <v>0</v>
      </c>
    </row>
    <row r="126" spans="1:36" s="11" customFormat="1" ht="12.75" hidden="1" customHeight="1" outlineLevel="1" x14ac:dyDescent="0.2">
      <c r="A126" s="22">
        <v>10</v>
      </c>
      <c r="B126" s="22"/>
      <c r="C126" s="208"/>
      <c r="D126" s="198"/>
      <c r="E126" s="197"/>
      <c r="F126" s="197"/>
      <c r="G126" s="197"/>
      <c r="H126" s="146"/>
      <c r="I126" s="33"/>
      <c r="J126" s="517"/>
      <c r="K126" s="148"/>
      <c r="L126" s="44"/>
      <c r="M126" s="28"/>
      <c r="N126" s="28"/>
      <c r="O126" s="28"/>
      <c r="P126" s="162"/>
      <c r="Q126" s="162"/>
      <c r="R126" s="28"/>
      <c r="S126" s="28"/>
      <c r="T126" s="28"/>
      <c r="U126" s="29">
        <f t="shared" si="102"/>
        <v>0</v>
      </c>
      <c r="V126" s="28"/>
      <c r="W126" s="28"/>
      <c r="X126" s="28"/>
      <c r="Y126" s="29">
        <f t="shared" si="103"/>
        <v>0</v>
      </c>
      <c r="Z126" s="28"/>
      <c r="AA126" s="28"/>
      <c r="AB126" s="28"/>
      <c r="AC126" s="29">
        <f t="shared" si="104"/>
        <v>0</v>
      </c>
      <c r="AD126" s="28"/>
      <c r="AE126" s="28"/>
      <c r="AF126" s="28"/>
      <c r="AG126" s="29">
        <f t="shared" si="105"/>
        <v>0</v>
      </c>
      <c r="AH126" s="29">
        <f t="shared" si="106"/>
        <v>0</v>
      </c>
      <c r="AI126" s="112">
        <f t="shared" si="107"/>
        <v>0</v>
      </c>
      <c r="AJ126" s="112">
        <f t="shared" si="97"/>
        <v>0</v>
      </c>
    </row>
    <row r="127" spans="1:36" s="11" customFormat="1" ht="12.75" customHeight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+J116</f>
        <v>324513830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108">SUM(R117:R126)</f>
        <v>0</v>
      </c>
      <c r="S127" s="273">
        <f t="shared" si="108"/>
        <v>0</v>
      </c>
      <c r="T127" s="273">
        <f t="shared" si="108"/>
        <v>0</v>
      </c>
      <c r="U127" s="273">
        <f t="shared" si="108"/>
        <v>0</v>
      </c>
      <c r="V127" s="273">
        <f t="shared" si="108"/>
        <v>0</v>
      </c>
      <c r="W127" s="273">
        <f t="shared" si="108"/>
        <v>0</v>
      </c>
      <c r="X127" s="273">
        <f t="shared" si="108"/>
        <v>0</v>
      </c>
      <c r="Y127" s="273">
        <f t="shared" si="108"/>
        <v>0</v>
      </c>
      <c r="Z127" s="273">
        <f t="shared" si="108"/>
        <v>0</v>
      </c>
      <c r="AA127" s="273">
        <f t="shared" si="108"/>
        <v>0</v>
      </c>
      <c r="AB127" s="273">
        <f t="shared" si="108"/>
        <v>0</v>
      </c>
      <c r="AC127" s="273">
        <f t="shared" si="108"/>
        <v>0</v>
      </c>
      <c r="AD127" s="273">
        <f t="shared" si="108"/>
        <v>0</v>
      </c>
      <c r="AE127" s="273">
        <f t="shared" si="108"/>
        <v>0</v>
      </c>
      <c r="AF127" s="273">
        <f t="shared" si="108"/>
        <v>0</v>
      </c>
      <c r="AG127" s="273">
        <f t="shared" si="108"/>
        <v>0</v>
      </c>
      <c r="AH127" s="273">
        <f t="shared" si="108"/>
        <v>0</v>
      </c>
      <c r="AI127" s="281">
        <f>IF(ISERROR(AH127/J127),0,AH127/J127)</f>
        <v>0</v>
      </c>
      <c r="AJ127" s="281">
        <f>IF(ISERROR(AH127/$AH$198),0,AH127/$AH$198)</f>
        <v>0</v>
      </c>
    </row>
    <row r="128" spans="1:36" ht="12.75" customHeight="1" x14ac:dyDescent="0.3">
      <c r="A128" s="473" t="s">
        <v>66</v>
      </c>
      <c r="B128" s="474"/>
      <c r="C128" s="532"/>
      <c r="D128" s="532"/>
      <c r="E128" s="527"/>
      <c r="F128" s="156"/>
      <c r="G128" s="157"/>
      <c r="H128" s="17"/>
      <c r="I128" s="17"/>
      <c r="J128" s="481">
        <v>63713577</v>
      </c>
      <c r="K128" s="83"/>
      <c r="L128" s="159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t="24.75" customHeight="1" outlineLevel="1" x14ac:dyDescent="0.2">
      <c r="A129" s="23">
        <v>1</v>
      </c>
      <c r="B129" s="209"/>
      <c r="C129" s="210"/>
      <c r="D129" s="211"/>
      <c r="E129" s="212"/>
      <c r="F129" s="213"/>
      <c r="G129" s="213"/>
      <c r="H129" s="207"/>
      <c r="I129" s="185"/>
      <c r="J129" s="482"/>
      <c r="K129" s="214"/>
      <c r="L129" s="215"/>
      <c r="M129" s="158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14"/>
      <c r="AF129" s="28"/>
      <c r="AG129" s="29">
        <f>SUM(AD129:AF129)</f>
        <v>0</v>
      </c>
      <c r="AH129" s="29">
        <f t="shared" ref="AH129:AH138" si="109">SUM(U129,Y129,AC129,AG129)</f>
        <v>0</v>
      </c>
      <c r="AI129" s="112">
        <f>IF(ISERROR(AH129/J129),0,AH129/J129)</f>
        <v>0</v>
      </c>
      <c r="AJ129" s="112">
        <f t="shared" ref="AJ129:AJ138" si="110">IF(ISERROR(AH129/$AH$198),"-",AH129/$AH$198)</f>
        <v>0</v>
      </c>
    </row>
    <row r="130" spans="1:36" s="11" customFormat="1" ht="12.75" hidden="1" customHeight="1" outlineLevel="1" x14ac:dyDescent="0.2">
      <c r="A130" s="23">
        <v>2</v>
      </c>
      <c r="B130" s="22"/>
      <c r="C130" s="210"/>
      <c r="D130" s="211"/>
      <c r="E130" s="212"/>
      <c r="F130" s="213"/>
      <c r="G130" s="213"/>
      <c r="H130" s="38"/>
      <c r="I130" s="33"/>
      <c r="J130" s="482"/>
      <c r="K130" s="214"/>
      <c r="L130" s="215"/>
      <c r="M130" s="95"/>
      <c r="N130" s="28"/>
      <c r="O130" s="28"/>
      <c r="P130" s="162"/>
      <c r="Q130" s="162"/>
      <c r="R130" s="28"/>
      <c r="S130" s="28"/>
      <c r="T130" s="28"/>
      <c r="U130" s="29">
        <f t="shared" ref="U130:U138" si="111">SUM(R130:T130)</f>
        <v>0</v>
      </c>
      <c r="V130" s="28"/>
      <c r="W130" s="28"/>
      <c r="X130" s="28"/>
      <c r="Y130" s="29">
        <f t="shared" ref="Y130:Y138" si="112">SUM(V130:X130)</f>
        <v>0</v>
      </c>
      <c r="Z130" s="28"/>
      <c r="AA130" s="28"/>
      <c r="AB130" s="28"/>
      <c r="AC130" s="29">
        <f t="shared" ref="AC130:AC138" si="113">SUM(Z130:AB130)</f>
        <v>0</v>
      </c>
      <c r="AD130" s="28"/>
      <c r="AE130" s="214"/>
      <c r="AF130" s="28"/>
      <c r="AG130" s="29">
        <f t="shared" ref="AG130:AG138" si="114">SUM(AD130:AF130)</f>
        <v>0</v>
      </c>
      <c r="AH130" s="29">
        <f t="shared" si="109"/>
        <v>0</v>
      </c>
      <c r="AI130" s="112">
        <f t="shared" ref="AI130:AI138" si="115">IF(ISERROR(AH130/J130),0,AH130/J130)</f>
        <v>0</v>
      </c>
      <c r="AJ130" s="112">
        <f t="shared" si="110"/>
        <v>0</v>
      </c>
    </row>
    <row r="131" spans="1:36" ht="12.75" hidden="1" customHeight="1" outlineLevel="1" x14ac:dyDescent="0.2">
      <c r="A131" s="23">
        <v>3</v>
      </c>
      <c r="B131" s="22"/>
      <c r="C131" s="210"/>
      <c r="D131" s="211"/>
      <c r="E131" s="212"/>
      <c r="F131" s="213"/>
      <c r="G131" s="213"/>
      <c r="H131" s="38"/>
      <c r="I131" s="33"/>
      <c r="J131" s="482"/>
      <c r="K131" s="214"/>
      <c r="L131" s="215"/>
      <c r="M131" s="95"/>
      <c r="N131" s="28"/>
      <c r="O131" s="28"/>
      <c r="P131" s="162"/>
      <c r="Q131" s="162"/>
      <c r="R131" s="28"/>
      <c r="S131" s="28"/>
      <c r="T131" s="28"/>
      <c r="U131" s="29">
        <f t="shared" si="111"/>
        <v>0</v>
      </c>
      <c r="V131" s="28"/>
      <c r="W131" s="28"/>
      <c r="X131" s="28"/>
      <c r="Y131" s="29">
        <f t="shared" si="112"/>
        <v>0</v>
      </c>
      <c r="Z131" s="28"/>
      <c r="AA131" s="28"/>
      <c r="AB131" s="28"/>
      <c r="AC131" s="29">
        <f t="shared" si="113"/>
        <v>0</v>
      </c>
      <c r="AD131" s="28"/>
      <c r="AE131" s="214"/>
      <c r="AF131" s="28"/>
      <c r="AG131" s="29">
        <f t="shared" si="114"/>
        <v>0</v>
      </c>
      <c r="AH131" s="29">
        <f t="shared" si="109"/>
        <v>0</v>
      </c>
      <c r="AI131" s="112">
        <f t="shared" si="115"/>
        <v>0</v>
      </c>
      <c r="AJ131" s="112">
        <f t="shared" si="110"/>
        <v>0</v>
      </c>
    </row>
    <row r="132" spans="1:36" s="11" customFormat="1" ht="12.75" hidden="1" customHeight="1" outlineLevel="1" x14ac:dyDescent="0.2">
      <c r="A132" s="23">
        <v>4</v>
      </c>
      <c r="B132" s="22"/>
      <c r="C132" s="216"/>
      <c r="D132" s="211"/>
      <c r="E132" s="217"/>
      <c r="F132" s="213"/>
      <c r="G132" s="213"/>
      <c r="H132" s="38"/>
      <c r="I132" s="33"/>
      <c r="J132" s="482"/>
      <c r="K132" s="214"/>
      <c r="L132" s="215"/>
      <c r="M132" s="95"/>
      <c r="N132" s="28"/>
      <c r="O132" s="28"/>
      <c r="P132" s="162"/>
      <c r="Q132" s="162"/>
      <c r="R132" s="28"/>
      <c r="S132" s="28"/>
      <c r="T132" s="28"/>
      <c r="U132" s="29">
        <f t="shared" si="111"/>
        <v>0</v>
      </c>
      <c r="V132" s="28"/>
      <c r="W132" s="28"/>
      <c r="X132" s="28"/>
      <c r="Y132" s="29">
        <f t="shared" si="112"/>
        <v>0</v>
      </c>
      <c r="Z132" s="28"/>
      <c r="AA132" s="28"/>
      <c r="AB132" s="28"/>
      <c r="AC132" s="29">
        <f t="shared" si="113"/>
        <v>0</v>
      </c>
      <c r="AD132" s="28"/>
      <c r="AE132" s="214"/>
      <c r="AF132" s="28"/>
      <c r="AG132" s="29">
        <f t="shared" si="114"/>
        <v>0</v>
      </c>
      <c r="AH132" s="29">
        <f t="shared" si="109"/>
        <v>0</v>
      </c>
      <c r="AI132" s="112">
        <f t="shared" si="115"/>
        <v>0</v>
      </c>
      <c r="AJ132" s="112">
        <f t="shared" si="110"/>
        <v>0</v>
      </c>
    </row>
    <row r="133" spans="1:36" s="11" customFormat="1" ht="12.75" hidden="1" customHeight="1" outlineLevel="1" x14ac:dyDescent="0.2">
      <c r="A133" s="23">
        <v>5</v>
      </c>
      <c r="B133" s="22"/>
      <c r="C133" s="210"/>
      <c r="D133" s="211"/>
      <c r="E133" s="212"/>
      <c r="F133" s="213"/>
      <c r="G133" s="213"/>
      <c r="H133" s="38"/>
      <c r="I133" s="33"/>
      <c r="J133" s="482"/>
      <c r="K133" s="214"/>
      <c r="L133" s="215"/>
      <c r="M133" s="95"/>
      <c r="N133" s="28"/>
      <c r="O133" s="28"/>
      <c r="P133" s="162"/>
      <c r="Q133" s="162"/>
      <c r="R133" s="28"/>
      <c r="S133" s="28"/>
      <c r="T133" s="28"/>
      <c r="U133" s="29">
        <f t="shared" si="111"/>
        <v>0</v>
      </c>
      <c r="V133" s="28"/>
      <c r="W133" s="28"/>
      <c r="X133" s="28"/>
      <c r="Y133" s="29">
        <f t="shared" si="112"/>
        <v>0</v>
      </c>
      <c r="Z133" s="28"/>
      <c r="AA133" s="28"/>
      <c r="AB133" s="28"/>
      <c r="AC133" s="29">
        <f t="shared" si="113"/>
        <v>0</v>
      </c>
      <c r="AD133" s="28"/>
      <c r="AE133" s="214"/>
      <c r="AF133" s="28"/>
      <c r="AG133" s="29">
        <f t="shared" si="114"/>
        <v>0</v>
      </c>
      <c r="AH133" s="29">
        <f t="shared" si="109"/>
        <v>0</v>
      </c>
      <c r="AI133" s="112">
        <f t="shared" si="115"/>
        <v>0</v>
      </c>
      <c r="AJ133" s="112">
        <f t="shared" si="110"/>
        <v>0</v>
      </c>
    </row>
    <row r="134" spans="1:36" ht="12.75" hidden="1" customHeight="1" outlineLevel="1" x14ac:dyDescent="0.2">
      <c r="A134" s="23">
        <v>6</v>
      </c>
      <c r="B134" s="22"/>
      <c r="C134" s="216"/>
      <c r="D134" s="211"/>
      <c r="E134" s="217"/>
      <c r="F134" s="213"/>
      <c r="G134" s="213"/>
      <c r="H134" s="38"/>
      <c r="I134" s="33"/>
      <c r="J134" s="482"/>
      <c r="K134" s="214"/>
      <c r="L134" s="215"/>
      <c r="M134" s="95"/>
      <c r="N134" s="28"/>
      <c r="O134" s="28"/>
      <c r="P134" s="162"/>
      <c r="Q134" s="162"/>
      <c r="R134" s="28"/>
      <c r="S134" s="28"/>
      <c r="T134" s="28"/>
      <c r="U134" s="29">
        <f t="shared" si="111"/>
        <v>0</v>
      </c>
      <c r="V134" s="28"/>
      <c r="W134" s="28"/>
      <c r="X134" s="28"/>
      <c r="Y134" s="29">
        <f t="shared" si="112"/>
        <v>0</v>
      </c>
      <c r="Z134" s="28"/>
      <c r="AA134" s="28"/>
      <c r="AB134" s="28"/>
      <c r="AC134" s="29">
        <f t="shared" si="113"/>
        <v>0</v>
      </c>
      <c r="AD134" s="28"/>
      <c r="AE134" s="214"/>
      <c r="AF134" s="28"/>
      <c r="AG134" s="29">
        <f t="shared" si="114"/>
        <v>0</v>
      </c>
      <c r="AH134" s="29">
        <f t="shared" si="109"/>
        <v>0</v>
      </c>
      <c r="AI134" s="112">
        <f t="shared" si="115"/>
        <v>0</v>
      </c>
      <c r="AJ134" s="112">
        <f t="shared" si="110"/>
        <v>0</v>
      </c>
    </row>
    <row r="135" spans="1:36" ht="12.75" hidden="1" customHeight="1" outlineLevel="1" x14ac:dyDescent="0.2">
      <c r="A135" s="23">
        <v>7</v>
      </c>
      <c r="B135" s="22"/>
      <c r="C135" s="210"/>
      <c r="D135" s="211"/>
      <c r="E135" s="212"/>
      <c r="F135" s="213"/>
      <c r="G135" s="213"/>
      <c r="H135" s="38"/>
      <c r="I135" s="33"/>
      <c r="J135" s="482"/>
      <c r="K135" s="214"/>
      <c r="L135" s="215"/>
      <c r="M135" s="95"/>
      <c r="N135" s="28"/>
      <c r="O135" s="28"/>
      <c r="P135" s="162"/>
      <c r="Q135" s="162"/>
      <c r="R135" s="28"/>
      <c r="S135" s="28"/>
      <c r="T135" s="28"/>
      <c r="U135" s="29">
        <f t="shared" ref="U135" si="116">SUM(R135:T135)</f>
        <v>0</v>
      </c>
      <c r="V135" s="28"/>
      <c r="W135" s="28"/>
      <c r="X135" s="28"/>
      <c r="Y135" s="29">
        <f t="shared" ref="Y135" si="117">SUM(V135:X135)</f>
        <v>0</v>
      </c>
      <c r="Z135" s="28"/>
      <c r="AA135" s="28"/>
      <c r="AB135" s="28"/>
      <c r="AC135" s="29">
        <f t="shared" ref="AC135" si="118">SUM(Z135:AB135)</f>
        <v>0</v>
      </c>
      <c r="AD135" s="28"/>
      <c r="AE135" s="214"/>
      <c r="AF135" s="28"/>
      <c r="AG135" s="29">
        <f t="shared" ref="AG135" si="119">SUM(AD135:AF135)</f>
        <v>0</v>
      </c>
      <c r="AH135" s="29">
        <f t="shared" ref="AH135" si="120">SUM(U135,Y135,AC135,AG135)</f>
        <v>0</v>
      </c>
      <c r="AI135" s="112">
        <f t="shared" ref="AI135" si="121">IF(ISERROR(AH135/J135),0,AH135/J135)</f>
        <v>0</v>
      </c>
      <c r="AJ135" s="112">
        <f t="shared" si="110"/>
        <v>0</v>
      </c>
    </row>
    <row r="136" spans="1:36" s="11" customFormat="1" ht="12.75" hidden="1" customHeight="1" outlineLevel="1" x14ac:dyDescent="0.2">
      <c r="A136" s="23">
        <v>8</v>
      </c>
      <c r="B136" s="22"/>
      <c r="C136" s="210"/>
      <c r="D136" s="211"/>
      <c r="E136" s="212"/>
      <c r="F136" s="213"/>
      <c r="G136" s="213"/>
      <c r="H136" s="38"/>
      <c r="I136" s="33"/>
      <c r="J136" s="482"/>
      <c r="K136" s="214"/>
      <c r="L136" s="215"/>
      <c r="M136" s="95"/>
      <c r="N136" s="28"/>
      <c r="O136" s="28"/>
      <c r="P136" s="162"/>
      <c r="Q136" s="162"/>
      <c r="R136" s="28"/>
      <c r="S136" s="28"/>
      <c r="T136" s="28"/>
      <c r="U136" s="29">
        <f t="shared" si="111"/>
        <v>0</v>
      </c>
      <c r="V136" s="28"/>
      <c r="W136" s="28"/>
      <c r="X136" s="28"/>
      <c r="Y136" s="29">
        <f t="shared" si="112"/>
        <v>0</v>
      </c>
      <c r="Z136" s="28"/>
      <c r="AA136" s="28"/>
      <c r="AB136" s="28"/>
      <c r="AC136" s="29">
        <f t="shared" si="113"/>
        <v>0</v>
      </c>
      <c r="AD136" s="28"/>
      <c r="AE136" s="214"/>
      <c r="AF136" s="28"/>
      <c r="AG136" s="29">
        <f t="shared" si="114"/>
        <v>0</v>
      </c>
      <c r="AH136" s="29">
        <f t="shared" si="109"/>
        <v>0</v>
      </c>
      <c r="AI136" s="112">
        <f t="shared" si="115"/>
        <v>0</v>
      </c>
      <c r="AJ136" s="112">
        <f t="shared" si="110"/>
        <v>0</v>
      </c>
    </row>
    <row r="137" spans="1:36" s="11" customFormat="1" ht="12.75" hidden="1" customHeight="1" outlineLevel="1" x14ac:dyDescent="0.2">
      <c r="A137" s="23">
        <v>9</v>
      </c>
      <c r="B137" s="22"/>
      <c r="C137" s="210"/>
      <c r="D137" s="211"/>
      <c r="E137" s="212"/>
      <c r="F137" s="213"/>
      <c r="G137" s="213"/>
      <c r="H137" s="38"/>
      <c r="I137" s="33"/>
      <c r="J137" s="482"/>
      <c r="K137" s="214"/>
      <c r="L137" s="215"/>
      <c r="M137" s="95"/>
      <c r="N137" s="28"/>
      <c r="O137" s="28"/>
      <c r="P137" s="162"/>
      <c r="Q137" s="162"/>
      <c r="R137" s="28"/>
      <c r="S137" s="28"/>
      <c r="T137" s="28"/>
      <c r="U137" s="29">
        <f t="shared" si="111"/>
        <v>0</v>
      </c>
      <c r="V137" s="28"/>
      <c r="W137" s="28"/>
      <c r="X137" s="28"/>
      <c r="Y137" s="29">
        <f t="shared" si="112"/>
        <v>0</v>
      </c>
      <c r="Z137" s="28"/>
      <c r="AA137" s="28"/>
      <c r="AB137" s="28"/>
      <c r="AC137" s="29">
        <f t="shared" si="113"/>
        <v>0</v>
      </c>
      <c r="AD137" s="28"/>
      <c r="AE137" s="214"/>
      <c r="AF137" s="28"/>
      <c r="AG137" s="29">
        <f t="shared" si="114"/>
        <v>0</v>
      </c>
      <c r="AH137" s="29">
        <f t="shared" si="109"/>
        <v>0</v>
      </c>
      <c r="AI137" s="112">
        <f t="shared" si="115"/>
        <v>0</v>
      </c>
      <c r="AJ137" s="112">
        <f t="shared" si="110"/>
        <v>0</v>
      </c>
    </row>
    <row r="138" spans="1:36" ht="12.75" hidden="1" customHeight="1" outlineLevel="1" x14ac:dyDescent="0.2">
      <c r="A138" s="23">
        <v>10</v>
      </c>
      <c r="B138" s="22"/>
      <c r="C138" s="216"/>
      <c r="D138" s="211"/>
      <c r="E138" s="217"/>
      <c r="F138" s="213"/>
      <c r="G138" s="213"/>
      <c r="H138" s="38"/>
      <c r="I138" s="33"/>
      <c r="J138" s="517"/>
      <c r="K138" s="214"/>
      <c r="L138" s="215"/>
      <c r="M138" s="95"/>
      <c r="N138" s="28"/>
      <c r="O138" s="28"/>
      <c r="P138" s="162"/>
      <c r="Q138" s="162"/>
      <c r="R138" s="28"/>
      <c r="S138" s="28"/>
      <c r="T138" s="28"/>
      <c r="U138" s="29">
        <f t="shared" si="111"/>
        <v>0</v>
      </c>
      <c r="V138" s="28"/>
      <c r="W138" s="28"/>
      <c r="X138" s="28"/>
      <c r="Y138" s="29">
        <f t="shared" si="112"/>
        <v>0</v>
      </c>
      <c r="Z138" s="28"/>
      <c r="AA138" s="28"/>
      <c r="AB138" s="28"/>
      <c r="AC138" s="29">
        <f t="shared" si="113"/>
        <v>0</v>
      </c>
      <c r="AD138" s="28"/>
      <c r="AE138" s="214"/>
      <c r="AF138" s="28"/>
      <c r="AG138" s="29">
        <f t="shared" si="114"/>
        <v>0</v>
      </c>
      <c r="AH138" s="29">
        <f t="shared" si="109"/>
        <v>0</v>
      </c>
      <c r="AI138" s="112">
        <f t="shared" si="115"/>
        <v>0</v>
      </c>
      <c r="AJ138" s="112">
        <f t="shared" si="110"/>
        <v>0</v>
      </c>
    </row>
    <row r="139" spans="1:36" s="11" customFormat="1" ht="12.75" customHeight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f>+J128</f>
        <v>63713577</v>
      </c>
      <c r="K139" s="273">
        <f>+SUM(K129:K138)</f>
        <v>0</v>
      </c>
      <c r="L139" s="395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122">SUM(R129:R138)</f>
        <v>0</v>
      </c>
      <c r="S139" s="273">
        <f t="shared" si="122"/>
        <v>0</v>
      </c>
      <c r="T139" s="273">
        <f t="shared" si="122"/>
        <v>0</v>
      </c>
      <c r="U139" s="273">
        <f t="shared" si="122"/>
        <v>0</v>
      </c>
      <c r="V139" s="273">
        <f t="shared" si="122"/>
        <v>0</v>
      </c>
      <c r="W139" s="273">
        <f t="shared" si="122"/>
        <v>0</v>
      </c>
      <c r="X139" s="273">
        <f t="shared" si="122"/>
        <v>0</v>
      </c>
      <c r="Y139" s="273">
        <f t="shared" si="122"/>
        <v>0</v>
      </c>
      <c r="Z139" s="273">
        <f t="shared" si="122"/>
        <v>0</v>
      </c>
      <c r="AA139" s="273">
        <f t="shared" si="122"/>
        <v>0</v>
      </c>
      <c r="AB139" s="273">
        <f t="shared" si="122"/>
        <v>0</v>
      </c>
      <c r="AC139" s="273">
        <f t="shared" si="122"/>
        <v>0</v>
      </c>
      <c r="AD139" s="273">
        <f t="shared" si="122"/>
        <v>0</v>
      </c>
      <c r="AE139" s="273">
        <f t="shared" si="122"/>
        <v>0</v>
      </c>
      <c r="AF139" s="273">
        <f t="shared" si="122"/>
        <v>0</v>
      </c>
      <c r="AG139" s="273">
        <f t="shared" si="122"/>
        <v>0</v>
      </c>
      <c r="AH139" s="273">
        <f t="shared" si="122"/>
        <v>0</v>
      </c>
      <c r="AI139" s="281">
        <f>IF(ISERROR(AH139/J139),0,AH139/J139)</f>
        <v>0</v>
      </c>
      <c r="AJ139" s="281">
        <f>IF(ISERROR(AH139/$AH$198),0,AH139/$AH$198)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481">
        <v>39359847</v>
      </c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24.75" customHeight="1" outlineLevel="1" x14ac:dyDescent="0.2">
      <c r="A141" s="22">
        <v>1</v>
      </c>
      <c r="B141" s="22"/>
      <c r="C141" s="194"/>
      <c r="D141" s="146"/>
      <c r="E141" s="78"/>
      <c r="F141" s="78"/>
      <c r="G141" s="78"/>
      <c r="H141" s="25"/>
      <c r="I141" s="25"/>
      <c r="J141" s="482"/>
      <c r="K141" s="147"/>
      <c r="L141" s="78"/>
      <c r="M141" s="28"/>
      <c r="N141" s="28"/>
      <c r="O141" s="28"/>
      <c r="P141" s="78"/>
      <c r="Q141" s="78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123">SUM(U141,Y141,AC141,AG141)</f>
        <v>0</v>
      </c>
      <c r="AI141" s="112">
        <f>IF(ISERROR(AH141/J141),0,AH141/J141)</f>
        <v>0</v>
      </c>
      <c r="AJ141" s="112">
        <f t="shared" ref="AJ141:AJ150" si="124">IF(ISERROR(AH141/$AH$198),"-",AH141/$AH$198)</f>
        <v>0</v>
      </c>
    </row>
    <row r="142" spans="1:36" s="11" customFormat="1" ht="12.75" hidden="1" customHeight="1" outlineLevel="1" x14ac:dyDescent="0.2">
      <c r="A142" s="22">
        <v>2</v>
      </c>
      <c r="B142" s="22"/>
      <c r="C142" s="194"/>
      <c r="D142" s="38"/>
      <c r="E142" s="162"/>
      <c r="F142" s="162"/>
      <c r="G142" s="162"/>
      <c r="H142" s="33"/>
      <c r="I142" s="33"/>
      <c r="J142" s="482"/>
      <c r="K142" s="148"/>
      <c r="L142" s="162"/>
      <c r="M142" s="28"/>
      <c r="N142" s="28"/>
      <c r="O142" s="28"/>
      <c r="P142" s="162"/>
      <c r="Q142" s="162"/>
      <c r="R142" s="28"/>
      <c r="S142" s="28"/>
      <c r="T142" s="28"/>
      <c r="U142" s="29">
        <f t="shared" ref="U142:U150" si="125">SUM(R142:T142)</f>
        <v>0</v>
      </c>
      <c r="V142" s="28"/>
      <c r="W142" s="28"/>
      <c r="X142" s="28"/>
      <c r="Y142" s="29">
        <f t="shared" ref="Y142:Y150" si="126">SUM(V142:X142)</f>
        <v>0</v>
      </c>
      <c r="Z142" s="28"/>
      <c r="AA142" s="28"/>
      <c r="AB142" s="28"/>
      <c r="AC142" s="29">
        <f t="shared" ref="AC142:AC150" si="127">SUM(Z142:AB142)</f>
        <v>0</v>
      </c>
      <c r="AD142" s="28"/>
      <c r="AE142" s="28"/>
      <c r="AF142" s="28"/>
      <c r="AG142" s="29">
        <f t="shared" ref="AG142:AG150" si="128">SUM(AD142:AF142)</f>
        <v>0</v>
      </c>
      <c r="AH142" s="29">
        <f t="shared" si="123"/>
        <v>0</v>
      </c>
      <c r="AI142" s="112">
        <f t="shared" ref="AI142:AI150" si="129">IF(ISERROR(AH142/J142),0,AH142/J142)</f>
        <v>0</v>
      </c>
      <c r="AJ142" s="112">
        <f t="shared" si="124"/>
        <v>0</v>
      </c>
    </row>
    <row r="143" spans="1:36" ht="12.75" hidden="1" customHeight="1" outlineLevel="1" x14ac:dyDescent="0.2">
      <c r="A143" s="22">
        <v>3</v>
      </c>
      <c r="B143" s="22"/>
      <c r="C143" s="194"/>
      <c r="D143" s="38"/>
      <c r="E143" s="162"/>
      <c r="F143" s="162"/>
      <c r="G143" s="162"/>
      <c r="H143" s="33"/>
      <c r="I143" s="33"/>
      <c r="J143" s="482"/>
      <c r="K143" s="148"/>
      <c r="L143" s="162"/>
      <c r="M143" s="28"/>
      <c r="N143" s="28"/>
      <c r="O143" s="28"/>
      <c r="P143" s="162"/>
      <c r="Q143" s="162"/>
      <c r="R143" s="28"/>
      <c r="S143" s="28"/>
      <c r="T143" s="28"/>
      <c r="U143" s="29">
        <f t="shared" si="125"/>
        <v>0</v>
      </c>
      <c r="V143" s="28"/>
      <c r="W143" s="28"/>
      <c r="X143" s="28"/>
      <c r="Y143" s="29">
        <f t="shared" si="126"/>
        <v>0</v>
      </c>
      <c r="Z143" s="28"/>
      <c r="AA143" s="28"/>
      <c r="AB143" s="28"/>
      <c r="AC143" s="29">
        <f t="shared" si="127"/>
        <v>0</v>
      </c>
      <c r="AD143" s="28"/>
      <c r="AE143" s="28"/>
      <c r="AF143" s="28"/>
      <c r="AG143" s="29">
        <f t="shared" si="128"/>
        <v>0</v>
      </c>
      <c r="AH143" s="29">
        <f t="shared" si="123"/>
        <v>0</v>
      </c>
      <c r="AI143" s="112">
        <f t="shared" si="129"/>
        <v>0</v>
      </c>
      <c r="AJ143" s="112">
        <f t="shared" si="124"/>
        <v>0</v>
      </c>
    </row>
    <row r="144" spans="1:36" s="11" customFormat="1" ht="12.75" hidden="1" customHeight="1" outlineLevel="1" x14ac:dyDescent="0.2">
      <c r="A144" s="22">
        <v>4</v>
      </c>
      <c r="B144" s="22"/>
      <c r="C144" s="194"/>
      <c r="D144" s="38"/>
      <c r="E144" s="162"/>
      <c r="F144" s="162"/>
      <c r="G144" s="162"/>
      <c r="H144" s="33"/>
      <c r="I144" s="33"/>
      <c r="J144" s="482"/>
      <c r="K144" s="148"/>
      <c r="L144" s="162"/>
      <c r="M144" s="28"/>
      <c r="N144" s="28"/>
      <c r="O144" s="28"/>
      <c r="P144" s="162"/>
      <c r="Q144" s="162"/>
      <c r="R144" s="28"/>
      <c r="S144" s="28"/>
      <c r="T144" s="28"/>
      <c r="U144" s="29">
        <f t="shared" si="125"/>
        <v>0</v>
      </c>
      <c r="V144" s="28"/>
      <c r="W144" s="28"/>
      <c r="X144" s="28"/>
      <c r="Y144" s="29">
        <f t="shared" si="126"/>
        <v>0</v>
      </c>
      <c r="Z144" s="28"/>
      <c r="AA144" s="28"/>
      <c r="AB144" s="28"/>
      <c r="AC144" s="29">
        <f t="shared" si="127"/>
        <v>0</v>
      </c>
      <c r="AD144" s="28"/>
      <c r="AE144" s="28"/>
      <c r="AF144" s="28"/>
      <c r="AG144" s="29">
        <f t="shared" si="128"/>
        <v>0</v>
      </c>
      <c r="AH144" s="29">
        <f t="shared" si="123"/>
        <v>0</v>
      </c>
      <c r="AI144" s="112">
        <f t="shared" si="129"/>
        <v>0</v>
      </c>
      <c r="AJ144" s="112">
        <f t="shared" si="124"/>
        <v>0</v>
      </c>
    </row>
    <row r="145" spans="1:36" s="11" customFormat="1" ht="12.75" hidden="1" customHeight="1" outlineLevel="1" x14ac:dyDescent="0.2">
      <c r="A145" s="22">
        <v>5</v>
      </c>
      <c r="B145" s="22"/>
      <c r="C145" s="194"/>
      <c r="D145" s="146"/>
      <c r="E145" s="78"/>
      <c r="F145" s="78"/>
      <c r="G145" s="78"/>
      <c r="H145" s="25"/>
      <c r="I145" s="25"/>
      <c r="J145" s="482"/>
      <c r="K145" s="147"/>
      <c r="L145" s="78"/>
      <c r="M145" s="28"/>
      <c r="N145" s="28"/>
      <c r="O145" s="28"/>
      <c r="P145" s="78"/>
      <c r="Q145" s="78"/>
      <c r="R145" s="28"/>
      <c r="S145" s="28"/>
      <c r="T145" s="28"/>
      <c r="U145" s="29">
        <f>SUM(R145:T145)</f>
        <v>0</v>
      </c>
      <c r="V145" s="28"/>
      <c r="W145" s="28"/>
      <c r="X145" s="28"/>
      <c r="Y145" s="29">
        <f>SUM(V145:X145)</f>
        <v>0</v>
      </c>
      <c r="Z145" s="28"/>
      <c r="AA145" s="28"/>
      <c r="AB145" s="28"/>
      <c r="AC145" s="29">
        <f>SUM(Z145:AB145)</f>
        <v>0</v>
      </c>
      <c r="AD145" s="28"/>
      <c r="AE145" s="28"/>
      <c r="AF145" s="28"/>
      <c r="AG145" s="29">
        <f>SUM(AD145:AF145)</f>
        <v>0</v>
      </c>
      <c r="AH145" s="29">
        <f t="shared" ref="AH145:AH149" si="130">SUM(U145,Y145,AC145,AG145)</f>
        <v>0</v>
      </c>
      <c r="AI145" s="112">
        <f>IF(ISERROR(AH145/J145),0,AH145/J145)</f>
        <v>0</v>
      </c>
      <c r="AJ145" s="112">
        <f t="shared" si="124"/>
        <v>0</v>
      </c>
    </row>
    <row r="146" spans="1:36" s="11" customFormat="1" ht="12.75" hidden="1" customHeight="1" outlineLevel="1" x14ac:dyDescent="0.2">
      <c r="A146" s="22">
        <v>6</v>
      </c>
      <c r="B146" s="22"/>
      <c r="C146" s="194"/>
      <c r="D146" s="38"/>
      <c r="E146" s="162"/>
      <c r="F146" s="162"/>
      <c r="G146" s="162"/>
      <c r="H146" s="33"/>
      <c r="I146" s="33"/>
      <c r="J146" s="482"/>
      <c r="K146" s="148"/>
      <c r="L146" s="162"/>
      <c r="M146" s="28"/>
      <c r="N146" s="28"/>
      <c r="O146" s="28"/>
      <c r="P146" s="162"/>
      <c r="Q146" s="162"/>
      <c r="R146" s="28"/>
      <c r="S146" s="28"/>
      <c r="T146" s="28"/>
      <c r="U146" s="29">
        <f t="shared" ref="U146:U149" si="131">SUM(R146:T146)</f>
        <v>0</v>
      </c>
      <c r="V146" s="28"/>
      <c r="W146" s="28"/>
      <c r="X146" s="28"/>
      <c r="Y146" s="29">
        <f t="shared" ref="Y146:Y149" si="132">SUM(V146:X146)</f>
        <v>0</v>
      </c>
      <c r="Z146" s="28"/>
      <c r="AA146" s="28"/>
      <c r="AB146" s="28"/>
      <c r="AC146" s="29">
        <f t="shared" ref="AC146:AC149" si="133">SUM(Z146:AB146)</f>
        <v>0</v>
      </c>
      <c r="AD146" s="28"/>
      <c r="AE146" s="28"/>
      <c r="AF146" s="28"/>
      <c r="AG146" s="29">
        <f t="shared" ref="AG146:AG149" si="134">SUM(AD146:AF146)</f>
        <v>0</v>
      </c>
      <c r="AH146" s="29">
        <f t="shared" si="130"/>
        <v>0</v>
      </c>
      <c r="AI146" s="112">
        <f t="shared" ref="AI146:AI149" si="135">IF(ISERROR(AH146/J146),0,AH146/J146)</f>
        <v>0</v>
      </c>
      <c r="AJ146" s="112">
        <f t="shared" si="124"/>
        <v>0</v>
      </c>
    </row>
    <row r="147" spans="1:36" ht="12.75" hidden="1" customHeight="1" outlineLevel="1" x14ac:dyDescent="0.2">
      <c r="A147" s="22">
        <v>7</v>
      </c>
      <c r="B147" s="22"/>
      <c r="C147" s="194"/>
      <c r="D147" s="38"/>
      <c r="E147" s="162"/>
      <c r="F147" s="162"/>
      <c r="G147" s="162"/>
      <c r="H147" s="33"/>
      <c r="I147" s="33"/>
      <c r="J147" s="482"/>
      <c r="K147" s="148"/>
      <c r="L147" s="162"/>
      <c r="M147" s="28"/>
      <c r="N147" s="28"/>
      <c r="O147" s="28"/>
      <c r="P147" s="162"/>
      <c r="Q147" s="162"/>
      <c r="R147" s="28"/>
      <c r="S147" s="28"/>
      <c r="T147" s="28"/>
      <c r="U147" s="29">
        <f t="shared" si="131"/>
        <v>0</v>
      </c>
      <c r="V147" s="28"/>
      <c r="W147" s="28"/>
      <c r="X147" s="28"/>
      <c r="Y147" s="29">
        <f t="shared" si="132"/>
        <v>0</v>
      </c>
      <c r="Z147" s="28"/>
      <c r="AA147" s="28"/>
      <c r="AB147" s="28"/>
      <c r="AC147" s="29">
        <f t="shared" si="133"/>
        <v>0</v>
      </c>
      <c r="AD147" s="28"/>
      <c r="AE147" s="28"/>
      <c r="AF147" s="28"/>
      <c r="AG147" s="29">
        <f t="shared" si="134"/>
        <v>0</v>
      </c>
      <c r="AH147" s="29">
        <f t="shared" si="130"/>
        <v>0</v>
      </c>
      <c r="AI147" s="112">
        <f t="shared" si="135"/>
        <v>0</v>
      </c>
      <c r="AJ147" s="112">
        <f t="shared" si="124"/>
        <v>0</v>
      </c>
    </row>
    <row r="148" spans="1:36" s="11" customFormat="1" ht="12.75" hidden="1" customHeight="1" outlineLevel="1" x14ac:dyDescent="0.2">
      <c r="A148" s="22">
        <v>8</v>
      </c>
      <c r="B148" s="22"/>
      <c r="C148" s="194"/>
      <c r="D148" s="38"/>
      <c r="E148" s="162"/>
      <c r="F148" s="162"/>
      <c r="G148" s="162"/>
      <c r="H148" s="33"/>
      <c r="I148" s="33"/>
      <c r="J148" s="482"/>
      <c r="K148" s="148"/>
      <c r="L148" s="162"/>
      <c r="M148" s="28"/>
      <c r="N148" s="28"/>
      <c r="O148" s="28"/>
      <c r="P148" s="162"/>
      <c r="Q148" s="162"/>
      <c r="R148" s="28"/>
      <c r="S148" s="28"/>
      <c r="T148" s="28"/>
      <c r="U148" s="29">
        <f t="shared" si="131"/>
        <v>0</v>
      </c>
      <c r="V148" s="28"/>
      <c r="W148" s="28"/>
      <c r="X148" s="28"/>
      <c r="Y148" s="29">
        <f t="shared" si="132"/>
        <v>0</v>
      </c>
      <c r="Z148" s="28"/>
      <c r="AA148" s="28"/>
      <c r="AB148" s="28"/>
      <c r="AC148" s="29">
        <f t="shared" si="133"/>
        <v>0</v>
      </c>
      <c r="AD148" s="28"/>
      <c r="AE148" s="28"/>
      <c r="AF148" s="28"/>
      <c r="AG148" s="29">
        <f t="shared" si="134"/>
        <v>0</v>
      </c>
      <c r="AH148" s="29">
        <f t="shared" si="130"/>
        <v>0</v>
      </c>
      <c r="AI148" s="112">
        <f t="shared" si="135"/>
        <v>0</v>
      </c>
      <c r="AJ148" s="112">
        <f t="shared" si="124"/>
        <v>0</v>
      </c>
    </row>
    <row r="149" spans="1:36" s="11" customFormat="1" ht="12.75" hidden="1" customHeight="1" outlineLevel="1" x14ac:dyDescent="0.2">
      <c r="A149" s="22">
        <v>9</v>
      </c>
      <c r="B149" s="22"/>
      <c r="C149" s="194"/>
      <c r="D149" s="38"/>
      <c r="E149" s="162"/>
      <c r="F149" s="162"/>
      <c r="G149" s="162"/>
      <c r="H149" s="33"/>
      <c r="I149" s="33"/>
      <c r="J149" s="482"/>
      <c r="K149" s="148"/>
      <c r="L149" s="162"/>
      <c r="M149" s="28"/>
      <c r="N149" s="28"/>
      <c r="O149" s="28"/>
      <c r="P149" s="162"/>
      <c r="Q149" s="162"/>
      <c r="R149" s="28"/>
      <c r="S149" s="28"/>
      <c r="T149" s="28"/>
      <c r="U149" s="29">
        <f t="shared" si="131"/>
        <v>0</v>
      </c>
      <c r="V149" s="28"/>
      <c r="W149" s="28"/>
      <c r="X149" s="28"/>
      <c r="Y149" s="29">
        <f t="shared" si="132"/>
        <v>0</v>
      </c>
      <c r="Z149" s="28"/>
      <c r="AA149" s="28"/>
      <c r="AB149" s="28"/>
      <c r="AC149" s="29">
        <f t="shared" si="133"/>
        <v>0</v>
      </c>
      <c r="AD149" s="28"/>
      <c r="AE149" s="28"/>
      <c r="AF149" s="28"/>
      <c r="AG149" s="29">
        <f t="shared" si="134"/>
        <v>0</v>
      </c>
      <c r="AH149" s="29">
        <f t="shared" si="130"/>
        <v>0</v>
      </c>
      <c r="AI149" s="112">
        <f t="shared" si="135"/>
        <v>0</v>
      </c>
      <c r="AJ149" s="112">
        <f t="shared" si="124"/>
        <v>0</v>
      </c>
    </row>
    <row r="150" spans="1:36" s="11" customFormat="1" ht="12.75" hidden="1" customHeight="1" outlineLevel="1" x14ac:dyDescent="0.2">
      <c r="A150" s="22">
        <v>10</v>
      </c>
      <c r="B150" s="22"/>
      <c r="C150" s="194"/>
      <c r="D150" s="38"/>
      <c r="E150" s="162"/>
      <c r="F150" s="162"/>
      <c r="G150" s="162"/>
      <c r="H150" s="33"/>
      <c r="I150" s="33"/>
      <c r="J150" s="517"/>
      <c r="K150" s="148"/>
      <c r="L150" s="162"/>
      <c r="M150" s="28"/>
      <c r="N150" s="28"/>
      <c r="O150" s="28"/>
      <c r="P150" s="162"/>
      <c r="Q150" s="162"/>
      <c r="R150" s="28"/>
      <c r="S150" s="28"/>
      <c r="T150" s="28"/>
      <c r="U150" s="29">
        <f t="shared" si="125"/>
        <v>0</v>
      </c>
      <c r="V150" s="28"/>
      <c r="W150" s="28"/>
      <c r="X150" s="28"/>
      <c r="Y150" s="29">
        <f t="shared" si="126"/>
        <v>0</v>
      </c>
      <c r="Z150" s="28"/>
      <c r="AA150" s="28"/>
      <c r="AB150" s="28"/>
      <c r="AC150" s="29">
        <f t="shared" si="127"/>
        <v>0</v>
      </c>
      <c r="AD150" s="28"/>
      <c r="AE150" s="28"/>
      <c r="AF150" s="28"/>
      <c r="AG150" s="29">
        <f t="shared" si="128"/>
        <v>0</v>
      </c>
      <c r="AH150" s="29">
        <f t="shared" si="123"/>
        <v>0</v>
      </c>
      <c r="AI150" s="112">
        <f t="shared" si="129"/>
        <v>0</v>
      </c>
      <c r="AJ150" s="112">
        <f t="shared" si="124"/>
        <v>0</v>
      </c>
    </row>
    <row r="151" spans="1:36" s="11" customFormat="1" ht="12.75" customHeight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+J140</f>
        <v>39359847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136">SUM(R141:R150)</f>
        <v>0</v>
      </c>
      <c r="S151" s="273">
        <f t="shared" si="136"/>
        <v>0</v>
      </c>
      <c r="T151" s="273">
        <f t="shared" si="136"/>
        <v>0</v>
      </c>
      <c r="U151" s="273">
        <f t="shared" si="136"/>
        <v>0</v>
      </c>
      <c r="V151" s="273">
        <f t="shared" si="136"/>
        <v>0</v>
      </c>
      <c r="W151" s="273">
        <f t="shared" si="136"/>
        <v>0</v>
      </c>
      <c r="X151" s="273">
        <f t="shared" si="136"/>
        <v>0</v>
      </c>
      <c r="Y151" s="273">
        <f t="shared" si="136"/>
        <v>0</v>
      </c>
      <c r="Z151" s="273">
        <f t="shared" si="136"/>
        <v>0</v>
      </c>
      <c r="AA151" s="273">
        <f t="shared" si="136"/>
        <v>0</v>
      </c>
      <c r="AB151" s="273">
        <f t="shared" si="136"/>
        <v>0</v>
      </c>
      <c r="AC151" s="273">
        <f t="shared" si="136"/>
        <v>0</v>
      </c>
      <c r="AD151" s="273">
        <f t="shared" si="136"/>
        <v>0</v>
      </c>
      <c r="AE151" s="273">
        <f t="shared" si="136"/>
        <v>0</v>
      </c>
      <c r="AF151" s="273">
        <f t="shared" si="136"/>
        <v>0</v>
      </c>
      <c r="AG151" s="273">
        <f t="shared" si="136"/>
        <v>0</v>
      </c>
      <c r="AH151" s="273">
        <f t="shared" si="136"/>
        <v>0</v>
      </c>
      <c r="AI151" s="281">
        <f>IF(ISERROR(AH151/J151),0,AH151/J151)</f>
        <v>0</v>
      </c>
      <c r="AJ151" s="281">
        <f>IF(ISERROR(AH151/$AH$198),0,AH151/$AH$198)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481">
        <v>144275317</v>
      </c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24.75" customHeight="1" outlineLevel="1" x14ac:dyDescent="0.2">
      <c r="A153" s="22">
        <v>1</v>
      </c>
      <c r="B153" s="22"/>
      <c r="C153" s="194"/>
      <c r="D153" s="146"/>
      <c r="E153" s="78"/>
      <c r="F153" s="78"/>
      <c r="G153" s="78"/>
      <c r="H153" s="25"/>
      <c r="I153" s="25"/>
      <c r="J153" s="482"/>
      <c r="K153" s="198"/>
      <c r="L153" s="218"/>
      <c r="M153" s="95"/>
      <c r="N153" s="28"/>
      <c r="O153" s="28"/>
      <c r="P153" s="78"/>
      <c r="Q153" s="78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198"/>
      <c r="AF153" s="28"/>
      <c r="AG153" s="29">
        <f>SUM(AD153:AF153)</f>
        <v>0</v>
      </c>
      <c r="AH153" s="29">
        <f t="shared" ref="AH153" si="137">SUM(U153,Y153,AC153,AG153)</f>
        <v>0</v>
      </c>
      <c r="AI153" s="112">
        <f>IF(ISERROR(AH153/J153),0,AH153/J153)</f>
        <v>0</v>
      </c>
      <c r="AJ153" s="112">
        <f t="shared" ref="AJ153:AJ162" si="138">IF(ISERROR(AH153/$AH$198),"-",AH153/$AH$198)</f>
        <v>0</v>
      </c>
    </row>
    <row r="154" spans="1:36" s="11" customFormat="1" ht="12.75" hidden="1" customHeight="1" outlineLevel="1" x14ac:dyDescent="0.2">
      <c r="A154" s="22">
        <v>2</v>
      </c>
      <c r="B154" s="22"/>
      <c r="C154" s="194"/>
      <c r="D154" s="146"/>
      <c r="E154" s="78"/>
      <c r="F154" s="78"/>
      <c r="G154" s="78"/>
      <c r="H154" s="25"/>
      <c r="I154" s="25"/>
      <c r="J154" s="482"/>
      <c r="K154" s="198"/>
      <c r="L154" s="218"/>
      <c r="M154" s="95"/>
      <c r="N154" s="28"/>
      <c r="O154" s="28"/>
      <c r="P154" s="78"/>
      <c r="Q154" s="78"/>
      <c r="R154" s="28"/>
      <c r="S154" s="28"/>
      <c r="T154" s="28"/>
      <c r="U154" s="29">
        <f t="shared" ref="U154:U162" si="139">SUM(R154:T154)</f>
        <v>0</v>
      </c>
      <c r="V154" s="28"/>
      <c r="W154" s="28"/>
      <c r="X154" s="28"/>
      <c r="Y154" s="29">
        <f t="shared" ref="Y154:Y162" si="140">SUM(V154:X154)</f>
        <v>0</v>
      </c>
      <c r="Z154" s="28"/>
      <c r="AA154" s="28"/>
      <c r="AB154" s="28"/>
      <c r="AC154" s="29">
        <f t="shared" ref="AC154:AC162" si="141">SUM(Z154:AB154)</f>
        <v>0</v>
      </c>
      <c r="AD154" s="28"/>
      <c r="AE154" s="198"/>
      <c r="AF154" s="28"/>
      <c r="AG154" s="29">
        <f t="shared" ref="AG154:AG162" si="142">SUM(AD154:AF154)</f>
        <v>0</v>
      </c>
      <c r="AH154" s="29">
        <f t="shared" ref="AH154:AH162" si="143">SUM(U154,Y154,AC154,AG154)</f>
        <v>0</v>
      </c>
      <c r="AI154" s="112">
        <f t="shared" ref="AI154:AI162" si="144">IF(ISERROR(AH154/J154),0,AH154/J154)</f>
        <v>0</v>
      </c>
      <c r="AJ154" s="112">
        <f t="shared" si="138"/>
        <v>0</v>
      </c>
    </row>
    <row r="155" spans="1:36" s="11" customFormat="1" ht="12.75" hidden="1" customHeight="1" outlineLevel="1" x14ac:dyDescent="0.2">
      <c r="A155" s="22">
        <v>3</v>
      </c>
      <c r="B155" s="22"/>
      <c r="C155" s="194"/>
      <c r="D155" s="146"/>
      <c r="E155" s="78"/>
      <c r="F155" s="78"/>
      <c r="G155" s="78"/>
      <c r="H155" s="25"/>
      <c r="I155" s="25"/>
      <c r="J155" s="482"/>
      <c r="K155" s="198"/>
      <c r="L155" s="218"/>
      <c r="M155" s="95"/>
      <c r="N155" s="28"/>
      <c r="O155" s="28"/>
      <c r="P155" s="78"/>
      <c r="Q155" s="78"/>
      <c r="R155" s="28"/>
      <c r="S155" s="28"/>
      <c r="T155" s="28"/>
      <c r="U155" s="29">
        <f t="shared" si="139"/>
        <v>0</v>
      </c>
      <c r="V155" s="28"/>
      <c r="W155" s="28"/>
      <c r="X155" s="28"/>
      <c r="Y155" s="29">
        <f t="shared" si="140"/>
        <v>0</v>
      </c>
      <c r="Z155" s="28"/>
      <c r="AA155" s="28"/>
      <c r="AB155" s="28"/>
      <c r="AC155" s="29">
        <f t="shared" si="141"/>
        <v>0</v>
      </c>
      <c r="AD155" s="28"/>
      <c r="AE155" s="198"/>
      <c r="AF155" s="28"/>
      <c r="AG155" s="29">
        <f t="shared" si="142"/>
        <v>0</v>
      </c>
      <c r="AH155" s="29">
        <f t="shared" si="143"/>
        <v>0</v>
      </c>
      <c r="AI155" s="112">
        <f t="shared" si="144"/>
        <v>0</v>
      </c>
      <c r="AJ155" s="112">
        <f t="shared" si="138"/>
        <v>0</v>
      </c>
    </row>
    <row r="156" spans="1:36" s="11" customFormat="1" ht="12.75" hidden="1" customHeight="1" outlineLevel="1" x14ac:dyDescent="0.2">
      <c r="A156" s="22">
        <v>4</v>
      </c>
      <c r="B156" s="22"/>
      <c r="C156" s="194"/>
      <c r="D156" s="146"/>
      <c r="E156" s="78"/>
      <c r="F156" s="78"/>
      <c r="G156" s="78"/>
      <c r="H156" s="25"/>
      <c r="I156" s="25"/>
      <c r="J156" s="482"/>
      <c r="K156" s="198"/>
      <c r="L156" s="218"/>
      <c r="M156" s="95"/>
      <c r="N156" s="28"/>
      <c r="O156" s="28"/>
      <c r="P156" s="78"/>
      <c r="Q156" s="78"/>
      <c r="R156" s="28"/>
      <c r="S156" s="28"/>
      <c r="T156" s="28"/>
      <c r="U156" s="29">
        <f t="shared" si="139"/>
        <v>0</v>
      </c>
      <c r="V156" s="28"/>
      <c r="W156" s="28"/>
      <c r="X156" s="28"/>
      <c r="Y156" s="29">
        <f t="shared" si="140"/>
        <v>0</v>
      </c>
      <c r="Z156" s="28"/>
      <c r="AA156" s="28"/>
      <c r="AB156" s="28"/>
      <c r="AC156" s="29">
        <f t="shared" si="141"/>
        <v>0</v>
      </c>
      <c r="AD156" s="28"/>
      <c r="AE156" s="198"/>
      <c r="AF156" s="28"/>
      <c r="AG156" s="29">
        <f t="shared" si="142"/>
        <v>0</v>
      </c>
      <c r="AH156" s="29">
        <f t="shared" si="143"/>
        <v>0</v>
      </c>
      <c r="AI156" s="112">
        <f t="shared" si="144"/>
        <v>0</v>
      </c>
      <c r="AJ156" s="112">
        <f t="shared" si="138"/>
        <v>0</v>
      </c>
    </row>
    <row r="157" spans="1:36" s="11" customFormat="1" ht="12.75" hidden="1" customHeight="1" outlineLevel="1" x14ac:dyDescent="0.2">
      <c r="A157" s="22">
        <v>5</v>
      </c>
      <c r="B157" s="22"/>
      <c r="C157" s="194"/>
      <c r="D157" s="146"/>
      <c r="E157" s="78"/>
      <c r="F157" s="78"/>
      <c r="G157" s="78"/>
      <c r="H157" s="25"/>
      <c r="I157" s="25"/>
      <c r="J157" s="482"/>
      <c r="K157" s="198"/>
      <c r="L157" s="218"/>
      <c r="M157" s="95"/>
      <c r="N157" s="28"/>
      <c r="O157" s="28"/>
      <c r="P157" s="78"/>
      <c r="Q157" s="78"/>
      <c r="R157" s="28"/>
      <c r="S157" s="28"/>
      <c r="T157" s="28"/>
      <c r="U157" s="29">
        <f t="shared" si="139"/>
        <v>0</v>
      </c>
      <c r="V157" s="28"/>
      <c r="W157" s="28"/>
      <c r="X157" s="28"/>
      <c r="Y157" s="29">
        <f t="shared" si="140"/>
        <v>0</v>
      </c>
      <c r="Z157" s="28"/>
      <c r="AA157" s="28"/>
      <c r="AB157" s="28"/>
      <c r="AC157" s="29">
        <f t="shared" si="141"/>
        <v>0</v>
      </c>
      <c r="AD157" s="28"/>
      <c r="AE157" s="198"/>
      <c r="AF157" s="28"/>
      <c r="AG157" s="29">
        <f t="shared" si="142"/>
        <v>0</v>
      </c>
      <c r="AH157" s="29">
        <f t="shared" si="143"/>
        <v>0</v>
      </c>
      <c r="AI157" s="112">
        <f t="shared" si="144"/>
        <v>0</v>
      </c>
      <c r="AJ157" s="112">
        <f t="shared" si="138"/>
        <v>0</v>
      </c>
    </row>
    <row r="158" spans="1:36" s="11" customFormat="1" ht="12.75" hidden="1" customHeight="1" outlineLevel="1" x14ac:dyDescent="0.2">
      <c r="A158" s="22">
        <v>6</v>
      </c>
      <c r="B158" s="22"/>
      <c r="C158" s="194"/>
      <c r="D158" s="146"/>
      <c r="E158" s="78"/>
      <c r="F158" s="78"/>
      <c r="G158" s="78"/>
      <c r="H158" s="25"/>
      <c r="I158" s="25"/>
      <c r="J158" s="482"/>
      <c r="K158" s="198"/>
      <c r="L158" s="218"/>
      <c r="M158" s="95"/>
      <c r="N158" s="28"/>
      <c r="O158" s="28"/>
      <c r="P158" s="78"/>
      <c r="Q158" s="78"/>
      <c r="R158" s="28"/>
      <c r="S158" s="28"/>
      <c r="T158" s="28"/>
      <c r="U158" s="29">
        <f t="shared" si="139"/>
        <v>0</v>
      </c>
      <c r="V158" s="28"/>
      <c r="W158" s="28"/>
      <c r="X158" s="28"/>
      <c r="Y158" s="29">
        <f t="shared" si="140"/>
        <v>0</v>
      </c>
      <c r="Z158" s="28"/>
      <c r="AA158" s="28"/>
      <c r="AB158" s="28"/>
      <c r="AC158" s="29">
        <f t="shared" si="141"/>
        <v>0</v>
      </c>
      <c r="AD158" s="28"/>
      <c r="AE158" s="198"/>
      <c r="AF158" s="28"/>
      <c r="AG158" s="29">
        <f t="shared" si="142"/>
        <v>0</v>
      </c>
      <c r="AH158" s="29">
        <f t="shared" si="143"/>
        <v>0</v>
      </c>
      <c r="AI158" s="112">
        <f t="shared" si="144"/>
        <v>0</v>
      </c>
      <c r="AJ158" s="112">
        <f t="shared" si="138"/>
        <v>0</v>
      </c>
    </row>
    <row r="159" spans="1:36" s="11" customFormat="1" ht="12.75" hidden="1" customHeight="1" outlineLevel="1" x14ac:dyDescent="0.2">
      <c r="A159" s="22">
        <v>7</v>
      </c>
      <c r="B159" s="22"/>
      <c r="C159" s="194"/>
      <c r="D159" s="146"/>
      <c r="E159" s="78"/>
      <c r="F159" s="78"/>
      <c r="G159" s="78"/>
      <c r="H159" s="25"/>
      <c r="I159" s="25"/>
      <c r="J159" s="482"/>
      <c r="K159" s="198"/>
      <c r="L159" s="218"/>
      <c r="M159" s="95"/>
      <c r="N159" s="28"/>
      <c r="O159" s="28"/>
      <c r="P159" s="78"/>
      <c r="Q159" s="78"/>
      <c r="R159" s="28"/>
      <c r="S159" s="28"/>
      <c r="T159" s="28"/>
      <c r="U159" s="29">
        <f t="shared" si="139"/>
        <v>0</v>
      </c>
      <c r="V159" s="28"/>
      <c r="W159" s="28"/>
      <c r="X159" s="28"/>
      <c r="Y159" s="29">
        <f t="shared" si="140"/>
        <v>0</v>
      </c>
      <c r="Z159" s="28"/>
      <c r="AA159" s="28"/>
      <c r="AB159" s="28"/>
      <c r="AC159" s="29">
        <f t="shared" si="141"/>
        <v>0</v>
      </c>
      <c r="AD159" s="28"/>
      <c r="AE159" s="198"/>
      <c r="AF159" s="28"/>
      <c r="AG159" s="29">
        <f t="shared" si="142"/>
        <v>0</v>
      </c>
      <c r="AH159" s="29">
        <f t="shared" si="143"/>
        <v>0</v>
      </c>
      <c r="AI159" s="112">
        <f t="shared" si="144"/>
        <v>0</v>
      </c>
      <c r="AJ159" s="112">
        <f t="shared" si="138"/>
        <v>0</v>
      </c>
    </row>
    <row r="160" spans="1:36" s="11" customFormat="1" ht="12.75" hidden="1" customHeight="1" outlineLevel="1" x14ac:dyDescent="0.2">
      <c r="A160" s="22">
        <v>8</v>
      </c>
      <c r="B160" s="22"/>
      <c r="C160" s="194"/>
      <c r="D160" s="146"/>
      <c r="E160" s="78"/>
      <c r="F160" s="78"/>
      <c r="G160" s="78"/>
      <c r="H160" s="25"/>
      <c r="I160" s="25"/>
      <c r="J160" s="482"/>
      <c r="K160" s="198"/>
      <c r="L160" s="218"/>
      <c r="M160" s="95"/>
      <c r="N160" s="28"/>
      <c r="O160" s="28"/>
      <c r="P160" s="78"/>
      <c r="Q160" s="78"/>
      <c r="R160" s="28"/>
      <c r="S160" s="28"/>
      <c r="T160" s="28"/>
      <c r="U160" s="29">
        <f t="shared" si="139"/>
        <v>0</v>
      </c>
      <c r="V160" s="28"/>
      <c r="W160" s="28"/>
      <c r="X160" s="28"/>
      <c r="Y160" s="29">
        <f t="shared" si="140"/>
        <v>0</v>
      </c>
      <c r="Z160" s="28"/>
      <c r="AA160" s="28"/>
      <c r="AB160" s="28"/>
      <c r="AC160" s="29">
        <f t="shared" si="141"/>
        <v>0</v>
      </c>
      <c r="AD160" s="28"/>
      <c r="AE160" s="198"/>
      <c r="AF160" s="28"/>
      <c r="AG160" s="29">
        <f t="shared" si="142"/>
        <v>0</v>
      </c>
      <c r="AH160" s="29">
        <f t="shared" si="143"/>
        <v>0</v>
      </c>
      <c r="AI160" s="112">
        <f t="shared" si="144"/>
        <v>0</v>
      </c>
      <c r="AJ160" s="112">
        <f t="shared" si="138"/>
        <v>0</v>
      </c>
    </row>
    <row r="161" spans="1:36" s="11" customFormat="1" ht="12.75" hidden="1" customHeight="1" outlineLevel="1" x14ac:dyDescent="0.2">
      <c r="A161" s="22">
        <v>9</v>
      </c>
      <c r="B161" s="22"/>
      <c r="C161" s="194"/>
      <c r="D161" s="146"/>
      <c r="E161" s="78"/>
      <c r="F161" s="78"/>
      <c r="G161" s="78"/>
      <c r="H161" s="25"/>
      <c r="I161" s="25"/>
      <c r="J161" s="482"/>
      <c r="K161" s="198"/>
      <c r="L161" s="218"/>
      <c r="M161" s="95"/>
      <c r="N161" s="28"/>
      <c r="O161" s="28"/>
      <c r="P161" s="78"/>
      <c r="Q161" s="78"/>
      <c r="R161" s="28"/>
      <c r="S161" s="28"/>
      <c r="T161" s="28"/>
      <c r="U161" s="29">
        <f t="shared" si="139"/>
        <v>0</v>
      </c>
      <c r="V161" s="28"/>
      <c r="W161" s="28"/>
      <c r="X161" s="28"/>
      <c r="Y161" s="29">
        <f t="shared" si="140"/>
        <v>0</v>
      </c>
      <c r="Z161" s="28"/>
      <c r="AA161" s="28"/>
      <c r="AB161" s="28"/>
      <c r="AC161" s="29">
        <f t="shared" si="141"/>
        <v>0</v>
      </c>
      <c r="AD161" s="28"/>
      <c r="AE161" s="198"/>
      <c r="AF161" s="28"/>
      <c r="AG161" s="29">
        <f t="shared" si="142"/>
        <v>0</v>
      </c>
      <c r="AH161" s="29">
        <f t="shared" si="143"/>
        <v>0</v>
      </c>
      <c r="AI161" s="112">
        <f t="shared" si="144"/>
        <v>0</v>
      </c>
      <c r="AJ161" s="112">
        <f t="shared" si="138"/>
        <v>0</v>
      </c>
    </row>
    <row r="162" spans="1:36" s="11" customFormat="1" ht="12.75" hidden="1" customHeight="1" outlineLevel="1" x14ac:dyDescent="0.2">
      <c r="A162" s="22">
        <v>10</v>
      </c>
      <c r="B162" s="22"/>
      <c r="C162" s="194"/>
      <c r="D162" s="146"/>
      <c r="E162" s="78"/>
      <c r="F162" s="78"/>
      <c r="G162" s="78"/>
      <c r="H162" s="25"/>
      <c r="I162" s="25"/>
      <c r="J162" s="517"/>
      <c r="K162" s="198"/>
      <c r="L162" s="218"/>
      <c r="M162" s="95"/>
      <c r="N162" s="28"/>
      <c r="O162" s="28"/>
      <c r="P162" s="78"/>
      <c r="Q162" s="78"/>
      <c r="R162" s="28"/>
      <c r="S162" s="28"/>
      <c r="T162" s="28"/>
      <c r="U162" s="29">
        <f t="shared" si="139"/>
        <v>0</v>
      </c>
      <c r="V162" s="28"/>
      <c r="W162" s="28"/>
      <c r="X162" s="28"/>
      <c r="Y162" s="29">
        <f t="shared" si="140"/>
        <v>0</v>
      </c>
      <c r="Z162" s="28"/>
      <c r="AA162" s="28"/>
      <c r="AB162" s="28"/>
      <c r="AC162" s="29">
        <f t="shared" si="141"/>
        <v>0</v>
      </c>
      <c r="AD162" s="28"/>
      <c r="AE162" s="198"/>
      <c r="AF162" s="28"/>
      <c r="AG162" s="29">
        <f t="shared" si="142"/>
        <v>0</v>
      </c>
      <c r="AH162" s="29">
        <f t="shared" si="143"/>
        <v>0</v>
      </c>
      <c r="AI162" s="112">
        <f t="shared" si="144"/>
        <v>0</v>
      </c>
      <c r="AJ162" s="112">
        <f t="shared" si="138"/>
        <v>0</v>
      </c>
    </row>
    <row r="163" spans="1:36" s="11" customFormat="1" ht="12.75" customHeight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+J152</f>
        <v>144275317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45">SUM(R153:R162)</f>
        <v>0</v>
      </c>
      <c r="S163" s="273">
        <f t="shared" si="145"/>
        <v>0</v>
      </c>
      <c r="T163" s="273">
        <f t="shared" si="145"/>
        <v>0</v>
      </c>
      <c r="U163" s="273">
        <f t="shared" si="145"/>
        <v>0</v>
      </c>
      <c r="V163" s="273">
        <f t="shared" si="145"/>
        <v>0</v>
      </c>
      <c r="W163" s="273">
        <f t="shared" si="145"/>
        <v>0</v>
      </c>
      <c r="X163" s="273">
        <f t="shared" si="145"/>
        <v>0</v>
      </c>
      <c r="Y163" s="273">
        <f t="shared" si="145"/>
        <v>0</v>
      </c>
      <c r="Z163" s="273">
        <f t="shared" si="145"/>
        <v>0</v>
      </c>
      <c r="AA163" s="273">
        <f t="shared" si="145"/>
        <v>0</v>
      </c>
      <c r="AB163" s="273">
        <f t="shared" si="145"/>
        <v>0</v>
      </c>
      <c r="AC163" s="273">
        <f t="shared" si="145"/>
        <v>0</v>
      </c>
      <c r="AD163" s="273">
        <f t="shared" si="145"/>
        <v>0</v>
      </c>
      <c r="AE163" s="273">
        <f t="shared" si="145"/>
        <v>0</v>
      </c>
      <c r="AF163" s="273">
        <f t="shared" si="145"/>
        <v>0</v>
      </c>
      <c r="AG163" s="273">
        <f t="shared" si="145"/>
        <v>0</v>
      </c>
      <c r="AH163" s="273">
        <f t="shared" si="145"/>
        <v>0</v>
      </c>
      <c r="AI163" s="281">
        <f>IF(ISERROR(AH163/J163),0,AH163/J163)</f>
        <v>0</v>
      </c>
      <c r="AJ163" s="281">
        <f>IF(ISERROR(AH163/$AH$198),0,AH163/$AH$198)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481">
        <v>44995131</v>
      </c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24.75" customHeight="1" outlineLevel="1" x14ac:dyDescent="0.2">
      <c r="A165" s="22">
        <v>1</v>
      </c>
      <c r="B165" s="22"/>
      <c r="C165" s="195"/>
      <c r="D165" s="196"/>
      <c r="E165" s="197"/>
      <c r="F165" s="197"/>
      <c r="G165" s="197"/>
      <c r="H165" s="146"/>
      <c r="I165" s="25"/>
      <c r="J165" s="482"/>
      <c r="K165" s="198"/>
      <c r="L165" s="162"/>
      <c r="M165" s="28"/>
      <c r="N165" s="28"/>
      <c r="O165" s="28"/>
      <c r="P165" s="78"/>
      <c r="Q165" s="78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198"/>
      <c r="AF165" s="198"/>
      <c r="AG165" s="155">
        <f>SUM(AD165:AF165)</f>
        <v>0</v>
      </c>
      <c r="AH165" s="29">
        <f t="shared" ref="AH165:AH174" si="146">SUM(U165,Y165,AC165,AG165)</f>
        <v>0</v>
      </c>
      <c r="AI165" s="112">
        <f>IF(ISERROR(AH165/J165),0,AH165/J165)</f>
        <v>0</v>
      </c>
      <c r="AJ165" s="112">
        <f t="shared" ref="AJ165:AJ174" si="147">IF(ISERROR(AH165/$AH$198),"-",AH165/$AH$198)</f>
        <v>0</v>
      </c>
    </row>
    <row r="166" spans="1:36" s="11" customFormat="1" ht="12.75" hidden="1" customHeight="1" outlineLevel="1" x14ac:dyDescent="0.2">
      <c r="A166" s="22">
        <v>2</v>
      </c>
      <c r="B166" s="22"/>
      <c r="C166" s="195"/>
      <c r="D166" s="196"/>
      <c r="E166" s="197"/>
      <c r="F166" s="197"/>
      <c r="G166" s="197"/>
      <c r="H166" s="38"/>
      <c r="I166" s="33"/>
      <c r="J166" s="482"/>
      <c r="K166" s="198"/>
      <c r="L166" s="162"/>
      <c r="M166" s="28"/>
      <c r="N166" s="28"/>
      <c r="O166" s="28"/>
      <c r="P166" s="162"/>
      <c r="Q166" s="162"/>
      <c r="R166" s="28"/>
      <c r="S166" s="28"/>
      <c r="T166" s="28"/>
      <c r="U166" s="29">
        <f t="shared" ref="U166:U174" si="148">SUM(R166:T166)</f>
        <v>0</v>
      </c>
      <c r="V166" s="28"/>
      <c r="W166" s="28"/>
      <c r="X166" s="28"/>
      <c r="Y166" s="29">
        <f t="shared" ref="Y166:Y174" si="149">SUM(V166:X166)</f>
        <v>0</v>
      </c>
      <c r="Z166" s="28"/>
      <c r="AA166" s="28"/>
      <c r="AB166" s="28"/>
      <c r="AC166" s="29">
        <f t="shared" ref="AC166:AC174" si="150">SUM(Z166:AB166)</f>
        <v>0</v>
      </c>
      <c r="AD166" s="28"/>
      <c r="AE166" s="198"/>
      <c r="AF166" s="199"/>
      <c r="AG166" s="155">
        <f t="shared" ref="AG166:AG174" si="151">SUM(AD166:AF166)</f>
        <v>0</v>
      </c>
      <c r="AH166" s="29">
        <f t="shared" si="146"/>
        <v>0</v>
      </c>
      <c r="AI166" s="112">
        <f t="shared" ref="AI166:AI174" si="152">IF(ISERROR(AH166/J166),0,AH166/J166)</f>
        <v>0</v>
      </c>
      <c r="AJ166" s="112">
        <f t="shared" si="147"/>
        <v>0</v>
      </c>
    </row>
    <row r="167" spans="1:36" ht="12.75" hidden="1" customHeight="1" outlineLevel="1" x14ac:dyDescent="0.2">
      <c r="A167" s="22">
        <v>3</v>
      </c>
      <c r="B167" s="22"/>
      <c r="C167" s="195"/>
      <c r="D167" s="196"/>
      <c r="E167" s="197"/>
      <c r="F167" s="197"/>
      <c r="G167" s="197"/>
      <c r="H167" s="38"/>
      <c r="I167" s="33"/>
      <c r="J167" s="482"/>
      <c r="K167" s="198"/>
      <c r="L167" s="162"/>
      <c r="M167" s="28"/>
      <c r="N167" s="28"/>
      <c r="O167" s="28"/>
      <c r="P167" s="162"/>
      <c r="Q167" s="162"/>
      <c r="R167" s="28"/>
      <c r="S167" s="28"/>
      <c r="T167" s="28"/>
      <c r="U167" s="29">
        <f t="shared" si="148"/>
        <v>0</v>
      </c>
      <c r="V167" s="28"/>
      <c r="W167" s="28"/>
      <c r="X167" s="28"/>
      <c r="Y167" s="29">
        <f t="shared" si="149"/>
        <v>0</v>
      </c>
      <c r="Z167" s="28"/>
      <c r="AA167" s="28"/>
      <c r="AB167" s="28"/>
      <c r="AC167" s="29">
        <f t="shared" si="150"/>
        <v>0</v>
      </c>
      <c r="AD167" s="28"/>
      <c r="AE167" s="198"/>
      <c r="AF167" s="198"/>
      <c r="AG167" s="155">
        <f t="shared" si="151"/>
        <v>0</v>
      </c>
      <c r="AH167" s="29">
        <f t="shared" si="146"/>
        <v>0</v>
      </c>
      <c r="AI167" s="112">
        <f t="shared" si="152"/>
        <v>0</v>
      </c>
      <c r="AJ167" s="112">
        <f t="shared" si="147"/>
        <v>0</v>
      </c>
    </row>
    <row r="168" spans="1:36" s="11" customFormat="1" ht="12.75" hidden="1" customHeight="1" outlineLevel="1" x14ac:dyDescent="0.2">
      <c r="A168" s="22">
        <v>4</v>
      </c>
      <c r="B168" s="22"/>
      <c r="C168" s="195"/>
      <c r="D168" s="196"/>
      <c r="E168" s="197"/>
      <c r="F168" s="197"/>
      <c r="G168" s="197"/>
      <c r="H168" s="38"/>
      <c r="I168" s="33"/>
      <c r="J168" s="482"/>
      <c r="K168" s="198"/>
      <c r="L168" s="162"/>
      <c r="M168" s="28"/>
      <c r="N168" s="28"/>
      <c r="O168" s="28"/>
      <c r="P168" s="162"/>
      <c r="Q168" s="162"/>
      <c r="R168" s="28"/>
      <c r="S168" s="28"/>
      <c r="T168" s="28"/>
      <c r="U168" s="29">
        <f t="shared" ref="U168:U170" si="153">SUM(R168:T168)</f>
        <v>0</v>
      </c>
      <c r="V168" s="28"/>
      <c r="W168" s="28"/>
      <c r="X168" s="28"/>
      <c r="Y168" s="29">
        <f t="shared" ref="Y168:Y170" si="154">SUM(V168:X168)</f>
        <v>0</v>
      </c>
      <c r="Z168" s="28"/>
      <c r="AA168" s="28"/>
      <c r="AB168" s="28"/>
      <c r="AC168" s="29">
        <f t="shared" ref="AC168:AC170" si="155">SUM(Z168:AB168)</f>
        <v>0</v>
      </c>
      <c r="AD168" s="28"/>
      <c r="AE168" s="198"/>
      <c r="AF168" s="198"/>
      <c r="AG168" s="155">
        <f t="shared" ref="AG168:AG170" si="156">SUM(AD168:AF168)</f>
        <v>0</v>
      </c>
      <c r="AH168" s="29">
        <f t="shared" ref="AH168:AH170" si="157">SUM(U168,Y168,AC168,AG168)</f>
        <v>0</v>
      </c>
      <c r="AI168" s="112">
        <f t="shared" ref="AI168:AI170" si="158">IF(ISERROR(AH168/J168),0,AH168/J168)</f>
        <v>0</v>
      </c>
      <c r="AJ168" s="112">
        <f t="shared" si="147"/>
        <v>0</v>
      </c>
    </row>
    <row r="169" spans="1:36" s="11" customFormat="1" ht="12.75" hidden="1" customHeight="1" outlineLevel="1" x14ac:dyDescent="0.2">
      <c r="A169" s="22">
        <v>5</v>
      </c>
      <c r="B169" s="22"/>
      <c r="C169" s="195"/>
      <c r="D169" s="196"/>
      <c r="E169" s="197"/>
      <c r="F169" s="197"/>
      <c r="G169" s="197"/>
      <c r="H169" s="38"/>
      <c r="I169" s="33"/>
      <c r="J169" s="482"/>
      <c r="K169" s="198"/>
      <c r="L169" s="162"/>
      <c r="M169" s="28"/>
      <c r="N169" s="28"/>
      <c r="O169" s="28"/>
      <c r="P169" s="162"/>
      <c r="Q169" s="162"/>
      <c r="R169" s="28"/>
      <c r="S169" s="28"/>
      <c r="T169" s="28"/>
      <c r="U169" s="29">
        <f t="shared" si="153"/>
        <v>0</v>
      </c>
      <c r="V169" s="28"/>
      <c r="W169" s="28"/>
      <c r="X169" s="28"/>
      <c r="Y169" s="29">
        <f t="shared" si="154"/>
        <v>0</v>
      </c>
      <c r="Z169" s="28"/>
      <c r="AA169" s="28"/>
      <c r="AB169" s="28"/>
      <c r="AC169" s="29">
        <f t="shared" si="155"/>
        <v>0</v>
      </c>
      <c r="AD169" s="28"/>
      <c r="AE169" s="198"/>
      <c r="AF169" s="198"/>
      <c r="AG169" s="155">
        <f t="shared" si="156"/>
        <v>0</v>
      </c>
      <c r="AH169" s="29">
        <f t="shared" si="157"/>
        <v>0</v>
      </c>
      <c r="AI169" s="112">
        <f t="shared" si="158"/>
        <v>0</v>
      </c>
      <c r="AJ169" s="112">
        <f t="shared" si="147"/>
        <v>0</v>
      </c>
    </row>
    <row r="170" spans="1:36" ht="12.75" hidden="1" customHeight="1" outlineLevel="1" x14ac:dyDescent="0.2">
      <c r="A170" s="22">
        <v>6</v>
      </c>
      <c r="B170" s="22"/>
      <c r="C170" s="195"/>
      <c r="D170" s="196"/>
      <c r="E170" s="197"/>
      <c r="F170" s="197"/>
      <c r="G170" s="197"/>
      <c r="H170" s="38"/>
      <c r="I170" s="33"/>
      <c r="J170" s="482"/>
      <c r="K170" s="198"/>
      <c r="L170" s="162"/>
      <c r="M170" s="28"/>
      <c r="N170" s="28"/>
      <c r="O170" s="28"/>
      <c r="P170" s="162"/>
      <c r="Q170" s="162"/>
      <c r="R170" s="28"/>
      <c r="S170" s="28"/>
      <c r="T170" s="28"/>
      <c r="U170" s="29">
        <f t="shared" si="153"/>
        <v>0</v>
      </c>
      <c r="V170" s="28"/>
      <c r="W170" s="28"/>
      <c r="X170" s="28"/>
      <c r="Y170" s="29">
        <f t="shared" si="154"/>
        <v>0</v>
      </c>
      <c r="Z170" s="28"/>
      <c r="AA170" s="28"/>
      <c r="AB170" s="28"/>
      <c r="AC170" s="29">
        <f t="shared" si="155"/>
        <v>0</v>
      </c>
      <c r="AD170" s="28"/>
      <c r="AE170" s="198"/>
      <c r="AF170" s="198"/>
      <c r="AG170" s="155">
        <f t="shared" si="156"/>
        <v>0</v>
      </c>
      <c r="AH170" s="29">
        <f t="shared" si="157"/>
        <v>0</v>
      </c>
      <c r="AI170" s="112">
        <f t="shared" si="158"/>
        <v>0</v>
      </c>
      <c r="AJ170" s="112">
        <f t="shared" si="147"/>
        <v>0</v>
      </c>
    </row>
    <row r="171" spans="1:36" s="11" customFormat="1" ht="12.75" hidden="1" customHeight="1" outlineLevel="1" x14ac:dyDescent="0.2">
      <c r="A171" s="22">
        <v>7</v>
      </c>
      <c r="B171" s="22"/>
      <c r="C171" s="195"/>
      <c r="D171" s="196"/>
      <c r="E171" s="197"/>
      <c r="F171" s="197"/>
      <c r="G171" s="197"/>
      <c r="H171" s="38"/>
      <c r="I171" s="33"/>
      <c r="J171" s="482"/>
      <c r="K171" s="198"/>
      <c r="L171" s="162"/>
      <c r="M171" s="28"/>
      <c r="N171" s="28"/>
      <c r="O171" s="28"/>
      <c r="P171" s="162"/>
      <c r="Q171" s="162"/>
      <c r="R171" s="28"/>
      <c r="S171" s="28"/>
      <c r="T171" s="28"/>
      <c r="U171" s="29">
        <f t="shared" si="148"/>
        <v>0</v>
      </c>
      <c r="V171" s="28"/>
      <c r="W171" s="28"/>
      <c r="X171" s="28"/>
      <c r="Y171" s="29">
        <f t="shared" si="149"/>
        <v>0</v>
      </c>
      <c r="Z171" s="28"/>
      <c r="AA171" s="28"/>
      <c r="AB171" s="28"/>
      <c r="AC171" s="29">
        <f t="shared" si="150"/>
        <v>0</v>
      </c>
      <c r="AD171" s="28"/>
      <c r="AE171" s="198"/>
      <c r="AF171" s="198"/>
      <c r="AG171" s="155">
        <f t="shared" si="151"/>
        <v>0</v>
      </c>
      <c r="AH171" s="29">
        <f t="shared" si="146"/>
        <v>0</v>
      </c>
      <c r="AI171" s="112">
        <f t="shared" si="152"/>
        <v>0</v>
      </c>
      <c r="AJ171" s="112">
        <f t="shared" si="147"/>
        <v>0</v>
      </c>
    </row>
    <row r="172" spans="1:36" s="11" customFormat="1" ht="12.75" hidden="1" customHeight="1" outlineLevel="1" x14ac:dyDescent="0.2">
      <c r="A172" s="22">
        <v>8</v>
      </c>
      <c r="B172" s="22"/>
      <c r="C172" s="195"/>
      <c r="D172" s="196"/>
      <c r="E172" s="197"/>
      <c r="F172" s="197"/>
      <c r="G172" s="197"/>
      <c r="H172" s="38"/>
      <c r="I172" s="33"/>
      <c r="J172" s="482"/>
      <c r="K172" s="198"/>
      <c r="L172" s="162"/>
      <c r="M172" s="28"/>
      <c r="N172" s="28"/>
      <c r="O172" s="28"/>
      <c r="P172" s="162"/>
      <c r="Q172" s="162"/>
      <c r="R172" s="28"/>
      <c r="S172" s="28"/>
      <c r="T172" s="28"/>
      <c r="U172" s="29">
        <f t="shared" si="148"/>
        <v>0</v>
      </c>
      <c r="V172" s="28"/>
      <c r="W172" s="28"/>
      <c r="X172" s="28"/>
      <c r="Y172" s="29">
        <f t="shared" si="149"/>
        <v>0</v>
      </c>
      <c r="Z172" s="28"/>
      <c r="AA172" s="28"/>
      <c r="AB172" s="28"/>
      <c r="AC172" s="29">
        <f t="shared" si="150"/>
        <v>0</v>
      </c>
      <c r="AD172" s="28"/>
      <c r="AE172" s="198"/>
      <c r="AF172" s="198"/>
      <c r="AG172" s="155">
        <f t="shared" si="151"/>
        <v>0</v>
      </c>
      <c r="AH172" s="29">
        <f t="shared" si="146"/>
        <v>0</v>
      </c>
      <c r="AI172" s="112">
        <f t="shared" si="152"/>
        <v>0</v>
      </c>
      <c r="AJ172" s="112">
        <f t="shared" si="147"/>
        <v>0</v>
      </c>
    </row>
    <row r="173" spans="1:36" ht="12.75" hidden="1" customHeight="1" outlineLevel="1" x14ac:dyDescent="0.2">
      <c r="A173" s="22">
        <v>9</v>
      </c>
      <c r="B173" s="22"/>
      <c r="C173" s="195"/>
      <c r="D173" s="196"/>
      <c r="E173" s="197"/>
      <c r="F173" s="197"/>
      <c r="G173" s="197"/>
      <c r="H173" s="38"/>
      <c r="I173" s="33"/>
      <c r="J173" s="482"/>
      <c r="K173" s="198"/>
      <c r="L173" s="162"/>
      <c r="M173" s="28"/>
      <c r="N173" s="28"/>
      <c r="O173" s="28"/>
      <c r="P173" s="162"/>
      <c r="Q173" s="162"/>
      <c r="R173" s="28"/>
      <c r="S173" s="28"/>
      <c r="T173" s="28"/>
      <c r="U173" s="29">
        <f t="shared" ref="U173" si="159">SUM(R173:T173)</f>
        <v>0</v>
      </c>
      <c r="V173" s="28"/>
      <c r="W173" s="28"/>
      <c r="X173" s="28"/>
      <c r="Y173" s="29">
        <f t="shared" ref="Y173" si="160">SUM(V173:X173)</f>
        <v>0</v>
      </c>
      <c r="Z173" s="28"/>
      <c r="AA173" s="28"/>
      <c r="AB173" s="28"/>
      <c r="AC173" s="29">
        <f t="shared" ref="AC173" si="161">SUM(Z173:AB173)</f>
        <v>0</v>
      </c>
      <c r="AD173" s="28"/>
      <c r="AE173" s="198"/>
      <c r="AF173" s="198"/>
      <c r="AG173" s="155">
        <f t="shared" ref="AG173" si="162">SUM(AD173:AF173)</f>
        <v>0</v>
      </c>
      <c r="AH173" s="29">
        <f t="shared" ref="AH173" si="163">SUM(U173,Y173,AC173,AG173)</f>
        <v>0</v>
      </c>
      <c r="AI173" s="112">
        <f t="shared" ref="AI173" si="164">IF(ISERROR(AH173/J173),0,AH173/J173)</f>
        <v>0</v>
      </c>
      <c r="AJ173" s="112">
        <f t="shared" si="147"/>
        <v>0</v>
      </c>
    </row>
    <row r="174" spans="1:36" ht="12.75" hidden="1" customHeight="1" outlineLevel="1" x14ac:dyDescent="0.2">
      <c r="A174" s="22">
        <v>10</v>
      </c>
      <c r="B174" s="22"/>
      <c r="C174" s="195"/>
      <c r="D174" s="196"/>
      <c r="E174" s="197"/>
      <c r="F174" s="197"/>
      <c r="G174" s="197"/>
      <c r="H174" s="38"/>
      <c r="I174" s="33"/>
      <c r="J174" s="517"/>
      <c r="K174" s="198"/>
      <c r="L174" s="162"/>
      <c r="M174" s="28"/>
      <c r="N174" s="28"/>
      <c r="O174" s="28"/>
      <c r="P174" s="162"/>
      <c r="Q174" s="162"/>
      <c r="R174" s="28"/>
      <c r="S174" s="28"/>
      <c r="T174" s="28"/>
      <c r="U174" s="29">
        <f t="shared" si="148"/>
        <v>0</v>
      </c>
      <c r="V174" s="28"/>
      <c r="W174" s="28"/>
      <c r="X174" s="28"/>
      <c r="Y174" s="29">
        <f t="shared" si="149"/>
        <v>0</v>
      </c>
      <c r="Z174" s="28"/>
      <c r="AA174" s="28"/>
      <c r="AB174" s="28"/>
      <c r="AC174" s="29">
        <f t="shared" si="150"/>
        <v>0</v>
      </c>
      <c r="AD174" s="28"/>
      <c r="AE174" s="198"/>
      <c r="AF174" s="198"/>
      <c r="AG174" s="155">
        <f t="shared" si="151"/>
        <v>0</v>
      </c>
      <c r="AH174" s="29">
        <f t="shared" si="146"/>
        <v>0</v>
      </c>
      <c r="AI174" s="112">
        <f t="shared" si="152"/>
        <v>0</v>
      </c>
      <c r="AJ174" s="112">
        <f t="shared" si="147"/>
        <v>0</v>
      </c>
    </row>
    <row r="175" spans="1:36" s="11" customFormat="1" ht="12.75" customHeight="1" x14ac:dyDescent="0.3">
      <c r="A175" s="537" t="s">
        <v>73</v>
      </c>
      <c r="B175" s="538"/>
      <c r="C175" s="538"/>
      <c r="D175" s="538"/>
      <c r="E175" s="538"/>
      <c r="F175" s="538"/>
      <c r="G175" s="538"/>
      <c r="H175" s="538"/>
      <c r="I175" s="539"/>
      <c r="J175" s="357">
        <f>+J164</f>
        <v>44995131</v>
      </c>
      <c r="K175" s="358">
        <f>SUM(K165:K174)</f>
        <v>0</v>
      </c>
      <c r="L175" s="419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65">SUM(R165:R174)</f>
        <v>0</v>
      </c>
      <c r="S175" s="273">
        <f t="shared" si="165"/>
        <v>0</v>
      </c>
      <c r="T175" s="273">
        <f t="shared" si="165"/>
        <v>0</v>
      </c>
      <c r="U175" s="273">
        <f t="shared" si="165"/>
        <v>0</v>
      </c>
      <c r="V175" s="273">
        <f t="shared" si="165"/>
        <v>0</v>
      </c>
      <c r="W175" s="273">
        <f t="shared" si="165"/>
        <v>0</v>
      </c>
      <c r="X175" s="273">
        <f t="shared" si="165"/>
        <v>0</v>
      </c>
      <c r="Y175" s="273">
        <f t="shared" si="165"/>
        <v>0</v>
      </c>
      <c r="Z175" s="273">
        <f t="shared" si="165"/>
        <v>0</v>
      </c>
      <c r="AA175" s="273">
        <f t="shared" si="165"/>
        <v>0</v>
      </c>
      <c r="AB175" s="273">
        <f t="shared" si="165"/>
        <v>0</v>
      </c>
      <c r="AC175" s="273">
        <f t="shared" si="165"/>
        <v>0</v>
      </c>
      <c r="AD175" s="273">
        <f t="shared" si="165"/>
        <v>0</v>
      </c>
      <c r="AE175" s="282">
        <f t="shared" si="165"/>
        <v>0</v>
      </c>
      <c r="AF175" s="282">
        <f t="shared" si="165"/>
        <v>0</v>
      </c>
      <c r="AG175" s="273">
        <f t="shared" si="165"/>
        <v>0</v>
      </c>
      <c r="AH175" s="273">
        <f t="shared" si="165"/>
        <v>0</v>
      </c>
      <c r="AI175" s="281">
        <f>IF(ISERROR(AH175/J175),0,AH175/J175)</f>
        <v>0</v>
      </c>
      <c r="AJ175" s="281">
        <f>IF(ISERROR(AH175/$AH$198),0,AH175/$AH$198)</f>
        <v>0</v>
      </c>
    </row>
    <row r="176" spans="1:36" ht="12.75" customHeight="1" x14ac:dyDescent="0.3">
      <c r="A176" s="524" t="s">
        <v>131</v>
      </c>
      <c r="B176" s="524"/>
      <c r="C176" s="524"/>
      <c r="D176" s="524"/>
      <c r="E176" s="524"/>
      <c r="F176" s="16"/>
      <c r="G176" s="5"/>
      <c r="H176" s="17"/>
      <c r="I176" s="17"/>
      <c r="J176" s="481">
        <v>139061735</v>
      </c>
      <c r="K176" s="7"/>
      <c r="L176" s="18"/>
      <c r="M176" s="356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ht="24.75" customHeight="1" outlineLevel="1" x14ac:dyDescent="0.2">
      <c r="A177" s="23">
        <v>1</v>
      </c>
      <c r="B177" s="23"/>
      <c r="C177" s="359" t="s">
        <v>153</v>
      </c>
      <c r="D177" s="141">
        <v>44529</v>
      </c>
      <c r="E177" s="74" t="s">
        <v>154</v>
      </c>
      <c r="F177" s="74" t="s">
        <v>155</v>
      </c>
      <c r="G177" s="190" t="s">
        <v>156</v>
      </c>
      <c r="H177" s="33"/>
      <c r="I177" s="33"/>
      <c r="J177" s="482"/>
      <c r="K177" s="79">
        <v>10237926</v>
      </c>
      <c r="L177" s="74"/>
      <c r="M177" s="95"/>
      <c r="N177" s="28"/>
      <c r="O177" s="28"/>
      <c r="P177" s="162"/>
      <c r="Q177" s="162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79">
        <v>10237926</v>
      </c>
      <c r="AC177" s="29">
        <f>SUM(Z177:AB177)</f>
        <v>10237926</v>
      </c>
      <c r="AD177" s="28"/>
      <c r="AE177" s="148"/>
      <c r="AF177" s="28"/>
      <c r="AG177" s="29">
        <f>SUM(AD177:AF177)</f>
        <v>0</v>
      </c>
      <c r="AH177" s="29">
        <f t="shared" ref="AH177" si="166">SUM(U177,Y177,AC177,AG177)</f>
        <v>10237926</v>
      </c>
      <c r="AI177" s="112">
        <f>IF(ISERROR(AH177/J176),0,AH177/J176)</f>
        <v>7.3621445899549581E-2</v>
      </c>
      <c r="AJ177" s="112">
        <f t="shared" ref="AJ177:AJ186" si="167">IF(ISERROR(AH177/$AH$198),"-",AH177/$AH$198)</f>
        <v>2.0493815444051173E-2</v>
      </c>
    </row>
    <row r="178" spans="1:36" ht="24.75" customHeight="1" outlineLevel="1" x14ac:dyDescent="0.2">
      <c r="A178" s="23">
        <v>2</v>
      </c>
      <c r="B178" s="23"/>
      <c r="C178" s="359" t="s">
        <v>157</v>
      </c>
      <c r="D178" s="141">
        <v>44529</v>
      </c>
      <c r="E178" s="74" t="s">
        <v>158</v>
      </c>
      <c r="F178" s="74" t="s">
        <v>155</v>
      </c>
      <c r="G178" s="190" t="s">
        <v>156</v>
      </c>
      <c r="H178" s="33"/>
      <c r="I178" s="33"/>
      <c r="J178" s="482"/>
      <c r="K178" s="79">
        <v>8646068</v>
      </c>
      <c r="L178" s="74"/>
      <c r="M178" s="95"/>
      <c r="N178" s="28"/>
      <c r="O178" s="28"/>
      <c r="P178" s="162"/>
      <c r="Q178" s="162"/>
      <c r="R178" s="28"/>
      <c r="S178" s="28"/>
      <c r="T178" s="28"/>
      <c r="U178" s="29">
        <f t="shared" ref="U178:U186" si="168">SUM(R178:T178)</f>
        <v>0</v>
      </c>
      <c r="V178" s="28"/>
      <c r="W178" s="28"/>
      <c r="X178" s="28"/>
      <c r="Y178" s="29">
        <f t="shared" ref="Y178:Y186" si="169">SUM(V178:X178)</f>
        <v>0</v>
      </c>
      <c r="Z178" s="28"/>
      <c r="AA178" s="28"/>
      <c r="AB178" s="79">
        <v>8646068</v>
      </c>
      <c r="AC178" s="29">
        <f t="shared" ref="AC178:AC186" si="170">SUM(Z178:AB178)</f>
        <v>8646068</v>
      </c>
      <c r="AD178" s="28"/>
      <c r="AE178" s="148"/>
      <c r="AF178" s="28"/>
      <c r="AG178" s="29">
        <f t="shared" ref="AG178:AG186" si="171">SUM(AD178:AF178)</f>
        <v>0</v>
      </c>
      <c r="AH178" s="29">
        <f t="shared" ref="AH178:AH186" si="172">SUM(U178,Y178,AC178,AG178)</f>
        <v>8646068</v>
      </c>
      <c r="AI178" s="112">
        <f>IF(ISERROR(AH178/J176),0,AH178/J176)</f>
        <v>6.2174314163418141E-2</v>
      </c>
      <c r="AJ178" s="112">
        <f t="shared" si="167"/>
        <v>1.7307306373255348E-2</v>
      </c>
    </row>
    <row r="179" spans="1:36" ht="24.75" customHeight="1" outlineLevel="1" x14ac:dyDescent="0.2">
      <c r="A179" s="23">
        <v>3</v>
      </c>
      <c r="B179" s="23"/>
      <c r="C179" s="359" t="s">
        <v>159</v>
      </c>
      <c r="D179" s="141">
        <v>44529</v>
      </c>
      <c r="E179" s="74" t="s">
        <v>160</v>
      </c>
      <c r="F179" s="74" t="s">
        <v>155</v>
      </c>
      <c r="G179" s="190" t="s">
        <v>156</v>
      </c>
      <c r="H179" s="33"/>
      <c r="I179" s="33"/>
      <c r="J179" s="482"/>
      <c r="K179" s="79">
        <v>6825284</v>
      </c>
      <c r="L179" s="74"/>
      <c r="M179" s="95"/>
      <c r="N179" s="28"/>
      <c r="O179" s="28"/>
      <c r="P179" s="162"/>
      <c r="Q179" s="162"/>
      <c r="R179" s="28"/>
      <c r="S179" s="28"/>
      <c r="T179" s="28"/>
      <c r="U179" s="29">
        <f t="shared" si="168"/>
        <v>0</v>
      </c>
      <c r="V179" s="28"/>
      <c r="W179" s="28"/>
      <c r="X179" s="28"/>
      <c r="Y179" s="29">
        <f t="shared" si="169"/>
        <v>0</v>
      </c>
      <c r="Z179" s="28"/>
      <c r="AA179" s="28"/>
      <c r="AB179" s="79">
        <v>6825284</v>
      </c>
      <c r="AC179" s="29">
        <f t="shared" si="170"/>
        <v>6825284</v>
      </c>
      <c r="AD179" s="28"/>
      <c r="AE179" s="148"/>
      <c r="AF179" s="28"/>
      <c r="AG179" s="29">
        <f t="shared" si="171"/>
        <v>0</v>
      </c>
      <c r="AH179" s="29">
        <f t="shared" si="172"/>
        <v>6825284</v>
      </c>
      <c r="AI179" s="112">
        <f>IF(ISERROR(AH179/J176),0,AH179/J176)</f>
        <v>4.9080963933033052E-2</v>
      </c>
      <c r="AJ179" s="112">
        <f t="shared" si="167"/>
        <v>1.366254362936745E-2</v>
      </c>
    </row>
    <row r="180" spans="1:36" ht="24.75" customHeight="1" outlineLevel="1" x14ac:dyDescent="0.2">
      <c r="A180" s="23">
        <v>4</v>
      </c>
      <c r="B180" s="23"/>
      <c r="C180" s="359" t="s">
        <v>161</v>
      </c>
      <c r="D180" s="141">
        <v>44529</v>
      </c>
      <c r="E180" s="74" t="s">
        <v>162</v>
      </c>
      <c r="F180" s="74" t="s">
        <v>155</v>
      </c>
      <c r="G180" s="190" t="s">
        <v>156</v>
      </c>
      <c r="H180" s="33"/>
      <c r="I180" s="33"/>
      <c r="J180" s="482"/>
      <c r="K180" s="79">
        <v>10237926</v>
      </c>
      <c r="L180" s="74"/>
      <c r="M180" s="95"/>
      <c r="N180" s="28"/>
      <c r="O180" s="28"/>
      <c r="P180" s="162"/>
      <c r="Q180" s="162"/>
      <c r="R180" s="28"/>
      <c r="S180" s="28"/>
      <c r="T180" s="28"/>
      <c r="U180" s="29">
        <f t="shared" si="168"/>
        <v>0</v>
      </c>
      <c r="V180" s="28"/>
      <c r="W180" s="28"/>
      <c r="X180" s="28"/>
      <c r="Y180" s="29">
        <f t="shared" si="169"/>
        <v>0</v>
      </c>
      <c r="Z180" s="28"/>
      <c r="AA180" s="28"/>
      <c r="AB180" s="79">
        <v>10237926</v>
      </c>
      <c r="AC180" s="29">
        <f t="shared" si="170"/>
        <v>10237926</v>
      </c>
      <c r="AD180" s="28"/>
      <c r="AE180" s="148"/>
      <c r="AF180" s="28"/>
      <c r="AG180" s="29">
        <f t="shared" si="171"/>
        <v>0</v>
      </c>
      <c r="AH180" s="29">
        <f t="shared" si="172"/>
        <v>10237926</v>
      </c>
      <c r="AI180" s="112">
        <f>IF(ISERROR(AH180/J176),0,AH180/J176)</f>
        <v>7.3621445899549581E-2</v>
      </c>
      <c r="AJ180" s="112">
        <f t="shared" si="167"/>
        <v>2.0493815444051173E-2</v>
      </c>
    </row>
    <row r="181" spans="1:36" ht="24.75" customHeight="1" outlineLevel="1" x14ac:dyDescent="0.2">
      <c r="A181" s="23">
        <v>5</v>
      </c>
      <c r="B181" s="23"/>
      <c r="C181" s="359" t="s">
        <v>163</v>
      </c>
      <c r="D181" s="141">
        <v>44473</v>
      </c>
      <c r="E181" s="74" t="s">
        <v>164</v>
      </c>
      <c r="F181" s="74" t="s">
        <v>155</v>
      </c>
      <c r="G181" s="190" t="s">
        <v>156</v>
      </c>
      <c r="H181" s="33"/>
      <c r="I181" s="33"/>
      <c r="J181" s="482"/>
      <c r="K181" s="79">
        <v>8646068</v>
      </c>
      <c r="L181" s="74"/>
      <c r="M181" s="95"/>
      <c r="N181" s="28"/>
      <c r="O181" s="28"/>
      <c r="P181" s="162"/>
      <c r="Q181" s="162"/>
      <c r="R181" s="28"/>
      <c r="S181" s="28"/>
      <c r="T181" s="28"/>
      <c r="U181" s="29">
        <f t="shared" si="168"/>
        <v>0</v>
      </c>
      <c r="V181" s="28"/>
      <c r="W181" s="28"/>
      <c r="X181" s="28"/>
      <c r="Y181" s="29">
        <f t="shared" si="169"/>
        <v>0</v>
      </c>
      <c r="Z181" s="28"/>
      <c r="AA181" s="28"/>
      <c r="AB181" s="79">
        <v>8646068</v>
      </c>
      <c r="AC181" s="29">
        <f t="shared" si="170"/>
        <v>8646068</v>
      </c>
      <c r="AD181" s="28"/>
      <c r="AE181" s="148"/>
      <c r="AF181" s="28"/>
      <c r="AG181" s="29">
        <f t="shared" si="171"/>
        <v>0</v>
      </c>
      <c r="AH181" s="29">
        <f t="shared" si="172"/>
        <v>8646068</v>
      </c>
      <c r="AI181" s="112">
        <f>IF(ISERROR(AH181/J176),0,AH181/J176)</f>
        <v>6.2174314163418141E-2</v>
      </c>
      <c r="AJ181" s="112">
        <f t="shared" si="167"/>
        <v>1.7307306373255348E-2</v>
      </c>
    </row>
    <row r="182" spans="1:36" ht="24.75" customHeight="1" outlineLevel="1" x14ac:dyDescent="0.2">
      <c r="A182" s="23">
        <v>6</v>
      </c>
      <c r="B182" s="23"/>
      <c r="C182" s="359" t="s">
        <v>165</v>
      </c>
      <c r="D182" s="141">
        <v>44536</v>
      </c>
      <c r="E182" s="74" t="s">
        <v>166</v>
      </c>
      <c r="F182" s="74" t="s">
        <v>155</v>
      </c>
      <c r="G182" s="190" t="s">
        <v>156</v>
      </c>
      <c r="H182" s="33"/>
      <c r="I182" s="33"/>
      <c r="J182" s="482"/>
      <c r="K182" s="79">
        <v>10237926</v>
      </c>
      <c r="L182" s="74"/>
      <c r="M182" s="95"/>
      <c r="N182" s="28"/>
      <c r="O182" s="28"/>
      <c r="P182" s="162"/>
      <c r="Q182" s="162"/>
      <c r="R182" s="28"/>
      <c r="S182" s="28"/>
      <c r="T182" s="28"/>
      <c r="U182" s="29">
        <f t="shared" si="168"/>
        <v>0</v>
      </c>
      <c r="V182" s="28"/>
      <c r="W182" s="28"/>
      <c r="X182" s="28"/>
      <c r="Y182" s="29">
        <f t="shared" si="169"/>
        <v>0</v>
      </c>
      <c r="Z182" s="28"/>
      <c r="AA182" s="28"/>
      <c r="AB182" s="79">
        <v>10237926</v>
      </c>
      <c r="AC182" s="29">
        <f t="shared" si="170"/>
        <v>10237926</v>
      </c>
      <c r="AD182" s="28"/>
      <c r="AE182" s="148"/>
      <c r="AF182" s="28"/>
      <c r="AG182" s="29">
        <f t="shared" si="171"/>
        <v>0</v>
      </c>
      <c r="AH182" s="29">
        <f t="shared" si="172"/>
        <v>10237926</v>
      </c>
      <c r="AI182" s="112">
        <f>IF(ISERROR(AH182/J176),0,AH182/J176)</f>
        <v>7.3621445899549581E-2</v>
      </c>
      <c r="AJ182" s="112">
        <f t="shared" si="167"/>
        <v>2.0493815444051173E-2</v>
      </c>
    </row>
    <row r="183" spans="1:36" ht="24.75" customHeight="1" outlineLevel="1" x14ac:dyDescent="0.2">
      <c r="A183" s="23">
        <v>7</v>
      </c>
      <c r="B183" s="23"/>
      <c r="C183" s="359" t="s">
        <v>167</v>
      </c>
      <c r="D183" s="141">
        <v>44515</v>
      </c>
      <c r="E183" s="74" t="s">
        <v>168</v>
      </c>
      <c r="F183" s="74" t="s">
        <v>155</v>
      </c>
      <c r="G183" s="190" t="s">
        <v>156</v>
      </c>
      <c r="H183" s="33"/>
      <c r="I183" s="33"/>
      <c r="J183" s="482"/>
      <c r="K183" s="79">
        <v>10237926</v>
      </c>
      <c r="L183" s="74"/>
      <c r="M183" s="95"/>
      <c r="N183" s="28"/>
      <c r="O183" s="28"/>
      <c r="P183" s="162"/>
      <c r="Q183" s="162"/>
      <c r="R183" s="28"/>
      <c r="S183" s="28"/>
      <c r="T183" s="28"/>
      <c r="U183" s="29">
        <f t="shared" si="168"/>
        <v>0</v>
      </c>
      <c r="V183" s="28"/>
      <c r="W183" s="28"/>
      <c r="X183" s="28"/>
      <c r="Y183" s="29">
        <f t="shared" si="169"/>
        <v>0</v>
      </c>
      <c r="Z183" s="28"/>
      <c r="AA183" s="28"/>
      <c r="AB183" s="79">
        <v>10237926</v>
      </c>
      <c r="AC183" s="29">
        <f t="shared" si="170"/>
        <v>10237926</v>
      </c>
      <c r="AD183" s="28"/>
      <c r="AE183" s="148"/>
      <c r="AF183" s="28"/>
      <c r="AG183" s="29">
        <f t="shared" si="171"/>
        <v>0</v>
      </c>
      <c r="AH183" s="29">
        <f t="shared" si="172"/>
        <v>10237926</v>
      </c>
      <c r="AI183" s="112">
        <f>IF(ISERROR(AH183/J176),0,AH183/J176)</f>
        <v>7.3621445899549581E-2</v>
      </c>
      <c r="AJ183" s="112">
        <f t="shared" si="167"/>
        <v>2.0493815444051173E-2</v>
      </c>
    </row>
    <row r="184" spans="1:36" ht="24.75" customHeight="1" outlineLevel="1" x14ac:dyDescent="0.2">
      <c r="A184" s="23">
        <v>8</v>
      </c>
      <c r="B184" s="23"/>
      <c r="C184" s="359" t="s">
        <v>169</v>
      </c>
      <c r="D184" s="141">
        <v>44473</v>
      </c>
      <c r="E184" s="74" t="s">
        <v>170</v>
      </c>
      <c r="F184" s="74" t="s">
        <v>155</v>
      </c>
      <c r="G184" s="190" t="s">
        <v>156</v>
      </c>
      <c r="H184" s="33"/>
      <c r="I184" s="33"/>
      <c r="J184" s="482"/>
      <c r="K184" s="79">
        <v>10237926</v>
      </c>
      <c r="L184" s="74"/>
      <c r="M184" s="95"/>
      <c r="N184" s="28"/>
      <c r="O184" s="28"/>
      <c r="P184" s="162"/>
      <c r="Q184" s="162"/>
      <c r="R184" s="28"/>
      <c r="S184" s="28"/>
      <c r="T184" s="28"/>
      <c r="U184" s="29">
        <f t="shared" si="168"/>
        <v>0</v>
      </c>
      <c r="V184" s="28"/>
      <c r="W184" s="28"/>
      <c r="X184" s="28"/>
      <c r="Y184" s="29">
        <f t="shared" si="169"/>
        <v>0</v>
      </c>
      <c r="Z184" s="28"/>
      <c r="AA184" s="28"/>
      <c r="AB184" s="79">
        <v>10237926</v>
      </c>
      <c r="AC184" s="29">
        <f t="shared" si="170"/>
        <v>10237926</v>
      </c>
      <c r="AD184" s="28"/>
      <c r="AE184" s="148"/>
      <c r="AF184" s="28"/>
      <c r="AG184" s="29">
        <f t="shared" si="171"/>
        <v>0</v>
      </c>
      <c r="AH184" s="29">
        <f t="shared" si="172"/>
        <v>10237926</v>
      </c>
      <c r="AI184" s="112">
        <f>IF(ISERROR(AH184/J176),0,AH184/J176)</f>
        <v>7.3621445899549581E-2</v>
      </c>
      <c r="AJ184" s="112">
        <f t="shared" si="167"/>
        <v>2.0493815444051173E-2</v>
      </c>
    </row>
    <row r="185" spans="1:36" ht="24.75" customHeight="1" outlineLevel="1" x14ac:dyDescent="0.2">
      <c r="A185" s="23">
        <v>9</v>
      </c>
      <c r="B185" s="23"/>
      <c r="C185" s="359" t="s">
        <v>171</v>
      </c>
      <c r="D185" s="141">
        <v>44473</v>
      </c>
      <c r="E185" s="74" t="s">
        <v>172</v>
      </c>
      <c r="F185" s="74" t="s">
        <v>155</v>
      </c>
      <c r="G185" s="190" t="s">
        <v>156</v>
      </c>
      <c r="H185" s="33"/>
      <c r="I185" s="33"/>
      <c r="J185" s="482"/>
      <c r="K185" s="79">
        <v>10237926</v>
      </c>
      <c r="L185" s="74"/>
      <c r="M185" s="95"/>
      <c r="N185" s="28"/>
      <c r="O185" s="28"/>
      <c r="P185" s="166"/>
      <c r="Q185" s="166"/>
      <c r="R185" s="28"/>
      <c r="S185" s="28"/>
      <c r="T185" s="28"/>
      <c r="U185" s="29">
        <f t="shared" si="168"/>
        <v>0</v>
      </c>
      <c r="V185" s="28"/>
      <c r="W185" s="28"/>
      <c r="X185" s="28"/>
      <c r="Y185" s="29">
        <f t="shared" si="169"/>
        <v>0</v>
      </c>
      <c r="Z185" s="28"/>
      <c r="AA185" s="28"/>
      <c r="AB185" s="79">
        <v>10237926</v>
      </c>
      <c r="AC185" s="29">
        <f t="shared" si="170"/>
        <v>10237926</v>
      </c>
      <c r="AD185" s="28"/>
      <c r="AE185" s="148"/>
      <c r="AF185" s="28"/>
      <c r="AG185" s="29">
        <f t="shared" si="171"/>
        <v>0</v>
      </c>
      <c r="AH185" s="29">
        <f t="shared" si="172"/>
        <v>10237926</v>
      </c>
      <c r="AI185" s="112">
        <f>IF(ISERROR(AH185/J176),0,AH185/J176)</f>
        <v>7.3621445899549581E-2</v>
      </c>
      <c r="AJ185" s="112">
        <f t="shared" si="167"/>
        <v>2.0493815444051173E-2</v>
      </c>
    </row>
    <row r="186" spans="1:36" ht="24.75" customHeight="1" outlineLevel="1" x14ac:dyDescent="0.2">
      <c r="A186" s="23">
        <v>10</v>
      </c>
      <c r="B186" s="23"/>
      <c r="C186" s="359" t="s">
        <v>173</v>
      </c>
      <c r="D186" s="141">
        <v>44515</v>
      </c>
      <c r="E186" s="74" t="s">
        <v>174</v>
      </c>
      <c r="F186" s="74" t="s">
        <v>155</v>
      </c>
      <c r="G186" s="190" t="s">
        <v>156</v>
      </c>
      <c r="H186" s="33"/>
      <c r="I186" s="33"/>
      <c r="J186" s="482"/>
      <c r="K186" s="79">
        <v>24394839</v>
      </c>
      <c r="L186" s="74"/>
      <c r="M186" s="95"/>
      <c r="N186" s="28"/>
      <c r="O186" s="350"/>
      <c r="P186" s="74"/>
      <c r="Q186" s="74"/>
      <c r="R186" s="95"/>
      <c r="S186" s="28"/>
      <c r="T186" s="28"/>
      <c r="U186" s="29">
        <f t="shared" si="168"/>
        <v>0</v>
      </c>
      <c r="V186" s="28"/>
      <c r="W186" s="28"/>
      <c r="X186" s="28"/>
      <c r="Y186" s="29">
        <f t="shared" si="169"/>
        <v>0</v>
      </c>
      <c r="Z186" s="28"/>
      <c r="AA186" s="28"/>
      <c r="AB186" s="79">
        <v>24394839</v>
      </c>
      <c r="AC186" s="29">
        <f t="shared" si="170"/>
        <v>24394839</v>
      </c>
      <c r="AD186" s="28"/>
      <c r="AE186" s="148"/>
      <c r="AF186" s="28"/>
      <c r="AG186" s="29">
        <f t="shared" si="171"/>
        <v>0</v>
      </c>
      <c r="AH186" s="29">
        <f t="shared" si="172"/>
        <v>24394839</v>
      </c>
      <c r="AI186" s="112">
        <f>IF(ISERROR(AH186/J176),0,AH186/J176)</f>
        <v>0.17542452638031591</v>
      </c>
      <c r="AJ186" s="112">
        <f t="shared" si="167"/>
        <v>4.8832481134688986E-2</v>
      </c>
    </row>
    <row r="187" spans="1:36" ht="24.75" customHeight="1" outlineLevel="1" x14ac:dyDescent="0.2">
      <c r="A187" s="23">
        <v>11</v>
      </c>
      <c r="B187" s="23"/>
      <c r="C187" s="359" t="s">
        <v>175</v>
      </c>
      <c r="D187" s="141">
        <v>44473</v>
      </c>
      <c r="E187" s="74" t="s">
        <v>176</v>
      </c>
      <c r="F187" s="74" t="s">
        <v>155</v>
      </c>
      <c r="G187" s="190" t="s">
        <v>156</v>
      </c>
      <c r="H187" s="33"/>
      <c r="I187" s="33"/>
      <c r="J187" s="482"/>
      <c r="K187" s="79">
        <v>10237926</v>
      </c>
      <c r="L187" s="74"/>
      <c r="M187" s="95"/>
      <c r="N187" s="28"/>
      <c r="O187" s="350"/>
      <c r="P187" s="74"/>
      <c r="Q187" s="74"/>
      <c r="R187" s="95"/>
      <c r="S187" s="28"/>
      <c r="T187" s="28"/>
      <c r="U187" s="29">
        <f t="shared" ref="U187:U189" si="173">SUM(R187:T187)</f>
        <v>0</v>
      </c>
      <c r="V187" s="28"/>
      <c r="W187" s="28"/>
      <c r="X187" s="28"/>
      <c r="Y187" s="29">
        <f t="shared" ref="Y187:Y189" si="174">SUM(V187:X187)</f>
        <v>0</v>
      </c>
      <c r="Z187" s="28"/>
      <c r="AA187" s="28"/>
      <c r="AB187" s="79">
        <v>10237926</v>
      </c>
      <c r="AC187" s="29">
        <f t="shared" ref="AC187:AC189" si="175">SUM(Z187:AB187)</f>
        <v>10237926</v>
      </c>
      <c r="AD187" s="28"/>
      <c r="AE187" s="148"/>
      <c r="AF187" s="28"/>
      <c r="AG187" s="29">
        <f t="shared" ref="AG187:AG189" si="176">SUM(AD187:AF187)</f>
        <v>0</v>
      </c>
      <c r="AH187" s="29">
        <f t="shared" ref="AH187:AH189" si="177">SUM(U187,Y187,AC187,AG187)</f>
        <v>10237926</v>
      </c>
      <c r="AI187" s="112">
        <f>IF(ISERROR(AH187/J176),0,AH187/J176)</f>
        <v>7.3621445899549581E-2</v>
      </c>
      <c r="AJ187" s="112">
        <f t="shared" ref="AJ187:AJ189" si="178">IF(ISERROR(AH187/$AH$198),"-",AH187/$AH$198)</f>
        <v>2.0493815444051173E-2</v>
      </c>
    </row>
    <row r="188" spans="1:36" ht="24.75" customHeight="1" outlineLevel="1" x14ac:dyDescent="0.2">
      <c r="A188" s="23">
        <v>12</v>
      </c>
      <c r="B188" s="23"/>
      <c r="C188" s="359" t="s">
        <v>177</v>
      </c>
      <c r="D188" s="141">
        <v>44515</v>
      </c>
      <c r="E188" s="74" t="s">
        <v>178</v>
      </c>
      <c r="F188" s="74" t="s">
        <v>155</v>
      </c>
      <c r="G188" s="190" t="s">
        <v>156</v>
      </c>
      <c r="H188" s="33"/>
      <c r="I188" s="33"/>
      <c r="J188" s="482"/>
      <c r="K188" s="79">
        <v>10237926</v>
      </c>
      <c r="L188" s="74"/>
      <c r="M188" s="95"/>
      <c r="N188" s="28"/>
      <c r="O188" s="350"/>
      <c r="P188" s="74"/>
      <c r="Q188" s="74"/>
      <c r="R188" s="95"/>
      <c r="S188" s="28"/>
      <c r="T188" s="28"/>
      <c r="U188" s="29">
        <f t="shared" si="173"/>
        <v>0</v>
      </c>
      <c r="V188" s="28"/>
      <c r="W188" s="28"/>
      <c r="X188" s="28"/>
      <c r="Y188" s="29">
        <f t="shared" si="174"/>
        <v>0</v>
      </c>
      <c r="Z188" s="28"/>
      <c r="AA188" s="28"/>
      <c r="AB188" s="79">
        <v>10237926</v>
      </c>
      <c r="AC188" s="29">
        <f t="shared" si="175"/>
        <v>10237926</v>
      </c>
      <c r="AD188" s="28"/>
      <c r="AE188" s="148"/>
      <c r="AF188" s="28"/>
      <c r="AG188" s="29">
        <f t="shared" si="176"/>
        <v>0</v>
      </c>
      <c r="AH188" s="29">
        <f t="shared" si="177"/>
        <v>10237926</v>
      </c>
      <c r="AI188" s="112">
        <f>IF(ISERROR(AH188/J176),0,AH188/J176)</f>
        <v>7.3621445899549581E-2</v>
      </c>
      <c r="AJ188" s="112">
        <f t="shared" si="178"/>
        <v>2.0493815444051173E-2</v>
      </c>
    </row>
    <row r="189" spans="1:36" ht="24.75" customHeight="1" outlineLevel="1" x14ac:dyDescent="0.2">
      <c r="A189" s="23">
        <v>13</v>
      </c>
      <c r="B189" s="23"/>
      <c r="C189" s="359" t="s">
        <v>179</v>
      </c>
      <c r="D189" s="141">
        <v>44529</v>
      </c>
      <c r="E189" s="74" t="s">
        <v>180</v>
      </c>
      <c r="F189" s="74" t="s">
        <v>155</v>
      </c>
      <c r="G189" s="190" t="s">
        <v>156</v>
      </c>
      <c r="H189" s="33"/>
      <c r="I189" s="33"/>
      <c r="J189" s="517"/>
      <c r="K189" s="79">
        <v>8646068</v>
      </c>
      <c r="L189" s="74"/>
      <c r="M189" s="95"/>
      <c r="N189" s="28"/>
      <c r="O189" s="350"/>
      <c r="P189" s="74"/>
      <c r="Q189" s="74"/>
      <c r="R189" s="95"/>
      <c r="S189" s="28"/>
      <c r="T189" s="28"/>
      <c r="U189" s="29">
        <f t="shared" si="173"/>
        <v>0</v>
      </c>
      <c r="V189" s="28"/>
      <c r="W189" s="28"/>
      <c r="X189" s="28"/>
      <c r="Y189" s="29">
        <f t="shared" si="174"/>
        <v>0</v>
      </c>
      <c r="Z189" s="28"/>
      <c r="AA189" s="28"/>
      <c r="AB189" s="79">
        <v>8646068</v>
      </c>
      <c r="AC189" s="29">
        <f t="shared" si="175"/>
        <v>8646068</v>
      </c>
      <c r="AD189" s="28"/>
      <c r="AE189" s="148"/>
      <c r="AF189" s="28"/>
      <c r="AG189" s="29">
        <f t="shared" si="176"/>
        <v>0</v>
      </c>
      <c r="AH189" s="29">
        <f t="shared" si="177"/>
        <v>8646068</v>
      </c>
      <c r="AI189" s="112">
        <f>IF(ISERROR(AH189/J176),0,AH189/J176)</f>
        <v>6.2174314163418141E-2</v>
      </c>
      <c r="AJ189" s="112">
        <f t="shared" si="178"/>
        <v>1.7307306373255348E-2</v>
      </c>
    </row>
    <row r="190" spans="1:36" s="11" customFormat="1" ht="12.75" customHeight="1" x14ac:dyDescent="0.3">
      <c r="A190" s="522" t="s">
        <v>181</v>
      </c>
      <c r="B190" s="432"/>
      <c r="C190" s="432"/>
      <c r="D190" s="432"/>
      <c r="E190" s="432"/>
      <c r="F190" s="432"/>
      <c r="G190" s="432"/>
      <c r="H190" s="432"/>
      <c r="I190" s="523"/>
      <c r="J190" s="282">
        <f>+J176</f>
        <v>139061735</v>
      </c>
      <c r="K190" s="282">
        <f>SUM(K177:K189)</f>
        <v>139061735</v>
      </c>
      <c r="L190" s="396"/>
      <c r="M190" s="273">
        <f>SUM(M177:M186)</f>
        <v>0</v>
      </c>
      <c r="N190" s="273">
        <f>SUM(N177:N186)</f>
        <v>0</v>
      </c>
      <c r="O190" s="273">
        <f>SUM(O177:O186)</f>
        <v>0</v>
      </c>
      <c r="P190" s="302"/>
      <c r="Q190" s="405"/>
      <c r="R190" s="273">
        <f t="shared" ref="R190:AF190" si="179">SUM(R177:R186)</f>
        <v>0</v>
      </c>
      <c r="S190" s="273">
        <f t="shared" si="179"/>
        <v>0</v>
      </c>
      <c r="T190" s="273">
        <f t="shared" si="179"/>
        <v>0</v>
      </c>
      <c r="U190" s="273">
        <f t="shared" si="179"/>
        <v>0</v>
      </c>
      <c r="V190" s="273">
        <f t="shared" si="179"/>
        <v>0</v>
      </c>
      <c r="W190" s="273">
        <f t="shared" si="179"/>
        <v>0</v>
      </c>
      <c r="X190" s="273">
        <f t="shared" si="179"/>
        <v>0</v>
      </c>
      <c r="Y190" s="273">
        <f t="shared" si="179"/>
        <v>0</v>
      </c>
      <c r="Z190" s="273">
        <f>SUM(Z177:Z189)</f>
        <v>0</v>
      </c>
      <c r="AA190" s="273">
        <f>SUM(AA177:AA189)</f>
        <v>0</v>
      </c>
      <c r="AB190" s="273">
        <f>SUM(AB177:AB189)</f>
        <v>139061735</v>
      </c>
      <c r="AC190" s="273">
        <f>SUM(AC177:AC189)</f>
        <v>139061735</v>
      </c>
      <c r="AD190" s="273">
        <f t="shared" si="179"/>
        <v>0</v>
      </c>
      <c r="AE190" s="273">
        <f t="shared" si="179"/>
        <v>0</v>
      </c>
      <c r="AF190" s="273">
        <f t="shared" si="179"/>
        <v>0</v>
      </c>
      <c r="AG190" s="273">
        <f>SUM(AG177:AG189)</f>
        <v>0</v>
      </c>
      <c r="AH190" s="273">
        <f>SUM(AH18:AH189)</f>
        <v>139061735</v>
      </c>
      <c r="AI190" s="281">
        <f>IF(ISERROR(AH190/J190),0,AH190/J190)</f>
        <v>1</v>
      </c>
      <c r="AJ190" s="281">
        <f>IF(ISERROR(AH190/$AH$198),0,AH190/$AH$198)</f>
        <v>0.27836746743623186</v>
      </c>
    </row>
    <row r="191" spans="1:36" ht="12.75" customHeight="1" x14ac:dyDescent="0.3">
      <c r="A191" s="473" t="s">
        <v>74</v>
      </c>
      <c r="B191" s="474"/>
      <c r="C191" s="474"/>
      <c r="D191" s="474"/>
      <c r="E191" s="475"/>
      <c r="F191" s="16"/>
      <c r="G191" s="5"/>
      <c r="H191" s="17"/>
      <c r="I191" s="17"/>
      <c r="J191" s="481">
        <v>1118042397</v>
      </c>
      <c r="K191" s="7"/>
      <c r="L191" s="18"/>
      <c r="M191" s="19"/>
      <c r="N191" s="19"/>
      <c r="O191" s="19"/>
      <c r="P191" s="5"/>
      <c r="Q191" s="20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111"/>
      <c r="AJ191" s="111"/>
    </row>
    <row r="192" spans="1:36" s="11" customFormat="1" ht="24.75" customHeight="1" outlineLevel="1" x14ac:dyDescent="0.2">
      <c r="A192" s="22">
        <v>1</v>
      </c>
      <c r="B192" s="22"/>
      <c r="C192" s="200"/>
      <c r="D192" s="196"/>
      <c r="E192" s="202"/>
      <c r="F192" s="197"/>
      <c r="G192" s="197"/>
      <c r="H192" s="146"/>
      <c r="I192" s="25"/>
      <c r="J192" s="482"/>
      <c r="K192" s="147"/>
      <c r="L192" s="162"/>
      <c r="M192" s="28"/>
      <c r="N192" s="28"/>
      <c r="O192" s="28"/>
      <c r="P192" s="78"/>
      <c r="Q192" s="78"/>
      <c r="R192" s="28"/>
      <c r="S192" s="28"/>
      <c r="T192" s="28"/>
      <c r="U192" s="29">
        <f>SUM(R192:T192)</f>
        <v>0</v>
      </c>
      <c r="V192" s="28"/>
      <c r="W192" s="28"/>
      <c r="X192" s="28"/>
      <c r="Y192" s="29">
        <f>SUM(V192:X192)</f>
        <v>0</v>
      </c>
      <c r="Z192" s="28"/>
      <c r="AA192" s="28"/>
      <c r="AB192" s="28"/>
      <c r="AC192" s="29">
        <f>SUM(Z192:AB192)</f>
        <v>0</v>
      </c>
      <c r="AD192" s="28"/>
      <c r="AE192" s="147"/>
      <c r="AF192" s="28"/>
      <c r="AG192" s="29">
        <f>SUM(AD192:AF192)</f>
        <v>0</v>
      </c>
      <c r="AH192" s="29">
        <f t="shared" ref="AH192" si="180">SUM(U192,Y192,AC192,AG192)</f>
        <v>0</v>
      </c>
      <c r="AI192" s="112">
        <f>IF(ISERROR(AH192/J192),0,AH192/J192)</f>
        <v>0</v>
      </c>
      <c r="AJ192" s="112">
        <f>IF(ISERROR(AH192/$AH$198),"-",AH192/$AH$198)</f>
        <v>0</v>
      </c>
    </row>
    <row r="193" spans="1:53" s="11" customFormat="1" ht="12.75" customHeight="1" x14ac:dyDescent="0.3">
      <c r="A193" s="427" t="s">
        <v>75</v>
      </c>
      <c r="B193" s="428"/>
      <c r="C193" s="428"/>
      <c r="D193" s="428"/>
      <c r="E193" s="428"/>
      <c r="F193" s="428"/>
      <c r="G193" s="428"/>
      <c r="H193" s="428"/>
      <c r="I193" s="429"/>
      <c r="J193" s="273">
        <f>+J191</f>
        <v>1118042397</v>
      </c>
      <c r="K193" s="273">
        <f>SUM(K192:K192)</f>
        <v>0</v>
      </c>
      <c r="L193" s="394"/>
      <c r="M193" s="273">
        <f>SUM(M192:M192)</f>
        <v>0</v>
      </c>
      <c r="N193" s="273">
        <f>SUM(N192:N192)</f>
        <v>0</v>
      </c>
      <c r="O193" s="273">
        <f>SUM(O192:O192)</f>
        <v>0</v>
      </c>
      <c r="P193" s="274"/>
      <c r="Q193" s="404"/>
      <c r="R193" s="273">
        <f t="shared" ref="R193:AH193" si="181">SUM(R192:R192)</f>
        <v>0</v>
      </c>
      <c r="S193" s="273">
        <f t="shared" si="181"/>
        <v>0</v>
      </c>
      <c r="T193" s="273">
        <f t="shared" si="181"/>
        <v>0</v>
      </c>
      <c r="U193" s="273">
        <f t="shared" si="181"/>
        <v>0</v>
      </c>
      <c r="V193" s="273">
        <f t="shared" si="181"/>
        <v>0</v>
      </c>
      <c r="W193" s="273">
        <f t="shared" si="181"/>
        <v>0</v>
      </c>
      <c r="X193" s="273">
        <f t="shared" si="181"/>
        <v>0</v>
      </c>
      <c r="Y193" s="273">
        <f t="shared" si="181"/>
        <v>0</v>
      </c>
      <c r="Z193" s="273">
        <f t="shared" si="181"/>
        <v>0</v>
      </c>
      <c r="AA193" s="273">
        <f t="shared" si="181"/>
        <v>0</v>
      </c>
      <c r="AB193" s="273">
        <f t="shared" si="181"/>
        <v>0</v>
      </c>
      <c r="AC193" s="273">
        <f t="shared" si="181"/>
        <v>0</v>
      </c>
      <c r="AD193" s="273">
        <f t="shared" si="181"/>
        <v>0</v>
      </c>
      <c r="AE193" s="273">
        <f t="shared" si="181"/>
        <v>0</v>
      </c>
      <c r="AF193" s="273">
        <f t="shared" si="181"/>
        <v>0</v>
      </c>
      <c r="AG193" s="273">
        <f t="shared" si="181"/>
        <v>0</v>
      </c>
      <c r="AH193" s="273">
        <f t="shared" si="181"/>
        <v>0</v>
      </c>
      <c r="AI193" s="281">
        <f>IF(ISERROR(AH193/J193),0,AH193/J193)</f>
        <v>0</v>
      </c>
      <c r="AJ193" s="281">
        <f>IF(ISERROR(AH193/$AH$198),0,AH193/$AH$198)</f>
        <v>0</v>
      </c>
    </row>
    <row r="194" spans="1:53" ht="12.75" customHeight="1" x14ac:dyDescent="0.3">
      <c r="A194" s="535" t="s">
        <v>76</v>
      </c>
      <c r="B194" s="532"/>
      <c r="C194" s="532"/>
      <c r="D194" s="532"/>
      <c r="E194" s="527"/>
      <c r="F194" s="156"/>
      <c r="G194" s="157"/>
      <c r="H194" s="329"/>
      <c r="I194" s="329"/>
      <c r="J194" s="446">
        <v>5240087197</v>
      </c>
      <c r="K194" s="83"/>
      <c r="L194" s="18"/>
      <c r="M194" s="19"/>
      <c r="N194" s="19"/>
      <c r="O194" s="19"/>
      <c r="P194" s="157"/>
      <c r="Q194" s="318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111"/>
      <c r="AJ194" s="111"/>
    </row>
    <row r="195" spans="1:53" ht="35.25" customHeight="1" x14ac:dyDescent="0.3">
      <c r="A195" s="330">
        <v>1</v>
      </c>
      <c r="B195" s="327"/>
      <c r="C195" s="327"/>
      <c r="D195" s="327"/>
      <c r="E195" s="327"/>
      <c r="F195" s="328"/>
      <c r="G195" s="325"/>
      <c r="H195" s="326"/>
      <c r="I195" s="326"/>
      <c r="J195" s="533"/>
      <c r="K195" s="79">
        <v>125811000</v>
      </c>
      <c r="L195" s="253" t="s">
        <v>182</v>
      </c>
      <c r="M195" s="291"/>
      <c r="N195" s="19"/>
      <c r="O195" s="331"/>
      <c r="P195" s="5"/>
      <c r="Q195" s="20"/>
      <c r="R195" s="155"/>
      <c r="S195" s="29"/>
      <c r="T195" s="29"/>
      <c r="U195" s="29">
        <f>SUM(R195:T195)</f>
        <v>0</v>
      </c>
      <c r="V195" s="29"/>
      <c r="W195" s="29"/>
      <c r="X195" s="29"/>
      <c r="Y195" s="29">
        <f>SUM(V195:X195)</f>
        <v>0</v>
      </c>
      <c r="Z195" s="29"/>
      <c r="AA195" s="29"/>
      <c r="AB195" s="29"/>
      <c r="AC195" s="29">
        <f>SUM(Z195:AB195)</f>
        <v>0</v>
      </c>
      <c r="AD195" s="29"/>
      <c r="AE195" s="29"/>
      <c r="AF195" s="29"/>
      <c r="AG195" s="29">
        <f>SUM(AD195:AF195)</f>
        <v>0</v>
      </c>
      <c r="AH195" s="29">
        <f t="shared" ref="AH195" si="182">SUM(U195,Y195,AC195,AG195)</f>
        <v>0</v>
      </c>
      <c r="AI195" s="112">
        <f>IF(ISERROR(AH195/J193),0,AH195/J193)</f>
        <v>0</v>
      </c>
      <c r="AJ195" s="112">
        <f>IF(ISERROR(AH195/$AH$198),"-",AH195/$AH$198)</f>
        <v>0</v>
      </c>
    </row>
    <row r="196" spans="1:53" s="11" customFormat="1" ht="35.25" customHeight="1" outlineLevel="1" x14ac:dyDescent="0.3">
      <c r="A196" s="23">
        <v>2</v>
      </c>
      <c r="B196" s="5"/>
      <c r="C196" s="5" t="s">
        <v>183</v>
      </c>
      <c r="D196" s="176">
        <v>44655</v>
      </c>
      <c r="E196" s="177" t="s">
        <v>184</v>
      </c>
      <c r="F196" s="177" t="s">
        <v>185</v>
      </c>
      <c r="G196" s="190" t="s">
        <v>156</v>
      </c>
      <c r="H196" s="182"/>
      <c r="I196" s="185"/>
      <c r="J196" s="534"/>
      <c r="K196" s="179">
        <v>515000000</v>
      </c>
      <c r="L196" s="44"/>
      <c r="M196" s="51"/>
      <c r="N196" s="180"/>
      <c r="O196" s="332"/>
      <c r="P196" s="190"/>
      <c r="Q196" s="190"/>
      <c r="R196" s="95"/>
      <c r="S196" s="28"/>
      <c r="T196" s="28">
        <v>360500000</v>
      </c>
      <c r="U196" s="29">
        <f>SUM(R196:T196)</f>
        <v>360500000</v>
      </c>
      <c r="V196" s="28"/>
      <c r="W196" s="28"/>
      <c r="X196" s="28"/>
      <c r="Y196" s="29">
        <f>SUM(V196:X196)</f>
        <v>0</v>
      </c>
      <c r="Z196" s="28"/>
      <c r="AA196" s="28"/>
      <c r="AB196" s="28"/>
      <c r="AC196" s="29">
        <f>SUM(Z196:AB196)</f>
        <v>0</v>
      </c>
      <c r="AD196" s="28"/>
      <c r="AE196" s="28"/>
      <c r="AF196" s="28">
        <v>0</v>
      </c>
      <c r="AG196" s="29">
        <f>SUM(AD196:AF196)</f>
        <v>0</v>
      </c>
      <c r="AH196" s="29">
        <f t="shared" ref="AH196" si="183">SUM(U196,Y196,AC196,AG196)</f>
        <v>360500000</v>
      </c>
      <c r="AI196" s="112">
        <f>IF(ISERROR(AH196/J194),0,AH196/J194)</f>
        <v>6.8796565104181792E-2</v>
      </c>
      <c r="AJ196" s="112">
        <f>IF(ISERROR(AH196/$AH$198),"-",AH196/$AH$198)</f>
        <v>0.72163253256376814</v>
      </c>
    </row>
    <row r="197" spans="1:53" x14ac:dyDescent="0.3">
      <c r="A197" s="427" t="s">
        <v>186</v>
      </c>
      <c r="B197" s="428"/>
      <c r="C197" s="428"/>
      <c r="D197" s="428"/>
      <c r="E197" s="428"/>
      <c r="F197" s="428"/>
      <c r="G197" s="428"/>
      <c r="H197" s="428"/>
      <c r="I197" s="429"/>
      <c r="J197" s="273">
        <f>+J194</f>
        <v>5240087197</v>
      </c>
      <c r="K197" s="273">
        <f>SUM(K195:K196)</f>
        <v>640811000</v>
      </c>
      <c r="L197" s="394"/>
      <c r="M197" s="273">
        <f>SUM(M196:M196)</f>
        <v>0</v>
      </c>
      <c r="N197" s="273">
        <f>SUM(N196:N196)</f>
        <v>0</v>
      </c>
      <c r="O197" s="273">
        <f>SUM(O196:O196)</f>
        <v>0</v>
      </c>
      <c r="P197" s="274"/>
      <c r="Q197" s="404"/>
      <c r="R197" s="273">
        <f t="shared" ref="R197:AH197" si="184">SUM(R196:R196)</f>
        <v>0</v>
      </c>
      <c r="S197" s="273">
        <f t="shared" si="184"/>
        <v>0</v>
      </c>
      <c r="T197" s="273">
        <f t="shared" si="184"/>
        <v>360500000</v>
      </c>
      <c r="U197" s="273">
        <f t="shared" si="184"/>
        <v>360500000</v>
      </c>
      <c r="V197" s="282">
        <f t="shared" si="184"/>
        <v>0</v>
      </c>
      <c r="W197" s="282">
        <f t="shared" si="184"/>
        <v>0</v>
      </c>
      <c r="X197" s="282">
        <f t="shared" si="184"/>
        <v>0</v>
      </c>
      <c r="Y197" s="273">
        <f t="shared" si="184"/>
        <v>0</v>
      </c>
      <c r="Z197" s="273">
        <f t="shared" si="184"/>
        <v>0</v>
      </c>
      <c r="AA197" s="273">
        <f t="shared" si="184"/>
        <v>0</v>
      </c>
      <c r="AB197" s="273">
        <f t="shared" si="184"/>
        <v>0</v>
      </c>
      <c r="AC197" s="273">
        <f t="shared" si="184"/>
        <v>0</v>
      </c>
      <c r="AD197" s="273">
        <f t="shared" si="184"/>
        <v>0</v>
      </c>
      <c r="AE197" s="273">
        <f t="shared" si="184"/>
        <v>0</v>
      </c>
      <c r="AF197" s="273">
        <f t="shared" si="184"/>
        <v>0</v>
      </c>
      <c r="AG197" s="273">
        <f t="shared" si="184"/>
        <v>0</v>
      </c>
      <c r="AH197" s="273">
        <f t="shared" si="184"/>
        <v>360500000</v>
      </c>
      <c r="AI197" s="281">
        <f>IF(ISERROR(AH197/J197),0,AH197/J197)</f>
        <v>6.8796565104181792E-2</v>
      </c>
      <c r="AJ197" s="309">
        <f>IF(ISERROR(AH197/$AH$198),0,AH197/$AH$198)</f>
        <v>0.72163253256376814</v>
      </c>
    </row>
    <row r="198" spans="1:53" s="18" customFormat="1" x14ac:dyDescent="0.3">
      <c r="A198" s="536" t="s">
        <v>187</v>
      </c>
      <c r="B198" s="536"/>
      <c r="C198" s="536"/>
      <c r="D198" s="536"/>
      <c r="E198" s="536"/>
      <c r="F198" s="536"/>
      <c r="G198" s="536"/>
      <c r="H198" s="536"/>
      <c r="I198" s="536"/>
      <c r="J198" s="276">
        <f>SUM(J19,J31,J43,J55,J67,J79,J91,J103,J115,J127,J139,J151,J163,J175,J190,J193,J197)</f>
        <v>9491159000</v>
      </c>
      <c r="K198" s="276">
        <f>SUM(K19,K31,K43,K55,K67,K79,K91,K103,K115,K127,K139,K151,K163,K175,K190,K193,K197)</f>
        <v>779872735</v>
      </c>
      <c r="L198" s="276"/>
      <c r="M198" s="276">
        <f t="shared" ref="M198:AH198" si="185">SUM(M19,M31,M43,M55,M67,M79,M91,M103,M115,M127,M139,M151,M163,M175,M190,M193,M197)</f>
        <v>0</v>
      </c>
      <c r="N198" s="276">
        <f t="shared" si="185"/>
        <v>0</v>
      </c>
      <c r="O198" s="276">
        <f t="shared" si="185"/>
        <v>0</v>
      </c>
      <c r="P198" s="276">
        <f t="shared" si="185"/>
        <v>0</v>
      </c>
      <c r="Q198" s="276">
        <f t="shared" si="185"/>
        <v>0</v>
      </c>
      <c r="R198" s="276">
        <f t="shared" si="185"/>
        <v>0</v>
      </c>
      <c r="S198" s="276">
        <f t="shared" si="185"/>
        <v>0</v>
      </c>
      <c r="T198" s="276">
        <f t="shared" si="185"/>
        <v>360500000</v>
      </c>
      <c r="U198" s="276">
        <f t="shared" si="185"/>
        <v>360500000</v>
      </c>
      <c r="V198" s="276">
        <f t="shared" si="185"/>
        <v>0</v>
      </c>
      <c r="W198" s="276">
        <f t="shared" si="185"/>
        <v>0</v>
      </c>
      <c r="X198" s="276">
        <f t="shared" si="185"/>
        <v>0</v>
      </c>
      <c r="Y198" s="276">
        <f t="shared" si="185"/>
        <v>0</v>
      </c>
      <c r="Z198" s="276">
        <f t="shared" si="185"/>
        <v>0</v>
      </c>
      <c r="AA198" s="276">
        <f t="shared" si="185"/>
        <v>0</v>
      </c>
      <c r="AB198" s="276">
        <f t="shared" si="185"/>
        <v>139061735</v>
      </c>
      <c r="AC198" s="276">
        <f t="shared" si="185"/>
        <v>139061735</v>
      </c>
      <c r="AD198" s="276">
        <f t="shared" si="185"/>
        <v>0</v>
      </c>
      <c r="AE198" s="276">
        <f t="shared" si="185"/>
        <v>0</v>
      </c>
      <c r="AF198" s="276">
        <f t="shared" si="185"/>
        <v>0</v>
      </c>
      <c r="AG198" s="276">
        <f t="shared" si="185"/>
        <v>0</v>
      </c>
      <c r="AH198" s="276">
        <f t="shared" si="185"/>
        <v>499561735</v>
      </c>
      <c r="AI198" s="280">
        <f>IF(ISERROR(AH198/J198),0,AH198/J198)</f>
        <v>5.2634429051288678E-2</v>
      </c>
      <c r="AJ198" s="280">
        <f>IF(ISERROR(AH198/$AH$198),0,AH198/$AH$198)</f>
        <v>1</v>
      </c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253"/>
    </row>
    <row r="202" spans="1:53" ht="14.4" x14ac:dyDescent="0.3">
      <c r="J202" s="295"/>
    </row>
    <row r="203" spans="1:53" x14ac:dyDescent="0.3">
      <c r="K203" s="14"/>
    </row>
    <row r="204" spans="1:53" x14ac:dyDescent="0.3">
      <c r="K204" s="14"/>
    </row>
    <row r="205" spans="1:53" x14ac:dyDescent="0.3">
      <c r="K205" s="14"/>
    </row>
    <row r="206" spans="1:53" x14ac:dyDescent="0.3">
      <c r="K206" s="14"/>
    </row>
  </sheetData>
  <mergeCells count="80">
    <mergeCell ref="A197:I197"/>
    <mergeCell ref="A198:I198"/>
    <mergeCell ref="A152:E152"/>
    <mergeCell ref="A163:I163"/>
    <mergeCell ref="A164:E164"/>
    <mergeCell ref="A175:I175"/>
    <mergeCell ref="A191:E191"/>
    <mergeCell ref="A193:I193"/>
    <mergeCell ref="J194:J196"/>
    <mergeCell ref="A194:E194"/>
    <mergeCell ref="A151:I151"/>
    <mergeCell ref="A80:E80"/>
    <mergeCell ref="A91:I91"/>
    <mergeCell ref="A92:E92"/>
    <mergeCell ref="A103:I103"/>
    <mergeCell ref="A139:I139"/>
    <mergeCell ref="A140:E140"/>
    <mergeCell ref="A190:I190"/>
    <mergeCell ref="A115:I115"/>
    <mergeCell ref="J128:J138"/>
    <mergeCell ref="J140:J150"/>
    <mergeCell ref="J152:J162"/>
    <mergeCell ref="J164:J174"/>
    <mergeCell ref="A116:E116"/>
    <mergeCell ref="A127:I127"/>
    <mergeCell ref="A128:E128"/>
    <mergeCell ref="A79:I79"/>
    <mergeCell ref="Y6:Y7"/>
    <mergeCell ref="P6:P7"/>
    <mergeCell ref="Q6:Q7"/>
    <mergeCell ref="R6:T6"/>
    <mergeCell ref="A104:E104"/>
    <mergeCell ref="J20:J30"/>
    <mergeCell ref="J32:J42"/>
    <mergeCell ref="J44:J54"/>
    <mergeCell ref="J56:J66"/>
    <mergeCell ref="AH6:AH7"/>
    <mergeCell ref="Z6:AB6"/>
    <mergeCell ref="AC6:AC7"/>
    <mergeCell ref="AD6:AF6"/>
    <mergeCell ref="AG6:AG7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U6:U7"/>
    <mergeCell ref="V6:X6"/>
    <mergeCell ref="L6:L7"/>
    <mergeCell ref="K6:K7"/>
    <mergeCell ref="AI6:AJ6"/>
    <mergeCell ref="A176:E176"/>
    <mergeCell ref="A68:E68"/>
    <mergeCell ref="A67:I67"/>
    <mergeCell ref="A5:AJ5"/>
    <mergeCell ref="M6:O6"/>
    <mergeCell ref="A43:I43"/>
    <mergeCell ref="A44:E44"/>
    <mergeCell ref="A55:I55"/>
    <mergeCell ref="A56:E56"/>
    <mergeCell ref="A8:E8"/>
    <mergeCell ref="A19:I19"/>
    <mergeCell ref="A20:E20"/>
    <mergeCell ref="A31:I31"/>
    <mergeCell ref="A32:E32"/>
    <mergeCell ref="J8:J18"/>
    <mergeCell ref="J191:J192"/>
    <mergeCell ref="J176:J189"/>
    <mergeCell ref="J68:J78"/>
    <mergeCell ref="J80:J90"/>
    <mergeCell ref="J92:J102"/>
    <mergeCell ref="J104:J114"/>
    <mergeCell ref="J116:J126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1C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C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96" xr:uid="{00000000-0002-0000-1C00-000002000000}">
      <formula1>42005</formula1>
    </dataValidation>
    <dataValidation type="decimal" allowBlank="1" showInputMessage="1" showErrorMessage="1" errorTitle="Sólo números" error="Sólo ingresar números sin letras_x000a_" sqref="M117 AD196:AF196 M196 V196:X196 Z196:AB196 AD177:AD189 M105 M57:M58 AD165:AF174 M21:N30 V21:X30 Z21:AB30 R21:T30 M33:N42 R45:T54 V69:X78 AF192 AF153:AF162 Z9:AB18 M59:N66 M118:N126 AD21:AD30 AF21:AF30 M81:N90 AF33 AF93:AF102 R105:T114 Z105:AB114 V105:X114 AD105:AF114 M106:N114 M177:N189 R177:T189 Z177:AA189 R196:T196 V177:X189 R192:T192 M192:N192 Z192:AB192 V192:X192 AD192 M69:N78 R69:T78 AD69:AF78 Z69:AB78 M93:N102 R93:T102 V93:X102 Z93:AB102 AD93:AD102 R117:T126 Z117:AB126 AD117:AF126 V117:X126 AD9:AD18 M9:N18 AE15:AF18 V9:X18 R9:T18 M129:N138 R129:T138 V129:X138 Z129:AB138 AD129:AD138 AF129:AF138 M141:N150 AD57:AF66 V57:X66 Z57:AB66 R57:T66 M153:N162 R153:T162 V153:X162 Z153:AB162 AD153:AD162 V81:X90 Z81:AB90 AD81:AF90 R81:T90 AD33:AD42 R33:T42 Z33:AB42 V33:X42 M45:N54 Z45:AB54 V45:X54 AD45:AD54 AF45:AF54 V141:X150 Z141:AB150 AD141:AF150 R141:T150 V165:X174 Z165:AB174 M165:N174 R165:T174 AF177:AF189" xr:uid="{00000000-0002-0000-1C00-000003000000}">
      <formula1>-100000000</formula1>
      <formula2>10000000000</formula2>
    </dataValidation>
    <dataValidation type="textLength" operator="lessThanOrEqual" allowBlank="1" showInputMessage="1" showErrorMessage="1" sqref="AE21:AE30 K45:K54 AB177:AB189 K9:K18 K69:K78 K141:K150 K57:K66 AE153:AE162 K196 K117:K126 K21:K30 AE192 AE9:AF14 AE33:AE42 K81:K90 AE93:AE102 K105:K114 K165:K174 K192 K93:K102 K129:K138 AE129:AE138 K153:K162 K33:K42 AF34:AF42 AE45:AE54 K177:K189 AE177:AE189" xr:uid="{00000000-0002-0000-1C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:I10 H69:I78 H141:I142 H45:I54 H153:I162 H81:I90 H165:I166 H148:I150 H192:I192 H118:I126 H21:I22 H24:I30 H129:I130 H12:I18 H177:I189 H93:I102 H106:I114 H132:I138 H33:I42 H144:I146 H168:I174" xr:uid="{00000000-0002-0000-1C00-000005000000}">
      <formula1>42005</formula1>
    </dataValidation>
    <dataValidation type="date" operator="greaterThan" allowBlank="1" showInputMessage="1" showErrorMessage="1" errorTitle="SÓLO FECHAS" error="Las fechas corresponden a las del Año 2013" sqref="H143:I143 H147:I147 H11:I11 H23:I23 H131:I131 H59:I66 H167:I167" xr:uid="{00000000-0002-0000-1C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105 C21:C30 N117 L177:L189 P130:Q138 C59:C66 C45:C54 C9:C18 Q129 P196:Q196 N196 E69:G78 C153:C162 L192 E196:G196 N57:N58 E117:G126 P21:Q30 E21:G30 P81:Q90 E93:G102 P105:Q114 E105:G114 C106:C114 P177:Q189 P165:Q174 C177:C189 P192:Q192 C192 E192:G192 P69:Q78 C69:C78 P93:Q102 C93:C102 P117:Q126 C118:C126 L15:L18 E9:G18 P9:Q18 L129:L138 E129:G138 C129:C138 P141:Q150 P57:Q66 E57:G66 P153:Q162 L153:L162 E153:G162 C81:C90 E81:G90 L81:L90 P33:Q42 E33:G42 C33:C42 E45:G54 P45:Q54 C141:C150 E141:G150 L141:L150 E165:G174 C165:C174 L165:L174 E177:G189" xr:uid="{00000000-0002-0000-1C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118:D126 D93:D102 D165:D174 D59:D66 D45:D54 D9:D18 D69:D78 D153:D162 D192 D21:D30 D81:D90 D141:D150 D106:D114 D129:D138 D33:D42 D177:D189" xr:uid="{00000000-0002-0000-1C00-000008000000}">
      <formula1>41275</formula1>
    </dataValidation>
    <dataValidation allowBlank="1" showInputMessage="1" showErrorMessage="1" errorTitle="Sólo números" error="Sólo ingresar números sin letras_x000a_" sqref="O116:O126 O92:O102 O176:O189 O56:O66 O44:O54 O8:O18 P129 O194:O196 O68:O78 O152:O162 O191:O192 O140:O150 O20:O30 O80:O90 O104:O114 O128:O138 O32:O42 O164:O174" xr:uid="{00000000-0002-0000-1C00-000009000000}"/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3CCFF"/>
    <pageSetUpPr fitToPage="1"/>
  </sheetPr>
  <dimension ref="A1:AR208"/>
  <sheetViews>
    <sheetView topLeftCell="Y80" zoomScaleNormal="100" workbookViewId="0">
      <selection activeCell="AM190" sqref="AM190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44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44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44" s="11" customFormat="1" ht="16.5" customHeight="1" x14ac:dyDescent="0.3">
      <c r="A3" s="453" t="s">
        <v>86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44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44" ht="17.25" customHeight="1" x14ac:dyDescent="0.3">
      <c r="A5" s="431" t="s">
        <v>4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44" s="15" customFormat="1" x14ac:dyDescent="0.3">
      <c r="A6" s="440" t="s">
        <v>5</v>
      </c>
      <c r="B6" s="441" t="s">
        <v>6</v>
      </c>
      <c r="C6" s="398" t="s">
        <v>7</v>
      </c>
      <c r="D6" s="441" t="s">
        <v>8</v>
      </c>
      <c r="E6" s="440" t="s">
        <v>9</v>
      </c>
      <c r="F6" s="441" t="s">
        <v>10</v>
      </c>
      <c r="G6" s="440" t="s">
        <v>11</v>
      </c>
      <c r="H6" s="440" t="s">
        <v>12</v>
      </c>
      <c r="I6" s="440"/>
      <c r="J6" s="444" t="s">
        <v>13</v>
      </c>
      <c r="K6" s="444" t="s">
        <v>14</v>
      </c>
      <c r="L6" s="440" t="s">
        <v>15</v>
      </c>
      <c r="M6" s="448" t="s">
        <v>16</v>
      </c>
      <c r="N6" s="449"/>
      <c r="O6" s="450"/>
      <c r="P6" s="440" t="s">
        <v>17</v>
      </c>
      <c r="Q6" s="441" t="s">
        <v>18</v>
      </c>
      <c r="R6" s="443" t="s">
        <v>19</v>
      </c>
      <c r="S6" s="443"/>
      <c r="T6" s="443"/>
      <c r="U6" s="444" t="s">
        <v>20</v>
      </c>
      <c r="V6" s="443" t="s">
        <v>19</v>
      </c>
      <c r="W6" s="443"/>
      <c r="X6" s="443"/>
      <c r="Y6" s="444" t="s">
        <v>21</v>
      </c>
      <c r="Z6" s="443" t="s">
        <v>19</v>
      </c>
      <c r="AA6" s="443"/>
      <c r="AB6" s="443"/>
      <c r="AC6" s="444" t="s">
        <v>22</v>
      </c>
      <c r="AD6" s="443" t="s">
        <v>19</v>
      </c>
      <c r="AE6" s="443"/>
      <c r="AF6" s="443"/>
      <c r="AG6" s="444" t="s">
        <v>23</v>
      </c>
      <c r="AH6" s="444" t="s">
        <v>24</v>
      </c>
      <c r="AI6" s="439" t="s">
        <v>25</v>
      </c>
      <c r="AJ6" s="439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0.399999999999999" x14ac:dyDescent="0.3">
      <c r="A7" s="440"/>
      <c r="B7" s="442"/>
      <c r="C7" s="398" t="s">
        <v>26</v>
      </c>
      <c r="D7" s="442"/>
      <c r="E7" s="440"/>
      <c r="F7" s="442"/>
      <c r="G7" s="440"/>
      <c r="H7" s="397" t="s">
        <v>27</v>
      </c>
      <c r="I7" s="397" t="s">
        <v>28</v>
      </c>
      <c r="J7" s="445"/>
      <c r="K7" s="445"/>
      <c r="L7" s="440"/>
      <c r="M7" s="400" t="s">
        <v>29</v>
      </c>
      <c r="N7" s="400" t="s">
        <v>30</v>
      </c>
      <c r="O7" s="400" t="s">
        <v>31</v>
      </c>
      <c r="P7" s="440"/>
      <c r="Q7" s="442"/>
      <c r="R7" s="400" t="s">
        <v>32</v>
      </c>
      <c r="S7" s="400" t="s">
        <v>33</v>
      </c>
      <c r="T7" s="400" t="s">
        <v>34</v>
      </c>
      <c r="U7" s="445"/>
      <c r="V7" s="400" t="s">
        <v>35</v>
      </c>
      <c r="W7" s="400" t="s">
        <v>36</v>
      </c>
      <c r="X7" s="400" t="s">
        <v>37</v>
      </c>
      <c r="Y7" s="445"/>
      <c r="Z7" s="400" t="s">
        <v>38</v>
      </c>
      <c r="AA7" s="400" t="s">
        <v>39</v>
      </c>
      <c r="AB7" s="400" t="s">
        <v>40</v>
      </c>
      <c r="AC7" s="445"/>
      <c r="AD7" s="400" t="s">
        <v>41</v>
      </c>
      <c r="AE7" s="400" t="s">
        <v>42</v>
      </c>
      <c r="AF7" s="400" t="s">
        <v>43</v>
      </c>
      <c r="AG7" s="445"/>
      <c r="AH7" s="445"/>
      <c r="AI7" s="280" t="s">
        <v>44</v>
      </c>
      <c r="AJ7" s="280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3">
      <c r="A8" s="436" t="s">
        <v>46</v>
      </c>
      <c r="B8" s="437"/>
      <c r="C8" s="437"/>
      <c r="D8" s="437"/>
      <c r="E8" s="438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12.75" hidden="1" customHeight="1" outlineLevel="1" x14ac:dyDescent="0.3">
      <c r="A9" s="240">
        <v>1</v>
      </c>
      <c r="B9" s="113"/>
      <c r="C9" s="238"/>
      <c r="D9" s="229"/>
      <c r="E9" s="232"/>
      <c r="F9" s="232"/>
      <c r="G9" s="232"/>
      <c r="H9" s="229"/>
      <c r="I9" s="229"/>
      <c r="J9" s="230"/>
      <c r="K9" s="231"/>
      <c r="L9" s="232"/>
      <c r="M9" s="115"/>
      <c r="N9" s="115"/>
      <c r="O9" s="115"/>
      <c r="P9" s="232"/>
      <c r="Q9" s="232"/>
      <c r="R9" s="115"/>
      <c r="S9" s="115"/>
      <c r="T9" s="115"/>
      <c r="U9" s="116">
        <f>SUM(R9:T9)</f>
        <v>0</v>
      </c>
      <c r="V9" s="115"/>
      <c r="W9" s="115"/>
      <c r="X9" s="115"/>
      <c r="Y9" s="116">
        <f>SUM(V9:X9)</f>
        <v>0</v>
      </c>
      <c r="Z9" s="115"/>
      <c r="AA9" s="115"/>
      <c r="AB9" s="115"/>
      <c r="AC9" s="116">
        <f>SUM(Z9:AB9)</f>
        <v>0</v>
      </c>
      <c r="AD9" s="115"/>
      <c r="AE9" s="115"/>
      <c r="AF9" s="115"/>
      <c r="AG9" s="116">
        <f>SUM(AD9:AF9)</f>
        <v>0</v>
      </c>
      <c r="AH9" s="116">
        <f t="shared" ref="AH9:AH18" si="0">SUM(U9,Y9,AC9,AG9)</f>
        <v>0</v>
      </c>
      <c r="AI9" s="233">
        <f>IF(ISERROR(AH9/J9),0,AH9/J9)</f>
        <v>0</v>
      </c>
      <c r="AJ9" s="234">
        <f t="shared" ref="AJ9:AJ18" si="1">IF(ISERROR(AH9/$AH$191),"-",AH9/$AH$191)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3">
      <c r="A10" s="240">
        <v>2</v>
      </c>
      <c r="B10" s="113"/>
      <c r="C10" s="239"/>
      <c r="D10" s="114"/>
      <c r="E10" s="236"/>
      <c r="F10" s="232"/>
      <c r="G10" s="232"/>
      <c r="H10" s="229"/>
      <c r="I10" s="229"/>
      <c r="J10" s="230"/>
      <c r="K10" s="235"/>
      <c r="L10" s="236"/>
      <c r="M10" s="115"/>
      <c r="N10" s="115"/>
      <c r="O10" s="115"/>
      <c r="P10" s="236"/>
      <c r="Q10" s="236"/>
      <c r="R10" s="115"/>
      <c r="S10" s="115"/>
      <c r="T10" s="115"/>
      <c r="U10" s="116">
        <f t="shared" ref="U10:U18" si="2">SUM(R10:T10)</f>
        <v>0</v>
      </c>
      <c r="V10" s="115"/>
      <c r="W10" s="115"/>
      <c r="X10" s="115"/>
      <c r="Y10" s="116">
        <f t="shared" ref="Y10:Y18" si="3">SUM(V10:X10)</f>
        <v>0</v>
      </c>
      <c r="Z10" s="115"/>
      <c r="AA10" s="115"/>
      <c r="AB10" s="115"/>
      <c r="AC10" s="116">
        <f t="shared" ref="AC10:AC18" si="4">SUM(Z10:AB10)</f>
        <v>0</v>
      </c>
      <c r="AD10" s="115"/>
      <c r="AE10" s="115"/>
      <c r="AF10" s="115"/>
      <c r="AG10" s="116">
        <f t="shared" ref="AG10:AG18" si="5">SUM(AD10:AF10)</f>
        <v>0</v>
      </c>
      <c r="AH10" s="116">
        <f t="shared" si="0"/>
        <v>0</v>
      </c>
      <c r="AI10" s="233">
        <f t="shared" ref="AI10:AI18" si="6">IF(ISERROR(AH10/J10),0,AH10/J10)</f>
        <v>0</v>
      </c>
      <c r="AJ10" s="234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outlineLevel="1" x14ac:dyDescent="0.3">
      <c r="A11" s="240">
        <v>3</v>
      </c>
      <c r="B11" s="113"/>
      <c r="C11" s="239"/>
      <c r="D11" s="114"/>
      <c r="E11" s="236"/>
      <c r="F11" s="236"/>
      <c r="G11" s="236"/>
      <c r="H11" s="114"/>
      <c r="I11" s="114"/>
      <c r="J11" s="230"/>
      <c r="K11" s="235"/>
      <c r="L11" s="236"/>
      <c r="M11" s="115"/>
      <c r="N11" s="115"/>
      <c r="O11" s="115"/>
      <c r="P11" s="236"/>
      <c r="Q11" s="236"/>
      <c r="R11" s="115"/>
      <c r="S11" s="115"/>
      <c r="T11" s="115"/>
      <c r="U11" s="116">
        <f t="shared" si="2"/>
        <v>0</v>
      </c>
      <c r="V11" s="115"/>
      <c r="W11" s="115"/>
      <c r="X11" s="115"/>
      <c r="Y11" s="116">
        <f t="shared" si="3"/>
        <v>0</v>
      </c>
      <c r="Z11" s="115"/>
      <c r="AA11" s="115"/>
      <c r="AB11" s="115"/>
      <c r="AC11" s="116">
        <f t="shared" si="4"/>
        <v>0</v>
      </c>
      <c r="AD11" s="115"/>
      <c r="AE11" s="115"/>
      <c r="AF11" s="115"/>
      <c r="AG11" s="116">
        <f t="shared" si="5"/>
        <v>0</v>
      </c>
      <c r="AH11" s="116">
        <f t="shared" si="0"/>
        <v>0</v>
      </c>
      <c r="AI11" s="233">
        <f t="shared" si="6"/>
        <v>0</v>
      </c>
      <c r="AJ11" s="234">
        <f t="shared" si="1"/>
        <v>0</v>
      </c>
    </row>
    <row r="12" spans="1:44" ht="12.75" hidden="1" customHeight="1" outlineLevel="1" x14ac:dyDescent="0.3">
      <c r="A12" s="240">
        <v>4</v>
      </c>
      <c r="B12" s="113"/>
      <c r="C12" s="239"/>
      <c r="D12" s="114"/>
      <c r="E12" s="236"/>
      <c r="F12" s="236"/>
      <c r="G12" s="236"/>
      <c r="H12" s="114"/>
      <c r="I12" s="114"/>
      <c r="J12" s="230"/>
      <c r="K12" s="235"/>
      <c r="L12" s="236"/>
      <c r="M12" s="115"/>
      <c r="N12" s="115"/>
      <c r="O12" s="115"/>
      <c r="P12" s="236"/>
      <c r="Q12" s="236"/>
      <c r="R12" s="115"/>
      <c r="S12" s="115"/>
      <c r="T12" s="115"/>
      <c r="U12" s="116">
        <f t="shared" si="2"/>
        <v>0</v>
      </c>
      <c r="V12" s="115"/>
      <c r="W12" s="115"/>
      <c r="X12" s="115"/>
      <c r="Y12" s="116">
        <f t="shared" si="3"/>
        <v>0</v>
      </c>
      <c r="Z12" s="115"/>
      <c r="AA12" s="115"/>
      <c r="AB12" s="115"/>
      <c r="AC12" s="116">
        <f t="shared" si="4"/>
        <v>0</v>
      </c>
      <c r="AD12" s="115"/>
      <c r="AE12" s="115"/>
      <c r="AF12" s="115"/>
      <c r="AG12" s="116">
        <f t="shared" si="5"/>
        <v>0</v>
      </c>
      <c r="AH12" s="116">
        <f t="shared" si="0"/>
        <v>0</v>
      </c>
      <c r="AI12" s="233">
        <f t="shared" si="6"/>
        <v>0</v>
      </c>
      <c r="AJ12" s="234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</row>
    <row r="13" spans="1:44" ht="12.75" hidden="1" customHeight="1" outlineLevel="1" x14ac:dyDescent="0.3">
      <c r="A13" s="240">
        <v>5</v>
      </c>
      <c r="B13" s="113"/>
      <c r="C13" s="239"/>
      <c r="D13" s="114"/>
      <c r="E13" s="236"/>
      <c r="F13" s="236"/>
      <c r="G13" s="236"/>
      <c r="H13" s="114"/>
      <c r="I13" s="114"/>
      <c r="J13" s="230"/>
      <c r="K13" s="235"/>
      <c r="L13" s="236"/>
      <c r="M13" s="115"/>
      <c r="N13" s="115"/>
      <c r="O13" s="115"/>
      <c r="P13" s="236"/>
      <c r="Q13" s="236"/>
      <c r="R13" s="115"/>
      <c r="S13" s="115"/>
      <c r="T13" s="115"/>
      <c r="U13" s="116">
        <f t="shared" si="2"/>
        <v>0</v>
      </c>
      <c r="V13" s="115"/>
      <c r="W13" s="115"/>
      <c r="X13" s="115"/>
      <c r="Y13" s="116">
        <f t="shared" si="3"/>
        <v>0</v>
      </c>
      <c r="Z13" s="115"/>
      <c r="AA13" s="115"/>
      <c r="AB13" s="115"/>
      <c r="AC13" s="116">
        <f t="shared" si="4"/>
        <v>0</v>
      </c>
      <c r="AD13" s="115"/>
      <c r="AE13" s="115"/>
      <c r="AF13" s="115"/>
      <c r="AG13" s="116">
        <f t="shared" si="5"/>
        <v>0</v>
      </c>
      <c r="AH13" s="116">
        <f t="shared" si="0"/>
        <v>0</v>
      </c>
      <c r="AI13" s="233">
        <f t="shared" si="6"/>
        <v>0</v>
      </c>
      <c r="AJ13" s="234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3">
      <c r="A14" s="240">
        <v>6</v>
      </c>
      <c r="B14" s="113"/>
      <c r="C14" s="239"/>
      <c r="D14" s="114"/>
      <c r="E14" s="236"/>
      <c r="F14" s="236"/>
      <c r="G14" s="236"/>
      <c r="H14" s="114"/>
      <c r="I14" s="114"/>
      <c r="J14" s="230"/>
      <c r="K14" s="235"/>
      <c r="L14" s="236"/>
      <c r="M14" s="115"/>
      <c r="N14" s="115"/>
      <c r="O14" s="115"/>
      <c r="P14" s="236"/>
      <c r="Q14" s="236"/>
      <c r="R14" s="115"/>
      <c r="S14" s="115"/>
      <c r="T14" s="115"/>
      <c r="U14" s="116">
        <f t="shared" si="2"/>
        <v>0</v>
      </c>
      <c r="V14" s="115"/>
      <c r="W14" s="115"/>
      <c r="X14" s="115"/>
      <c r="Y14" s="116">
        <f t="shared" si="3"/>
        <v>0</v>
      </c>
      <c r="Z14" s="115"/>
      <c r="AA14" s="115"/>
      <c r="AB14" s="115"/>
      <c r="AC14" s="116">
        <f t="shared" si="4"/>
        <v>0</v>
      </c>
      <c r="AD14" s="115"/>
      <c r="AE14" s="115"/>
      <c r="AF14" s="115"/>
      <c r="AG14" s="116">
        <f t="shared" si="5"/>
        <v>0</v>
      </c>
      <c r="AH14" s="116">
        <f t="shared" si="0"/>
        <v>0</v>
      </c>
      <c r="AI14" s="233">
        <f t="shared" si="6"/>
        <v>0</v>
      </c>
      <c r="AJ14" s="234">
        <f t="shared" si="1"/>
        <v>0</v>
      </c>
    </row>
    <row r="15" spans="1:44" ht="12.75" hidden="1" customHeight="1" outlineLevel="1" x14ac:dyDescent="0.3">
      <c r="A15" s="240">
        <v>7</v>
      </c>
      <c r="B15" s="113"/>
      <c r="C15" s="239"/>
      <c r="D15" s="114"/>
      <c r="E15" s="236"/>
      <c r="F15" s="236"/>
      <c r="G15" s="236"/>
      <c r="H15" s="114"/>
      <c r="I15" s="114"/>
      <c r="J15" s="230"/>
      <c r="K15" s="235"/>
      <c r="L15" s="236"/>
      <c r="M15" s="115"/>
      <c r="N15" s="115"/>
      <c r="O15" s="115"/>
      <c r="P15" s="236"/>
      <c r="Q15" s="236"/>
      <c r="R15" s="115"/>
      <c r="S15" s="115"/>
      <c r="T15" s="115"/>
      <c r="U15" s="116">
        <f t="shared" si="2"/>
        <v>0</v>
      </c>
      <c r="V15" s="115"/>
      <c r="W15" s="115"/>
      <c r="X15" s="115"/>
      <c r="Y15" s="116">
        <f t="shared" si="3"/>
        <v>0</v>
      </c>
      <c r="Z15" s="115"/>
      <c r="AA15" s="115"/>
      <c r="AB15" s="115"/>
      <c r="AC15" s="116">
        <f t="shared" si="4"/>
        <v>0</v>
      </c>
      <c r="AD15" s="115"/>
      <c r="AE15" s="115"/>
      <c r="AF15" s="115"/>
      <c r="AG15" s="116">
        <f t="shared" si="5"/>
        <v>0</v>
      </c>
      <c r="AH15" s="116">
        <f t="shared" si="0"/>
        <v>0</v>
      </c>
      <c r="AI15" s="233">
        <f t="shared" si="6"/>
        <v>0</v>
      </c>
      <c r="AJ15" s="234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outlineLevel="1" x14ac:dyDescent="0.3">
      <c r="A16" s="240">
        <v>8</v>
      </c>
      <c r="B16" s="113"/>
      <c r="C16" s="239"/>
      <c r="D16" s="114"/>
      <c r="E16" s="236"/>
      <c r="F16" s="236"/>
      <c r="G16" s="236"/>
      <c r="H16" s="114"/>
      <c r="I16" s="114"/>
      <c r="J16" s="230"/>
      <c r="K16" s="235"/>
      <c r="L16" s="236"/>
      <c r="M16" s="115"/>
      <c r="N16" s="115"/>
      <c r="O16" s="115"/>
      <c r="P16" s="236"/>
      <c r="Q16" s="236"/>
      <c r="R16" s="115"/>
      <c r="S16" s="115"/>
      <c r="T16" s="115"/>
      <c r="U16" s="116">
        <f t="shared" si="2"/>
        <v>0</v>
      </c>
      <c r="V16" s="115"/>
      <c r="W16" s="115"/>
      <c r="X16" s="115"/>
      <c r="Y16" s="116">
        <f t="shared" si="3"/>
        <v>0</v>
      </c>
      <c r="Z16" s="115"/>
      <c r="AA16" s="115"/>
      <c r="AB16" s="115"/>
      <c r="AC16" s="116">
        <f t="shared" si="4"/>
        <v>0</v>
      </c>
      <c r="AD16" s="115"/>
      <c r="AE16" s="115"/>
      <c r="AF16" s="115"/>
      <c r="AG16" s="116">
        <f t="shared" si="5"/>
        <v>0</v>
      </c>
      <c r="AH16" s="116">
        <f t="shared" si="0"/>
        <v>0</v>
      </c>
      <c r="AI16" s="233">
        <f t="shared" si="6"/>
        <v>0</v>
      </c>
      <c r="AJ16" s="234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outlineLevel="1" x14ac:dyDescent="0.3">
      <c r="A17" s="240">
        <v>9</v>
      </c>
      <c r="B17" s="113"/>
      <c r="C17" s="239"/>
      <c r="D17" s="114"/>
      <c r="E17" s="236"/>
      <c r="F17" s="236"/>
      <c r="G17" s="236"/>
      <c r="H17" s="114"/>
      <c r="I17" s="114"/>
      <c r="J17" s="230"/>
      <c r="K17" s="235"/>
      <c r="L17" s="236"/>
      <c r="M17" s="115"/>
      <c r="N17" s="115"/>
      <c r="O17" s="115"/>
      <c r="P17" s="236"/>
      <c r="Q17" s="236"/>
      <c r="R17" s="115"/>
      <c r="S17" s="115"/>
      <c r="T17" s="115"/>
      <c r="U17" s="116">
        <f t="shared" si="2"/>
        <v>0</v>
      </c>
      <c r="V17" s="115"/>
      <c r="W17" s="115"/>
      <c r="X17" s="115"/>
      <c r="Y17" s="116">
        <f t="shared" si="3"/>
        <v>0</v>
      </c>
      <c r="Z17" s="115"/>
      <c r="AA17" s="115"/>
      <c r="AB17" s="115"/>
      <c r="AC17" s="116">
        <f t="shared" si="4"/>
        <v>0</v>
      </c>
      <c r="AD17" s="115"/>
      <c r="AE17" s="115"/>
      <c r="AF17" s="115"/>
      <c r="AG17" s="116">
        <f t="shared" si="5"/>
        <v>0</v>
      </c>
      <c r="AH17" s="116">
        <f t="shared" si="0"/>
        <v>0</v>
      </c>
      <c r="AI17" s="233">
        <f t="shared" si="6"/>
        <v>0</v>
      </c>
      <c r="AJ17" s="234">
        <f t="shared" si="1"/>
        <v>0</v>
      </c>
    </row>
    <row r="18" spans="1:44" ht="12.75" hidden="1" customHeight="1" outlineLevel="1" x14ac:dyDescent="0.3">
      <c r="A18" s="240">
        <v>10</v>
      </c>
      <c r="B18" s="113"/>
      <c r="C18" s="239"/>
      <c r="D18" s="114"/>
      <c r="E18" s="236"/>
      <c r="F18" s="236"/>
      <c r="G18" s="236"/>
      <c r="H18" s="114"/>
      <c r="I18" s="114"/>
      <c r="J18" s="230"/>
      <c r="K18" s="237"/>
      <c r="L18" s="236"/>
      <c r="M18" s="115"/>
      <c r="N18" s="115"/>
      <c r="O18" s="115"/>
      <c r="P18" s="236"/>
      <c r="Q18" s="236"/>
      <c r="R18" s="115"/>
      <c r="S18" s="115"/>
      <c r="T18" s="115"/>
      <c r="U18" s="116">
        <f t="shared" si="2"/>
        <v>0</v>
      </c>
      <c r="V18" s="115"/>
      <c r="W18" s="115"/>
      <c r="X18" s="115"/>
      <c r="Y18" s="116">
        <f t="shared" si="3"/>
        <v>0</v>
      </c>
      <c r="Z18" s="115"/>
      <c r="AA18" s="115"/>
      <c r="AB18" s="115"/>
      <c r="AC18" s="116">
        <f t="shared" si="4"/>
        <v>0</v>
      </c>
      <c r="AD18" s="115"/>
      <c r="AE18" s="115"/>
      <c r="AF18" s="115"/>
      <c r="AG18" s="116">
        <f t="shared" si="5"/>
        <v>0</v>
      </c>
      <c r="AH18" s="116">
        <f t="shared" si="0"/>
        <v>0</v>
      </c>
      <c r="AI18" s="233">
        <f t="shared" si="6"/>
        <v>0</v>
      </c>
      <c r="AJ18" s="234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75">
        <f>IF(ISERROR(AH19/J19),0,AH19/J19)</f>
        <v>0</v>
      </c>
      <c r="AJ19" s="275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customHeight="1" x14ac:dyDescent="0.3">
      <c r="A20" s="424" t="s">
        <v>48</v>
      </c>
      <c r="B20" s="425"/>
      <c r="C20" s="425"/>
      <c r="D20" s="425"/>
      <c r="E20" s="426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44" ht="12.75" hidden="1" customHeight="1" outlineLevel="1" x14ac:dyDescent="0.3">
      <c r="A21" s="240">
        <v>1</v>
      </c>
      <c r="B21" s="113"/>
      <c r="C21" s="238"/>
      <c r="D21" s="229"/>
      <c r="E21" s="232"/>
      <c r="F21" s="232"/>
      <c r="G21" s="232"/>
      <c r="H21" s="229"/>
      <c r="I21" s="229"/>
      <c r="J21" s="241"/>
      <c r="K21" s="231"/>
      <c r="L21" s="232"/>
      <c r="M21" s="115"/>
      <c r="N21" s="115"/>
      <c r="O21" s="115"/>
      <c r="P21" s="232"/>
      <c r="Q21" s="232"/>
      <c r="R21" s="115"/>
      <c r="S21" s="115"/>
      <c r="T21" s="115"/>
      <c r="U21" s="116">
        <f>SUM(R21:T21)</f>
        <v>0</v>
      </c>
      <c r="V21" s="115"/>
      <c r="W21" s="115"/>
      <c r="X21" s="115"/>
      <c r="Y21" s="116">
        <f>SUM(V21:X21)</f>
        <v>0</v>
      </c>
      <c r="Z21" s="115"/>
      <c r="AA21" s="115"/>
      <c r="AB21" s="115"/>
      <c r="AC21" s="116">
        <f>SUM(Z21:AB21)</f>
        <v>0</v>
      </c>
      <c r="AD21" s="115"/>
      <c r="AE21" s="115"/>
      <c r="AF21" s="115"/>
      <c r="AG21" s="116">
        <f>SUM(AD21:AF21)</f>
        <v>0</v>
      </c>
      <c r="AH21" s="116">
        <f t="shared" ref="AH21:AH30" si="8">SUM(U21,Y21,AC21,AG21)</f>
        <v>0</v>
      </c>
      <c r="AI21" s="233">
        <f>IF(ISERROR(AH21/J21),0,AH21/J21)</f>
        <v>0</v>
      </c>
      <c r="AJ21" s="234">
        <f t="shared" ref="AJ21:AJ30" si="9">IF(ISERROR(AH21/$AH$191),"-",AH21/$AH$191)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3">
      <c r="A22" s="240">
        <v>2</v>
      </c>
      <c r="B22" s="113"/>
      <c r="C22" s="239"/>
      <c r="D22" s="114"/>
      <c r="E22" s="236"/>
      <c r="F22" s="236"/>
      <c r="G22" s="236"/>
      <c r="H22" s="114"/>
      <c r="I22" s="114"/>
      <c r="J22" s="241"/>
      <c r="K22" s="235"/>
      <c r="L22" s="236"/>
      <c r="M22" s="115"/>
      <c r="N22" s="115"/>
      <c r="O22" s="115"/>
      <c r="P22" s="236"/>
      <c r="Q22" s="236"/>
      <c r="R22" s="115"/>
      <c r="S22" s="115"/>
      <c r="T22" s="115"/>
      <c r="U22" s="116">
        <f t="shared" ref="U22:U30" si="10">SUM(R22:T22)</f>
        <v>0</v>
      </c>
      <c r="V22" s="115"/>
      <c r="W22" s="115"/>
      <c r="X22" s="115"/>
      <c r="Y22" s="116">
        <f t="shared" ref="Y22:Y30" si="11">SUM(V22:X22)</f>
        <v>0</v>
      </c>
      <c r="Z22" s="115"/>
      <c r="AA22" s="115"/>
      <c r="AB22" s="115"/>
      <c r="AC22" s="116">
        <f t="shared" ref="AC22:AC30" si="12">SUM(Z22:AB22)</f>
        <v>0</v>
      </c>
      <c r="AD22" s="115"/>
      <c r="AE22" s="115"/>
      <c r="AF22" s="115"/>
      <c r="AG22" s="116">
        <f t="shared" ref="AG22:AG30" si="13">SUM(AD22:AF22)</f>
        <v>0</v>
      </c>
      <c r="AH22" s="116">
        <f t="shared" si="8"/>
        <v>0</v>
      </c>
      <c r="AI22" s="233">
        <f t="shared" ref="AI22:AI30" si="14">IF(ISERROR(AH22/J22),0,AH22/J22)</f>
        <v>0</v>
      </c>
      <c r="AJ22" s="234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outlineLevel="1" x14ac:dyDescent="0.3">
      <c r="A23" s="240">
        <v>3</v>
      </c>
      <c r="B23" s="113"/>
      <c r="C23" s="239"/>
      <c r="D23" s="114"/>
      <c r="E23" s="236"/>
      <c r="F23" s="236"/>
      <c r="G23" s="236"/>
      <c r="H23" s="114"/>
      <c r="I23" s="114"/>
      <c r="J23" s="241"/>
      <c r="K23" s="235"/>
      <c r="L23" s="236"/>
      <c r="M23" s="115"/>
      <c r="N23" s="115"/>
      <c r="O23" s="115"/>
      <c r="P23" s="236"/>
      <c r="Q23" s="236"/>
      <c r="R23" s="115"/>
      <c r="S23" s="115"/>
      <c r="T23" s="115"/>
      <c r="U23" s="116">
        <f t="shared" si="10"/>
        <v>0</v>
      </c>
      <c r="V23" s="115"/>
      <c r="W23" s="115"/>
      <c r="X23" s="115"/>
      <c r="Y23" s="116">
        <f t="shared" si="11"/>
        <v>0</v>
      </c>
      <c r="Z23" s="115"/>
      <c r="AA23" s="115"/>
      <c r="AB23" s="115"/>
      <c r="AC23" s="116">
        <f t="shared" si="12"/>
        <v>0</v>
      </c>
      <c r="AD23" s="115"/>
      <c r="AE23" s="115"/>
      <c r="AF23" s="115"/>
      <c r="AG23" s="116">
        <f t="shared" si="13"/>
        <v>0</v>
      </c>
      <c r="AH23" s="116">
        <f t="shared" si="8"/>
        <v>0</v>
      </c>
      <c r="AI23" s="233">
        <f t="shared" si="14"/>
        <v>0</v>
      </c>
      <c r="AJ23" s="234">
        <f t="shared" si="9"/>
        <v>0</v>
      </c>
    </row>
    <row r="24" spans="1:44" ht="12.75" hidden="1" customHeight="1" outlineLevel="1" x14ac:dyDescent="0.3">
      <c r="A24" s="240">
        <v>4</v>
      </c>
      <c r="B24" s="113"/>
      <c r="C24" s="239"/>
      <c r="D24" s="114"/>
      <c r="E24" s="236"/>
      <c r="F24" s="236"/>
      <c r="G24" s="236"/>
      <c r="H24" s="114"/>
      <c r="I24" s="114"/>
      <c r="J24" s="241"/>
      <c r="K24" s="235"/>
      <c r="L24" s="236"/>
      <c r="M24" s="115"/>
      <c r="N24" s="115"/>
      <c r="O24" s="115"/>
      <c r="P24" s="236"/>
      <c r="Q24" s="236"/>
      <c r="R24" s="115"/>
      <c r="S24" s="115"/>
      <c r="T24" s="115"/>
      <c r="U24" s="116">
        <f t="shared" si="10"/>
        <v>0</v>
      </c>
      <c r="V24" s="115"/>
      <c r="W24" s="115"/>
      <c r="X24" s="115"/>
      <c r="Y24" s="116">
        <f t="shared" si="11"/>
        <v>0</v>
      </c>
      <c r="Z24" s="115"/>
      <c r="AA24" s="115"/>
      <c r="AB24" s="115"/>
      <c r="AC24" s="116">
        <f t="shared" si="12"/>
        <v>0</v>
      </c>
      <c r="AD24" s="115"/>
      <c r="AE24" s="115"/>
      <c r="AF24" s="115"/>
      <c r="AG24" s="116">
        <f t="shared" si="13"/>
        <v>0</v>
      </c>
      <c r="AH24" s="116">
        <f t="shared" si="8"/>
        <v>0</v>
      </c>
      <c r="AI24" s="233">
        <f t="shared" si="14"/>
        <v>0</v>
      </c>
      <c r="AJ24" s="234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hidden="1" customHeight="1" outlineLevel="1" x14ac:dyDescent="0.3">
      <c r="A25" s="240">
        <v>5</v>
      </c>
      <c r="B25" s="113"/>
      <c r="C25" s="239"/>
      <c r="D25" s="114"/>
      <c r="E25" s="236"/>
      <c r="F25" s="236"/>
      <c r="G25" s="236"/>
      <c r="H25" s="114"/>
      <c r="I25" s="114"/>
      <c r="J25" s="241"/>
      <c r="K25" s="235"/>
      <c r="L25" s="236"/>
      <c r="M25" s="115"/>
      <c r="N25" s="115"/>
      <c r="O25" s="115"/>
      <c r="P25" s="236"/>
      <c r="Q25" s="236"/>
      <c r="R25" s="115"/>
      <c r="S25" s="115"/>
      <c r="T25" s="115"/>
      <c r="U25" s="116">
        <f t="shared" si="10"/>
        <v>0</v>
      </c>
      <c r="V25" s="115"/>
      <c r="W25" s="115"/>
      <c r="X25" s="115"/>
      <c r="Y25" s="116">
        <f t="shared" si="11"/>
        <v>0</v>
      </c>
      <c r="Z25" s="115"/>
      <c r="AA25" s="115"/>
      <c r="AB25" s="115"/>
      <c r="AC25" s="116">
        <f t="shared" si="12"/>
        <v>0</v>
      </c>
      <c r="AD25" s="115"/>
      <c r="AE25" s="115"/>
      <c r="AF25" s="115"/>
      <c r="AG25" s="116">
        <f t="shared" si="13"/>
        <v>0</v>
      </c>
      <c r="AH25" s="116">
        <f t="shared" si="8"/>
        <v>0</v>
      </c>
      <c r="AI25" s="233">
        <f t="shared" si="14"/>
        <v>0</v>
      </c>
      <c r="AJ25" s="234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outlineLevel="1" x14ac:dyDescent="0.3">
      <c r="A26" s="240">
        <v>6</v>
      </c>
      <c r="B26" s="113"/>
      <c r="C26" s="239"/>
      <c r="D26" s="114"/>
      <c r="E26" s="236"/>
      <c r="F26" s="236"/>
      <c r="G26" s="236"/>
      <c r="H26" s="114"/>
      <c r="I26" s="114"/>
      <c r="J26" s="241"/>
      <c r="K26" s="235"/>
      <c r="L26" s="236"/>
      <c r="M26" s="115"/>
      <c r="N26" s="115"/>
      <c r="O26" s="115"/>
      <c r="P26" s="236"/>
      <c r="Q26" s="236"/>
      <c r="R26" s="115"/>
      <c r="S26" s="115"/>
      <c r="T26" s="115"/>
      <c r="U26" s="116">
        <f t="shared" si="10"/>
        <v>0</v>
      </c>
      <c r="V26" s="115"/>
      <c r="W26" s="115"/>
      <c r="X26" s="115"/>
      <c r="Y26" s="116">
        <f t="shared" si="11"/>
        <v>0</v>
      </c>
      <c r="Z26" s="115"/>
      <c r="AA26" s="115"/>
      <c r="AB26" s="115"/>
      <c r="AC26" s="116">
        <f t="shared" si="12"/>
        <v>0</v>
      </c>
      <c r="AD26" s="115"/>
      <c r="AE26" s="115"/>
      <c r="AF26" s="115"/>
      <c r="AG26" s="116">
        <f t="shared" si="13"/>
        <v>0</v>
      </c>
      <c r="AH26" s="116">
        <f t="shared" si="8"/>
        <v>0</v>
      </c>
      <c r="AI26" s="233">
        <f t="shared" si="14"/>
        <v>0</v>
      </c>
      <c r="AJ26" s="234">
        <f t="shared" si="9"/>
        <v>0</v>
      </c>
    </row>
    <row r="27" spans="1:44" ht="12.75" hidden="1" customHeight="1" outlineLevel="1" x14ac:dyDescent="0.3">
      <c r="A27" s="240">
        <v>7</v>
      </c>
      <c r="B27" s="113"/>
      <c r="C27" s="239"/>
      <c r="D27" s="114"/>
      <c r="E27" s="236"/>
      <c r="F27" s="236"/>
      <c r="G27" s="236"/>
      <c r="H27" s="114"/>
      <c r="I27" s="114"/>
      <c r="J27" s="241"/>
      <c r="K27" s="235"/>
      <c r="L27" s="236"/>
      <c r="M27" s="115"/>
      <c r="N27" s="115"/>
      <c r="O27" s="115"/>
      <c r="P27" s="236"/>
      <c r="Q27" s="236"/>
      <c r="R27" s="115"/>
      <c r="S27" s="115"/>
      <c r="T27" s="115"/>
      <c r="U27" s="116">
        <f t="shared" si="10"/>
        <v>0</v>
      </c>
      <c r="V27" s="115"/>
      <c r="W27" s="115"/>
      <c r="X27" s="115"/>
      <c r="Y27" s="116">
        <f t="shared" si="11"/>
        <v>0</v>
      </c>
      <c r="Z27" s="115"/>
      <c r="AA27" s="115"/>
      <c r="AB27" s="115"/>
      <c r="AC27" s="116">
        <f t="shared" si="12"/>
        <v>0</v>
      </c>
      <c r="AD27" s="115"/>
      <c r="AE27" s="115"/>
      <c r="AF27" s="115"/>
      <c r="AG27" s="116">
        <f t="shared" si="13"/>
        <v>0</v>
      </c>
      <c r="AH27" s="116">
        <f t="shared" si="8"/>
        <v>0</v>
      </c>
      <c r="AI27" s="233">
        <f t="shared" si="14"/>
        <v>0</v>
      </c>
      <c r="AJ27" s="234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outlineLevel="1" x14ac:dyDescent="0.3">
      <c r="A28" s="240">
        <v>8</v>
      </c>
      <c r="B28" s="113"/>
      <c r="C28" s="239"/>
      <c r="D28" s="114"/>
      <c r="E28" s="236"/>
      <c r="F28" s="236"/>
      <c r="G28" s="236"/>
      <c r="H28" s="114"/>
      <c r="I28" s="114"/>
      <c r="J28" s="241"/>
      <c r="K28" s="235"/>
      <c r="L28" s="236"/>
      <c r="M28" s="115"/>
      <c r="N28" s="115"/>
      <c r="O28" s="115"/>
      <c r="P28" s="236"/>
      <c r="Q28" s="236"/>
      <c r="R28" s="115"/>
      <c r="S28" s="115"/>
      <c r="T28" s="115"/>
      <c r="U28" s="116">
        <f t="shared" si="10"/>
        <v>0</v>
      </c>
      <c r="V28" s="115"/>
      <c r="W28" s="115"/>
      <c r="X28" s="115"/>
      <c r="Y28" s="116">
        <f t="shared" si="11"/>
        <v>0</v>
      </c>
      <c r="Z28" s="115"/>
      <c r="AA28" s="115"/>
      <c r="AB28" s="115"/>
      <c r="AC28" s="116">
        <f t="shared" si="12"/>
        <v>0</v>
      </c>
      <c r="AD28" s="115"/>
      <c r="AE28" s="115"/>
      <c r="AF28" s="115"/>
      <c r="AG28" s="116">
        <f t="shared" si="13"/>
        <v>0</v>
      </c>
      <c r="AH28" s="116">
        <f t="shared" si="8"/>
        <v>0</v>
      </c>
      <c r="AI28" s="233">
        <f t="shared" si="14"/>
        <v>0</v>
      </c>
      <c r="AJ28" s="234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outlineLevel="1" x14ac:dyDescent="0.3">
      <c r="A29" s="240">
        <v>9</v>
      </c>
      <c r="B29" s="113"/>
      <c r="C29" s="239"/>
      <c r="D29" s="114"/>
      <c r="E29" s="236"/>
      <c r="F29" s="236"/>
      <c r="G29" s="236"/>
      <c r="H29" s="114"/>
      <c r="I29" s="114"/>
      <c r="J29" s="241"/>
      <c r="K29" s="235"/>
      <c r="L29" s="236"/>
      <c r="M29" s="115"/>
      <c r="N29" s="115"/>
      <c r="O29" s="115"/>
      <c r="P29" s="236"/>
      <c r="Q29" s="236"/>
      <c r="R29" s="115"/>
      <c r="S29" s="115"/>
      <c r="T29" s="115"/>
      <c r="U29" s="116">
        <f t="shared" si="10"/>
        <v>0</v>
      </c>
      <c r="V29" s="115"/>
      <c r="W29" s="115"/>
      <c r="X29" s="115"/>
      <c r="Y29" s="116">
        <f t="shared" si="11"/>
        <v>0</v>
      </c>
      <c r="Z29" s="115"/>
      <c r="AA29" s="115"/>
      <c r="AB29" s="115"/>
      <c r="AC29" s="116">
        <f t="shared" si="12"/>
        <v>0</v>
      </c>
      <c r="AD29" s="115"/>
      <c r="AE29" s="115"/>
      <c r="AF29" s="115"/>
      <c r="AG29" s="116">
        <f t="shared" si="13"/>
        <v>0</v>
      </c>
      <c r="AH29" s="116">
        <f t="shared" si="8"/>
        <v>0</v>
      </c>
      <c r="AI29" s="233">
        <f t="shared" si="14"/>
        <v>0</v>
      </c>
      <c r="AJ29" s="234">
        <f t="shared" si="9"/>
        <v>0</v>
      </c>
    </row>
    <row r="30" spans="1:44" ht="12.75" hidden="1" customHeight="1" outlineLevel="1" x14ac:dyDescent="0.3">
      <c r="A30" s="240">
        <v>10</v>
      </c>
      <c r="B30" s="113"/>
      <c r="C30" s="239"/>
      <c r="D30" s="114"/>
      <c r="E30" s="236"/>
      <c r="F30" s="236"/>
      <c r="G30" s="236"/>
      <c r="H30" s="114"/>
      <c r="I30" s="114"/>
      <c r="J30" s="241"/>
      <c r="K30" s="237"/>
      <c r="L30" s="236"/>
      <c r="M30" s="115"/>
      <c r="N30" s="115"/>
      <c r="O30" s="115"/>
      <c r="P30" s="236"/>
      <c r="Q30" s="236"/>
      <c r="R30" s="115"/>
      <c r="S30" s="115"/>
      <c r="T30" s="115"/>
      <c r="U30" s="116">
        <f t="shared" si="10"/>
        <v>0</v>
      </c>
      <c r="V30" s="115"/>
      <c r="W30" s="115"/>
      <c r="X30" s="115"/>
      <c r="Y30" s="116">
        <f t="shared" si="11"/>
        <v>0</v>
      </c>
      <c r="Z30" s="115"/>
      <c r="AA30" s="115"/>
      <c r="AB30" s="115"/>
      <c r="AC30" s="116">
        <f t="shared" si="12"/>
        <v>0</v>
      </c>
      <c r="AD30" s="115"/>
      <c r="AE30" s="115"/>
      <c r="AF30" s="115"/>
      <c r="AG30" s="116">
        <f t="shared" si="13"/>
        <v>0</v>
      </c>
      <c r="AH30" s="116">
        <f t="shared" si="8"/>
        <v>0</v>
      </c>
      <c r="AI30" s="233">
        <f t="shared" si="14"/>
        <v>0</v>
      </c>
      <c r="AJ30" s="234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75">
        <f>IF(ISERROR(AH31/J31),0,AH31/J31)</f>
        <v>0</v>
      </c>
      <c r="AJ31" s="275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x14ac:dyDescent="0.3">
      <c r="A32" s="424" t="s">
        <v>50</v>
      </c>
      <c r="B32" s="425"/>
      <c r="C32" s="425"/>
      <c r="D32" s="425"/>
      <c r="E32" s="426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44" ht="12.75" hidden="1" customHeight="1" outlineLevel="1" x14ac:dyDescent="0.3">
      <c r="A33" s="22">
        <v>1</v>
      </c>
      <c r="B33" s="23"/>
      <c r="C33" s="104"/>
      <c r="D33" s="101"/>
      <c r="E33" s="105"/>
      <c r="F33" s="105"/>
      <c r="G33" s="105"/>
      <c r="H33" s="101"/>
      <c r="I33" s="101"/>
      <c r="J33" s="321"/>
      <c r="K33" s="93"/>
      <c r="L33" s="105"/>
      <c r="M33" s="28"/>
      <c r="N33" s="28"/>
      <c r="O33" s="28"/>
      <c r="P33" s="105"/>
      <c r="Q33" s="105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30">
        <f>IF(ISERROR(AH33/J33),0,AH33/J33)</f>
        <v>0</v>
      </c>
      <c r="AJ33" s="31">
        <f t="shared" ref="AJ33:AJ42" si="17">IF(ISERROR(AH33/$AH$191),"-",AH33/$AH$191)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3">
      <c r="A34" s="22">
        <v>2</v>
      </c>
      <c r="B34" s="23"/>
      <c r="C34" s="90"/>
      <c r="D34" s="102"/>
      <c r="E34" s="106"/>
      <c r="F34" s="106"/>
      <c r="G34" s="106"/>
      <c r="H34" s="102"/>
      <c r="I34" s="102"/>
      <c r="J34" s="321"/>
      <c r="K34" s="107"/>
      <c r="L34" s="106"/>
      <c r="M34" s="28"/>
      <c r="N34" s="28"/>
      <c r="O34" s="28"/>
      <c r="P34" s="106"/>
      <c r="Q34" s="106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30">
        <f t="shared" ref="AI34:AI42" si="22">IF(ISERROR(AH34/J34),0,AH34/J34)</f>
        <v>0</v>
      </c>
      <c r="AJ34" s="31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outlineLevel="1" x14ac:dyDescent="0.3">
      <c r="A35" s="22">
        <v>3</v>
      </c>
      <c r="B35" s="23"/>
      <c r="C35" s="90"/>
      <c r="D35" s="102"/>
      <c r="E35" s="106"/>
      <c r="F35" s="106"/>
      <c r="G35" s="106"/>
      <c r="H35" s="102"/>
      <c r="I35" s="102"/>
      <c r="J35" s="321"/>
      <c r="K35" s="107"/>
      <c r="L35" s="106"/>
      <c r="M35" s="28"/>
      <c r="N35" s="28"/>
      <c r="O35" s="28"/>
      <c r="P35" s="106"/>
      <c r="Q35" s="106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30">
        <f t="shared" si="22"/>
        <v>0</v>
      </c>
      <c r="AJ35" s="31">
        <f t="shared" si="17"/>
        <v>0</v>
      </c>
    </row>
    <row r="36" spans="1:44" ht="12.75" hidden="1" customHeight="1" outlineLevel="1" x14ac:dyDescent="0.3">
      <c r="A36" s="22">
        <v>4</v>
      </c>
      <c r="B36" s="23"/>
      <c r="C36" s="90"/>
      <c r="D36" s="102"/>
      <c r="E36" s="106"/>
      <c r="F36" s="106"/>
      <c r="G36" s="106"/>
      <c r="H36" s="102"/>
      <c r="I36" s="102"/>
      <c r="J36" s="321"/>
      <c r="K36" s="107"/>
      <c r="L36" s="106"/>
      <c r="M36" s="28"/>
      <c r="N36" s="28"/>
      <c r="O36" s="28"/>
      <c r="P36" s="106"/>
      <c r="Q36" s="106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30">
        <f t="shared" si="22"/>
        <v>0</v>
      </c>
      <c r="AJ36" s="31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outlineLevel="1" x14ac:dyDescent="0.3">
      <c r="A37" s="22">
        <v>5</v>
      </c>
      <c r="B37" s="23"/>
      <c r="C37" s="90"/>
      <c r="D37" s="102"/>
      <c r="E37" s="106"/>
      <c r="F37" s="106"/>
      <c r="G37" s="106"/>
      <c r="H37" s="102"/>
      <c r="I37" s="102"/>
      <c r="J37" s="321"/>
      <c r="K37" s="107"/>
      <c r="L37" s="106"/>
      <c r="M37" s="28"/>
      <c r="N37" s="28"/>
      <c r="O37" s="28"/>
      <c r="P37" s="106"/>
      <c r="Q37" s="106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30">
        <f t="shared" si="22"/>
        <v>0</v>
      </c>
      <c r="AJ37" s="31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3">
      <c r="A38" s="22">
        <v>6</v>
      </c>
      <c r="B38" s="23"/>
      <c r="C38" s="90"/>
      <c r="D38" s="102"/>
      <c r="E38" s="106"/>
      <c r="F38" s="106"/>
      <c r="G38" s="106"/>
      <c r="H38" s="102"/>
      <c r="I38" s="102"/>
      <c r="J38" s="321"/>
      <c r="K38" s="107"/>
      <c r="L38" s="106"/>
      <c r="M38" s="28"/>
      <c r="N38" s="28"/>
      <c r="O38" s="28"/>
      <c r="P38" s="106"/>
      <c r="Q38" s="106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30">
        <f t="shared" si="22"/>
        <v>0</v>
      </c>
      <c r="AJ38" s="31">
        <f t="shared" si="17"/>
        <v>0</v>
      </c>
    </row>
    <row r="39" spans="1:44" ht="12.75" hidden="1" customHeight="1" outlineLevel="1" x14ac:dyDescent="0.3">
      <c r="A39" s="22">
        <v>7</v>
      </c>
      <c r="B39" s="23"/>
      <c r="C39" s="90"/>
      <c r="D39" s="102"/>
      <c r="E39" s="106"/>
      <c r="F39" s="106"/>
      <c r="G39" s="106"/>
      <c r="H39" s="102"/>
      <c r="I39" s="102"/>
      <c r="J39" s="321"/>
      <c r="K39" s="107"/>
      <c r="L39" s="106"/>
      <c r="M39" s="28"/>
      <c r="N39" s="28"/>
      <c r="O39" s="28"/>
      <c r="P39" s="106"/>
      <c r="Q39" s="106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30">
        <f t="shared" si="22"/>
        <v>0</v>
      </c>
      <c r="AJ39" s="31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ht="12.75" hidden="1" customHeight="1" outlineLevel="1" x14ac:dyDescent="0.3">
      <c r="A40" s="22">
        <v>8</v>
      </c>
      <c r="B40" s="23"/>
      <c r="C40" s="90"/>
      <c r="D40" s="102"/>
      <c r="E40" s="106"/>
      <c r="F40" s="106"/>
      <c r="G40" s="106"/>
      <c r="H40" s="102"/>
      <c r="I40" s="102"/>
      <c r="J40" s="321"/>
      <c r="K40" s="107"/>
      <c r="L40" s="106"/>
      <c r="M40" s="28"/>
      <c r="N40" s="28"/>
      <c r="O40" s="28"/>
      <c r="P40" s="106"/>
      <c r="Q40" s="106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30">
        <f t="shared" si="22"/>
        <v>0</v>
      </c>
      <c r="AJ40" s="31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outlineLevel="1" x14ac:dyDescent="0.3">
      <c r="A41" s="22">
        <v>9</v>
      </c>
      <c r="B41" s="23"/>
      <c r="C41" s="90"/>
      <c r="D41" s="102"/>
      <c r="E41" s="106"/>
      <c r="F41" s="106"/>
      <c r="G41" s="106"/>
      <c r="H41" s="102"/>
      <c r="I41" s="102"/>
      <c r="J41" s="321"/>
      <c r="K41" s="107"/>
      <c r="L41" s="106"/>
      <c r="M41" s="28"/>
      <c r="N41" s="28"/>
      <c r="O41" s="28"/>
      <c r="P41" s="106"/>
      <c r="Q41" s="106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30">
        <f t="shared" si="22"/>
        <v>0</v>
      </c>
      <c r="AJ41" s="31">
        <f t="shared" si="17"/>
        <v>0</v>
      </c>
    </row>
    <row r="42" spans="1:44" ht="12.75" hidden="1" customHeight="1" outlineLevel="1" x14ac:dyDescent="0.3">
      <c r="A42" s="22">
        <v>10</v>
      </c>
      <c r="B42" s="23"/>
      <c r="C42" s="90"/>
      <c r="D42" s="102"/>
      <c r="E42" s="106"/>
      <c r="F42" s="106"/>
      <c r="G42" s="106"/>
      <c r="H42" s="102"/>
      <c r="I42" s="102"/>
      <c r="J42" s="321"/>
      <c r="K42" s="108"/>
      <c r="L42" s="106"/>
      <c r="M42" s="28"/>
      <c r="N42" s="28"/>
      <c r="O42" s="28"/>
      <c r="P42" s="106"/>
      <c r="Q42" s="106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30">
        <f t="shared" si="22"/>
        <v>0</v>
      </c>
      <c r="AJ42" s="31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75">
        <f>IF(ISERROR(AH43/J43),0,AH43/J43)</f>
        <v>0</v>
      </c>
      <c r="AJ43" s="275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customHeight="1" x14ac:dyDescent="0.3">
      <c r="A44" s="424" t="s">
        <v>52</v>
      </c>
      <c r="B44" s="425"/>
      <c r="C44" s="425"/>
      <c r="D44" s="425"/>
      <c r="E44" s="426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44" ht="12.75" hidden="1" customHeight="1" outlineLevel="1" x14ac:dyDescent="0.3">
      <c r="A45" s="22">
        <v>1</v>
      </c>
      <c r="B45" s="23"/>
      <c r="C45" s="104"/>
      <c r="D45" s="101"/>
      <c r="E45" s="105"/>
      <c r="F45" s="105"/>
      <c r="G45" s="105"/>
      <c r="H45" s="101"/>
      <c r="I45" s="101"/>
      <c r="J45" s="321"/>
      <c r="K45" s="93"/>
      <c r="L45" s="105"/>
      <c r="M45" s="28"/>
      <c r="N45" s="28"/>
      <c r="O45" s="28"/>
      <c r="P45" s="105"/>
      <c r="Q45" s="105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30">
        <f>IF(ISERROR(AH45/J45),0,AH45/J45)</f>
        <v>0</v>
      </c>
      <c r="AJ45" s="31">
        <f t="shared" ref="AJ45:AJ54" si="25">IF(ISERROR(AH45/$AH$191),"-",AH45/$AH$191)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ht="12.75" hidden="1" customHeight="1" outlineLevel="1" x14ac:dyDescent="0.3">
      <c r="A46" s="22">
        <v>2</v>
      </c>
      <c r="B46" s="23"/>
      <c r="C46" s="90"/>
      <c r="D46" s="102"/>
      <c r="E46" s="106"/>
      <c r="F46" s="106"/>
      <c r="G46" s="106"/>
      <c r="H46" s="102"/>
      <c r="I46" s="102"/>
      <c r="J46" s="321"/>
      <c r="K46" s="107"/>
      <c r="L46" s="106"/>
      <c r="M46" s="28"/>
      <c r="N46" s="28"/>
      <c r="O46" s="28"/>
      <c r="P46" s="106"/>
      <c r="Q46" s="106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30">
        <f t="shared" ref="AI46:AI54" si="30">IF(ISERROR(AH46/J46),0,AH46/J46)</f>
        <v>0</v>
      </c>
      <c r="AJ46" s="31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3">
      <c r="A47" s="22">
        <v>3</v>
      </c>
      <c r="B47" s="23"/>
      <c r="C47" s="90"/>
      <c r="D47" s="102"/>
      <c r="E47" s="106"/>
      <c r="F47" s="106"/>
      <c r="G47" s="106"/>
      <c r="H47" s="102"/>
      <c r="I47" s="102"/>
      <c r="J47" s="321"/>
      <c r="K47" s="107"/>
      <c r="L47" s="106"/>
      <c r="M47" s="28"/>
      <c r="N47" s="28"/>
      <c r="O47" s="28"/>
      <c r="P47" s="106"/>
      <c r="Q47" s="106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30">
        <f t="shared" si="30"/>
        <v>0</v>
      </c>
      <c r="AJ47" s="31">
        <f t="shared" si="25"/>
        <v>0</v>
      </c>
    </row>
    <row r="48" spans="1:44" ht="12.75" hidden="1" customHeight="1" outlineLevel="1" x14ac:dyDescent="0.3">
      <c r="A48" s="22">
        <v>4</v>
      </c>
      <c r="B48" s="23"/>
      <c r="C48" s="90"/>
      <c r="D48" s="102"/>
      <c r="E48" s="106"/>
      <c r="F48" s="106"/>
      <c r="G48" s="106"/>
      <c r="H48" s="102"/>
      <c r="I48" s="102"/>
      <c r="J48" s="321"/>
      <c r="K48" s="107"/>
      <c r="L48" s="106"/>
      <c r="M48" s="28"/>
      <c r="N48" s="28"/>
      <c r="O48" s="28"/>
      <c r="P48" s="106"/>
      <c r="Q48" s="106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30">
        <f t="shared" si="30"/>
        <v>0</v>
      </c>
      <c r="AJ48" s="31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outlineLevel="1" x14ac:dyDescent="0.3">
      <c r="A49" s="22">
        <v>5</v>
      </c>
      <c r="B49" s="23"/>
      <c r="C49" s="90"/>
      <c r="D49" s="102"/>
      <c r="E49" s="106"/>
      <c r="F49" s="106"/>
      <c r="G49" s="106"/>
      <c r="H49" s="102"/>
      <c r="I49" s="102"/>
      <c r="J49" s="321"/>
      <c r="K49" s="107"/>
      <c r="L49" s="106"/>
      <c r="M49" s="28"/>
      <c r="N49" s="28"/>
      <c r="O49" s="28"/>
      <c r="P49" s="106"/>
      <c r="Q49" s="106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30">
        <f t="shared" si="30"/>
        <v>0</v>
      </c>
      <c r="AJ49" s="31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outlineLevel="1" x14ac:dyDescent="0.3">
      <c r="A50" s="22">
        <v>6</v>
      </c>
      <c r="B50" s="23"/>
      <c r="C50" s="90"/>
      <c r="D50" s="102"/>
      <c r="E50" s="106"/>
      <c r="F50" s="106"/>
      <c r="G50" s="106"/>
      <c r="H50" s="102"/>
      <c r="I50" s="102"/>
      <c r="J50" s="321"/>
      <c r="K50" s="107"/>
      <c r="L50" s="106"/>
      <c r="M50" s="28"/>
      <c r="N50" s="28"/>
      <c r="O50" s="28"/>
      <c r="P50" s="106"/>
      <c r="Q50" s="106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30">
        <f t="shared" si="30"/>
        <v>0</v>
      </c>
      <c r="AJ50" s="31">
        <f t="shared" si="25"/>
        <v>0</v>
      </c>
    </row>
    <row r="51" spans="1:44" ht="12.75" hidden="1" customHeight="1" outlineLevel="1" x14ac:dyDescent="0.3">
      <c r="A51" s="22">
        <v>7</v>
      </c>
      <c r="B51" s="23"/>
      <c r="C51" s="90"/>
      <c r="D51" s="102"/>
      <c r="E51" s="106"/>
      <c r="F51" s="106"/>
      <c r="G51" s="106"/>
      <c r="H51" s="102"/>
      <c r="I51" s="102"/>
      <c r="J51" s="321"/>
      <c r="K51" s="107"/>
      <c r="L51" s="106"/>
      <c r="M51" s="28"/>
      <c r="N51" s="28"/>
      <c r="O51" s="28"/>
      <c r="P51" s="106"/>
      <c r="Q51" s="106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30">
        <f t="shared" si="30"/>
        <v>0</v>
      </c>
      <c r="AJ51" s="31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hidden="1" customHeight="1" outlineLevel="1" x14ac:dyDescent="0.3">
      <c r="A52" s="22">
        <v>8</v>
      </c>
      <c r="B52" s="23"/>
      <c r="C52" s="90"/>
      <c r="D52" s="102"/>
      <c r="E52" s="106"/>
      <c r="F52" s="106"/>
      <c r="G52" s="106"/>
      <c r="H52" s="102"/>
      <c r="I52" s="102"/>
      <c r="J52" s="321"/>
      <c r="K52" s="107"/>
      <c r="L52" s="106"/>
      <c r="M52" s="28"/>
      <c r="N52" s="28"/>
      <c r="O52" s="28"/>
      <c r="P52" s="106"/>
      <c r="Q52" s="106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30">
        <f t="shared" si="30"/>
        <v>0</v>
      </c>
      <c r="AJ52" s="31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outlineLevel="1" x14ac:dyDescent="0.3">
      <c r="A53" s="22">
        <v>9</v>
      </c>
      <c r="B53" s="23"/>
      <c r="C53" s="90"/>
      <c r="D53" s="102"/>
      <c r="E53" s="106"/>
      <c r="F53" s="106"/>
      <c r="G53" s="106"/>
      <c r="H53" s="102"/>
      <c r="I53" s="102"/>
      <c r="J53" s="321"/>
      <c r="K53" s="107"/>
      <c r="L53" s="106"/>
      <c r="M53" s="28"/>
      <c r="N53" s="28"/>
      <c r="O53" s="28"/>
      <c r="P53" s="106"/>
      <c r="Q53" s="106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30">
        <f t="shared" si="30"/>
        <v>0</v>
      </c>
      <c r="AJ53" s="31">
        <f t="shared" si="25"/>
        <v>0</v>
      </c>
    </row>
    <row r="54" spans="1:44" ht="12.75" hidden="1" customHeight="1" outlineLevel="1" x14ac:dyDescent="0.3">
      <c r="A54" s="22">
        <v>10</v>
      </c>
      <c r="B54" s="23"/>
      <c r="C54" s="90"/>
      <c r="D54" s="102"/>
      <c r="E54" s="106"/>
      <c r="F54" s="106"/>
      <c r="G54" s="106"/>
      <c r="H54" s="102"/>
      <c r="I54" s="102"/>
      <c r="J54" s="321"/>
      <c r="K54" s="108"/>
      <c r="L54" s="106"/>
      <c r="M54" s="28"/>
      <c r="N54" s="28"/>
      <c r="O54" s="28"/>
      <c r="P54" s="106"/>
      <c r="Q54" s="106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30">
        <f t="shared" si="30"/>
        <v>0</v>
      </c>
      <c r="AJ54" s="31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75">
        <f>IF(ISERROR(AH55/J55),0,AH55/J55)</f>
        <v>0</v>
      </c>
      <c r="AJ55" s="275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3">
      <c r="A56" s="424" t="s">
        <v>54</v>
      </c>
      <c r="B56" s="425"/>
      <c r="C56" s="425"/>
      <c r="D56" s="425"/>
      <c r="E56" s="426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1"/>
      <c r="AJ56" s="21"/>
    </row>
    <row r="57" spans="1:44" hidden="1" outlineLevel="1" x14ac:dyDescent="0.3">
      <c r="A57" s="22">
        <v>1</v>
      </c>
      <c r="B57" s="23"/>
      <c r="C57" s="1"/>
      <c r="D57" s="6"/>
      <c r="E57" s="84"/>
      <c r="F57" s="85"/>
      <c r="G57" s="85"/>
      <c r="H57" s="2"/>
      <c r="I57" s="2"/>
      <c r="J57" s="321"/>
      <c r="K57" s="86"/>
      <c r="L57" s="1"/>
      <c r="M57" s="51"/>
      <c r="N57" s="87"/>
      <c r="O57" s="51"/>
      <c r="P57" s="88"/>
      <c r="Q57" s="8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30">
        <f>IF(ISERROR(AH57/J57),0,AH57/J57)</f>
        <v>0</v>
      </c>
      <c r="AJ57" s="31">
        <f t="shared" ref="AJ57:AJ66" si="33">IF(ISERROR(AH57/$AH$191),"-",AH57/$AH$191)</f>
        <v>0</v>
      </c>
      <c r="AK57" s="11"/>
      <c r="AL57" s="11"/>
      <c r="AM57" s="11"/>
      <c r="AN57" s="11"/>
      <c r="AO57" s="11"/>
      <c r="AP57" s="11"/>
      <c r="AQ57" s="11"/>
      <c r="AR57" s="11"/>
    </row>
    <row r="58" spans="1:44" hidden="1" outlineLevel="1" x14ac:dyDescent="0.3">
      <c r="A58" s="22">
        <v>2</v>
      </c>
      <c r="B58" s="23"/>
      <c r="C58" s="89"/>
      <c r="D58" s="10"/>
      <c r="E58" s="90"/>
      <c r="F58" s="85"/>
      <c r="G58" s="85"/>
      <c r="H58" s="10"/>
      <c r="I58" s="2"/>
      <c r="J58" s="321"/>
      <c r="K58" s="91"/>
      <c r="L58" s="1"/>
      <c r="M58" s="51"/>
      <c r="N58" s="87"/>
      <c r="O58" s="51"/>
      <c r="P58" s="88"/>
      <c r="Q58" s="8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30">
        <f>IF(ISERROR(AH58/J58),0,AH58/J58)</f>
        <v>0</v>
      </c>
      <c r="AJ58" s="31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3">
      <c r="A59" s="22">
        <v>3</v>
      </c>
      <c r="B59" s="23"/>
      <c r="C59" s="104"/>
      <c r="D59" s="101"/>
      <c r="E59" s="106"/>
      <c r="F59" s="106"/>
      <c r="G59" s="106"/>
      <c r="H59" s="102"/>
      <c r="I59" s="102"/>
      <c r="J59" s="321"/>
      <c r="K59" s="107"/>
      <c r="L59" s="105"/>
      <c r="M59" s="28"/>
      <c r="N59" s="28"/>
      <c r="O59" s="28"/>
      <c r="P59" s="106"/>
      <c r="Q59" s="106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30">
        <f>IF(ISERROR(AH59/J59),0,AH59/J59)</f>
        <v>0</v>
      </c>
      <c r="AJ59" s="31">
        <f t="shared" si="33"/>
        <v>0</v>
      </c>
    </row>
    <row r="60" spans="1:44" ht="12.75" hidden="1" customHeight="1" outlineLevel="1" x14ac:dyDescent="0.3">
      <c r="A60" s="22">
        <v>4</v>
      </c>
      <c r="B60" s="23"/>
      <c r="C60" s="90"/>
      <c r="D60" s="102"/>
      <c r="E60" s="106"/>
      <c r="F60" s="106"/>
      <c r="G60" s="106"/>
      <c r="H60" s="102"/>
      <c r="I60" s="102"/>
      <c r="J60" s="321"/>
      <c r="K60" s="107"/>
      <c r="L60" s="106"/>
      <c r="M60" s="28"/>
      <c r="N60" s="28"/>
      <c r="O60" s="28"/>
      <c r="P60" s="106"/>
      <c r="Q60" s="106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30">
        <f t="shared" ref="AI60:AI66" si="38">IF(ISERROR(AH60/J60),0,AH60/J60)</f>
        <v>0</v>
      </c>
      <c r="AJ60" s="31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outlineLevel="1" x14ac:dyDescent="0.3">
      <c r="A61" s="22">
        <v>5</v>
      </c>
      <c r="B61" s="23"/>
      <c r="C61" s="90"/>
      <c r="D61" s="102"/>
      <c r="E61" s="106"/>
      <c r="F61" s="106"/>
      <c r="G61" s="106"/>
      <c r="H61" s="102"/>
      <c r="I61" s="102"/>
      <c r="J61" s="321"/>
      <c r="K61" s="107"/>
      <c r="L61" s="106"/>
      <c r="M61" s="28"/>
      <c r="N61" s="28"/>
      <c r="O61" s="28"/>
      <c r="P61" s="106"/>
      <c r="Q61" s="106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30">
        <f t="shared" si="38"/>
        <v>0</v>
      </c>
      <c r="AJ61" s="31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hidden="1" customHeight="1" outlineLevel="1" x14ac:dyDescent="0.3">
      <c r="A62" s="22">
        <v>6</v>
      </c>
      <c r="B62" s="23"/>
      <c r="C62" s="90"/>
      <c r="D62" s="102"/>
      <c r="E62" s="106"/>
      <c r="F62" s="106"/>
      <c r="G62" s="106"/>
      <c r="H62" s="102"/>
      <c r="I62" s="102"/>
      <c r="J62" s="321"/>
      <c r="K62" s="107"/>
      <c r="L62" s="106"/>
      <c r="M62" s="28"/>
      <c r="N62" s="28"/>
      <c r="O62" s="28"/>
      <c r="P62" s="106"/>
      <c r="Q62" s="106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30">
        <f t="shared" si="38"/>
        <v>0</v>
      </c>
      <c r="AJ62" s="31">
        <f t="shared" si="33"/>
        <v>0</v>
      </c>
    </row>
    <row r="63" spans="1:44" ht="12.75" hidden="1" customHeight="1" outlineLevel="1" x14ac:dyDescent="0.3">
      <c r="A63" s="22">
        <v>7</v>
      </c>
      <c r="B63" s="23"/>
      <c r="C63" s="90"/>
      <c r="D63" s="102"/>
      <c r="E63" s="106"/>
      <c r="F63" s="106"/>
      <c r="G63" s="106"/>
      <c r="H63" s="102"/>
      <c r="I63" s="102"/>
      <c r="J63" s="321"/>
      <c r="K63" s="107"/>
      <c r="L63" s="106"/>
      <c r="M63" s="28"/>
      <c r="N63" s="28"/>
      <c r="O63" s="28"/>
      <c r="P63" s="106"/>
      <c r="Q63" s="106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30">
        <f t="shared" si="38"/>
        <v>0</v>
      </c>
      <c r="AJ63" s="31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ht="12.75" hidden="1" customHeight="1" outlineLevel="1" x14ac:dyDescent="0.3">
      <c r="A64" s="22">
        <v>8</v>
      </c>
      <c r="B64" s="23"/>
      <c r="C64" s="90"/>
      <c r="D64" s="102"/>
      <c r="E64" s="106"/>
      <c r="F64" s="106"/>
      <c r="G64" s="106"/>
      <c r="H64" s="102"/>
      <c r="I64" s="102"/>
      <c r="J64" s="321"/>
      <c r="K64" s="107"/>
      <c r="L64" s="106"/>
      <c r="M64" s="28"/>
      <c r="N64" s="28"/>
      <c r="O64" s="28"/>
      <c r="P64" s="106"/>
      <c r="Q64" s="106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30">
        <f t="shared" si="38"/>
        <v>0</v>
      </c>
      <c r="AJ64" s="31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outlineLevel="1" x14ac:dyDescent="0.3">
      <c r="A65" s="22">
        <v>9</v>
      </c>
      <c r="B65" s="23"/>
      <c r="C65" s="90"/>
      <c r="D65" s="102"/>
      <c r="E65" s="106"/>
      <c r="F65" s="106"/>
      <c r="G65" s="106"/>
      <c r="H65" s="102"/>
      <c r="I65" s="102"/>
      <c r="J65" s="321"/>
      <c r="K65" s="107"/>
      <c r="L65" s="106"/>
      <c r="M65" s="28"/>
      <c r="N65" s="28"/>
      <c r="O65" s="28"/>
      <c r="P65" s="106"/>
      <c r="Q65" s="106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30">
        <f t="shared" si="38"/>
        <v>0</v>
      </c>
      <c r="AJ65" s="31">
        <f t="shared" si="33"/>
        <v>0</v>
      </c>
    </row>
    <row r="66" spans="1:44" ht="12.75" hidden="1" customHeight="1" outlineLevel="1" x14ac:dyDescent="0.3">
      <c r="A66" s="22">
        <v>10</v>
      </c>
      <c r="B66" s="23"/>
      <c r="C66" s="90"/>
      <c r="D66" s="102"/>
      <c r="E66" s="106"/>
      <c r="F66" s="106"/>
      <c r="G66" s="106"/>
      <c r="H66" s="102"/>
      <c r="I66" s="102"/>
      <c r="J66" s="321"/>
      <c r="K66" s="108"/>
      <c r="L66" s="106"/>
      <c r="M66" s="28"/>
      <c r="N66" s="28"/>
      <c r="O66" s="28"/>
      <c r="P66" s="106"/>
      <c r="Q66" s="106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30">
        <f t="shared" si="38"/>
        <v>0</v>
      </c>
      <c r="AJ66" s="31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75">
        <f>IF(ISERROR(AH67/J67),0,AH67/J67)</f>
        <v>0</v>
      </c>
      <c r="AJ67" s="275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customHeight="1" x14ac:dyDescent="0.3">
      <c r="A68" s="424" t="s">
        <v>56</v>
      </c>
      <c r="B68" s="425"/>
      <c r="C68" s="425"/>
      <c r="D68" s="425"/>
      <c r="E68" s="426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1"/>
      <c r="AJ68" s="21"/>
    </row>
    <row r="69" spans="1:44" ht="12.75" hidden="1" customHeight="1" outlineLevel="1" x14ac:dyDescent="0.3">
      <c r="A69" s="22">
        <v>1</v>
      </c>
      <c r="B69" s="23"/>
      <c r="C69" s="104"/>
      <c r="D69" s="101"/>
      <c r="E69" s="105"/>
      <c r="F69" s="105"/>
      <c r="G69" s="105"/>
      <c r="H69" s="101"/>
      <c r="I69" s="101"/>
      <c r="J69" s="321"/>
      <c r="K69" s="93"/>
      <c r="L69" s="105"/>
      <c r="M69" s="28"/>
      <c r="N69" s="28"/>
      <c r="O69" s="28"/>
      <c r="P69" s="105"/>
      <c r="Q69" s="105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30">
        <f>IF(ISERROR(AH69/J69),0,AH69/J69)</f>
        <v>0</v>
      </c>
      <c r="AJ69" s="31">
        <f t="shared" ref="AJ69:AJ78" si="41">IF(ISERROR(AH69/$AH$191),"-",AH69/$AH$191)</f>
        <v>0</v>
      </c>
      <c r="AK69" s="11"/>
      <c r="AL69" s="11"/>
      <c r="AM69" s="11"/>
      <c r="AN69" s="11"/>
      <c r="AO69" s="11"/>
      <c r="AP69" s="11"/>
      <c r="AQ69" s="11"/>
      <c r="AR69" s="11"/>
    </row>
    <row r="70" spans="1:44" ht="12.75" hidden="1" customHeight="1" outlineLevel="1" x14ac:dyDescent="0.3">
      <c r="A70" s="22">
        <v>2</v>
      </c>
      <c r="B70" s="23"/>
      <c r="C70" s="90"/>
      <c r="D70" s="102"/>
      <c r="E70" s="106"/>
      <c r="F70" s="106"/>
      <c r="G70" s="106"/>
      <c r="H70" s="102"/>
      <c r="I70" s="102"/>
      <c r="J70" s="321"/>
      <c r="K70" s="107"/>
      <c r="L70" s="106"/>
      <c r="M70" s="28"/>
      <c r="N70" s="28"/>
      <c r="O70" s="28"/>
      <c r="P70" s="106"/>
      <c r="Q70" s="106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30">
        <f t="shared" ref="AI70:AI78" si="46">IF(ISERROR(AH70/J70),0,AH70/J70)</f>
        <v>0</v>
      </c>
      <c r="AJ70" s="31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hidden="1" customHeight="1" outlineLevel="1" x14ac:dyDescent="0.3">
      <c r="A71" s="22">
        <v>3</v>
      </c>
      <c r="B71" s="23"/>
      <c r="C71" s="90"/>
      <c r="D71" s="102"/>
      <c r="E71" s="106"/>
      <c r="F71" s="106"/>
      <c r="G71" s="106"/>
      <c r="H71" s="102"/>
      <c r="I71" s="102"/>
      <c r="J71" s="321"/>
      <c r="K71" s="107"/>
      <c r="L71" s="106"/>
      <c r="M71" s="28"/>
      <c r="N71" s="28"/>
      <c r="O71" s="28"/>
      <c r="P71" s="106"/>
      <c r="Q71" s="106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30">
        <f t="shared" si="46"/>
        <v>0</v>
      </c>
      <c r="AJ71" s="31">
        <f t="shared" si="41"/>
        <v>0</v>
      </c>
    </row>
    <row r="72" spans="1:44" ht="12.75" hidden="1" customHeight="1" outlineLevel="1" x14ac:dyDescent="0.3">
      <c r="A72" s="22">
        <v>4</v>
      </c>
      <c r="B72" s="23"/>
      <c r="C72" s="90"/>
      <c r="D72" s="102"/>
      <c r="E72" s="106"/>
      <c r="F72" s="106"/>
      <c r="G72" s="106"/>
      <c r="H72" s="102"/>
      <c r="I72" s="102"/>
      <c r="J72" s="321"/>
      <c r="K72" s="107"/>
      <c r="L72" s="106"/>
      <c r="M72" s="28"/>
      <c r="N72" s="28"/>
      <c r="O72" s="28"/>
      <c r="P72" s="106"/>
      <c r="Q72" s="106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30">
        <f t="shared" si="46"/>
        <v>0</v>
      </c>
      <c r="AJ72" s="31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hidden="1" customHeight="1" outlineLevel="1" x14ac:dyDescent="0.3">
      <c r="A73" s="22">
        <v>5</v>
      </c>
      <c r="B73" s="23"/>
      <c r="C73" s="90"/>
      <c r="D73" s="102"/>
      <c r="E73" s="106"/>
      <c r="F73" s="106"/>
      <c r="G73" s="106"/>
      <c r="H73" s="102"/>
      <c r="I73" s="102"/>
      <c r="J73" s="321"/>
      <c r="K73" s="107"/>
      <c r="L73" s="106"/>
      <c r="M73" s="28"/>
      <c r="N73" s="28"/>
      <c r="O73" s="28"/>
      <c r="P73" s="106"/>
      <c r="Q73" s="106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30">
        <f t="shared" si="46"/>
        <v>0</v>
      </c>
      <c r="AJ73" s="31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hidden="1" customHeight="1" outlineLevel="1" x14ac:dyDescent="0.3">
      <c r="A74" s="22">
        <v>6</v>
      </c>
      <c r="B74" s="23"/>
      <c r="C74" s="90"/>
      <c r="D74" s="102"/>
      <c r="E74" s="106"/>
      <c r="F74" s="106"/>
      <c r="G74" s="106"/>
      <c r="H74" s="102"/>
      <c r="I74" s="102"/>
      <c r="J74" s="321"/>
      <c r="K74" s="107"/>
      <c r="L74" s="106"/>
      <c r="M74" s="28"/>
      <c r="N74" s="28"/>
      <c r="O74" s="28"/>
      <c r="P74" s="106"/>
      <c r="Q74" s="106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30">
        <f t="shared" si="46"/>
        <v>0</v>
      </c>
      <c r="AJ74" s="31">
        <f t="shared" si="41"/>
        <v>0</v>
      </c>
    </row>
    <row r="75" spans="1:44" ht="12.75" hidden="1" customHeight="1" outlineLevel="1" x14ac:dyDescent="0.3">
      <c r="A75" s="22">
        <v>7</v>
      </c>
      <c r="B75" s="23"/>
      <c r="C75" s="90"/>
      <c r="D75" s="102"/>
      <c r="E75" s="106"/>
      <c r="F75" s="106"/>
      <c r="G75" s="106"/>
      <c r="H75" s="102"/>
      <c r="I75" s="102"/>
      <c r="J75" s="321"/>
      <c r="K75" s="107"/>
      <c r="L75" s="106"/>
      <c r="M75" s="28"/>
      <c r="N75" s="28"/>
      <c r="O75" s="28"/>
      <c r="P75" s="106"/>
      <c r="Q75" s="106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30">
        <f t="shared" si="46"/>
        <v>0</v>
      </c>
      <c r="AJ75" s="31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hidden="1" customHeight="1" outlineLevel="1" x14ac:dyDescent="0.3">
      <c r="A76" s="22">
        <v>8</v>
      </c>
      <c r="B76" s="23"/>
      <c r="C76" s="90"/>
      <c r="D76" s="102"/>
      <c r="E76" s="106"/>
      <c r="F76" s="106"/>
      <c r="G76" s="106"/>
      <c r="H76" s="102"/>
      <c r="I76" s="102"/>
      <c r="J76" s="321"/>
      <c r="K76" s="107"/>
      <c r="L76" s="106"/>
      <c r="M76" s="28"/>
      <c r="N76" s="28"/>
      <c r="O76" s="28"/>
      <c r="P76" s="106"/>
      <c r="Q76" s="106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30">
        <f t="shared" si="46"/>
        <v>0</v>
      </c>
      <c r="AJ76" s="31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hidden="1" customHeight="1" outlineLevel="1" x14ac:dyDescent="0.3">
      <c r="A77" s="22">
        <v>9</v>
      </c>
      <c r="B77" s="23"/>
      <c r="C77" s="90"/>
      <c r="D77" s="102"/>
      <c r="E77" s="106"/>
      <c r="F77" s="106"/>
      <c r="G77" s="106"/>
      <c r="H77" s="102"/>
      <c r="I77" s="102"/>
      <c r="J77" s="321"/>
      <c r="K77" s="107"/>
      <c r="L77" s="106"/>
      <c r="M77" s="28"/>
      <c r="N77" s="28"/>
      <c r="O77" s="28"/>
      <c r="P77" s="106"/>
      <c r="Q77" s="106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30">
        <f t="shared" si="46"/>
        <v>0</v>
      </c>
      <c r="AJ77" s="31">
        <f t="shared" si="41"/>
        <v>0</v>
      </c>
    </row>
    <row r="78" spans="1:44" ht="12.75" hidden="1" customHeight="1" outlineLevel="1" x14ac:dyDescent="0.3">
      <c r="A78" s="22">
        <v>10</v>
      </c>
      <c r="B78" s="23"/>
      <c r="C78" s="90"/>
      <c r="D78" s="102"/>
      <c r="E78" s="106"/>
      <c r="F78" s="106"/>
      <c r="G78" s="106"/>
      <c r="H78" s="102"/>
      <c r="I78" s="102"/>
      <c r="J78" s="321"/>
      <c r="K78" s="108"/>
      <c r="L78" s="106"/>
      <c r="M78" s="28"/>
      <c r="N78" s="28"/>
      <c r="O78" s="28"/>
      <c r="P78" s="106"/>
      <c r="Q78" s="106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30">
        <f t="shared" si="46"/>
        <v>0</v>
      </c>
      <c r="AJ78" s="31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</row>
    <row r="79" spans="1:44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75">
        <f>IF(ISERROR(AH79/J79),0,AH79/J79)</f>
        <v>0</v>
      </c>
      <c r="AJ79" s="275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x14ac:dyDescent="0.3">
      <c r="A80" s="424" t="s">
        <v>58</v>
      </c>
      <c r="B80" s="425"/>
      <c r="C80" s="425"/>
      <c r="D80" s="425"/>
      <c r="E80" s="426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1"/>
      <c r="AJ80" s="21"/>
    </row>
    <row r="81" spans="1:44" ht="12.75" hidden="1" customHeight="1" outlineLevel="1" x14ac:dyDescent="0.3">
      <c r="A81" s="22">
        <v>1</v>
      </c>
      <c r="B81" s="23"/>
      <c r="C81" s="104"/>
      <c r="D81" s="101"/>
      <c r="E81" s="105"/>
      <c r="F81" s="105"/>
      <c r="G81" s="105"/>
      <c r="H81" s="101"/>
      <c r="I81" s="101"/>
      <c r="J81" s="321"/>
      <c r="K81" s="93"/>
      <c r="L81" s="105"/>
      <c r="M81" s="28"/>
      <c r="N81" s="28"/>
      <c r="O81" s="28"/>
      <c r="P81" s="105"/>
      <c r="Q81" s="105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30">
        <f>IF(ISERROR(AH81/J81),0,AH81/J81)</f>
        <v>0</v>
      </c>
      <c r="AJ81" s="31">
        <f t="shared" ref="AJ81:AJ90" si="49">IF(ISERROR(AH81/$AH$191),"-",AH81/$AH$191)</f>
        <v>0</v>
      </c>
      <c r="AK81" s="11"/>
      <c r="AL81" s="11"/>
      <c r="AM81" s="11"/>
      <c r="AN81" s="11"/>
      <c r="AO81" s="11"/>
      <c r="AP81" s="11"/>
      <c r="AQ81" s="11"/>
      <c r="AR81" s="11"/>
    </row>
    <row r="82" spans="1:44" ht="12.75" hidden="1" customHeight="1" outlineLevel="1" x14ac:dyDescent="0.3">
      <c r="A82" s="22">
        <v>2</v>
      </c>
      <c r="B82" s="23"/>
      <c r="C82" s="90"/>
      <c r="D82" s="102"/>
      <c r="E82" s="106"/>
      <c r="F82" s="106"/>
      <c r="G82" s="106"/>
      <c r="H82" s="102"/>
      <c r="I82" s="102"/>
      <c r="J82" s="321"/>
      <c r="K82" s="107"/>
      <c r="L82" s="106"/>
      <c r="M82" s="28"/>
      <c r="N82" s="28"/>
      <c r="O82" s="28"/>
      <c r="P82" s="106"/>
      <c r="Q82" s="106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30">
        <f t="shared" ref="AI82:AI90" si="54">IF(ISERROR(AH82/J82),0,AH82/J82)</f>
        <v>0</v>
      </c>
      <c r="AJ82" s="31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outlineLevel="1" x14ac:dyDescent="0.3">
      <c r="A83" s="22">
        <v>3</v>
      </c>
      <c r="B83" s="23"/>
      <c r="C83" s="90"/>
      <c r="D83" s="102"/>
      <c r="E83" s="106"/>
      <c r="F83" s="106"/>
      <c r="G83" s="106"/>
      <c r="H83" s="102"/>
      <c r="I83" s="102"/>
      <c r="J83" s="321"/>
      <c r="K83" s="107"/>
      <c r="L83" s="106"/>
      <c r="M83" s="28"/>
      <c r="N83" s="28"/>
      <c r="O83" s="28"/>
      <c r="P83" s="106"/>
      <c r="Q83" s="106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30">
        <f t="shared" si="54"/>
        <v>0</v>
      </c>
      <c r="AJ83" s="31">
        <f t="shared" si="49"/>
        <v>0</v>
      </c>
    </row>
    <row r="84" spans="1:44" ht="12.75" hidden="1" customHeight="1" outlineLevel="1" x14ac:dyDescent="0.3">
      <c r="A84" s="22">
        <v>4</v>
      </c>
      <c r="B84" s="23"/>
      <c r="C84" s="90"/>
      <c r="D84" s="102"/>
      <c r="E84" s="106"/>
      <c r="F84" s="106"/>
      <c r="G84" s="106"/>
      <c r="H84" s="102"/>
      <c r="I84" s="102"/>
      <c r="J84" s="321"/>
      <c r="K84" s="107"/>
      <c r="L84" s="106"/>
      <c r="M84" s="28"/>
      <c r="N84" s="28"/>
      <c r="O84" s="28"/>
      <c r="P84" s="106"/>
      <c r="Q84" s="106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30">
        <f t="shared" si="54"/>
        <v>0</v>
      </c>
      <c r="AJ84" s="31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</row>
    <row r="85" spans="1:44" ht="12.75" hidden="1" customHeight="1" outlineLevel="1" x14ac:dyDescent="0.3">
      <c r="A85" s="22">
        <v>5</v>
      </c>
      <c r="B85" s="23"/>
      <c r="C85" s="90"/>
      <c r="D85" s="102"/>
      <c r="E85" s="106"/>
      <c r="F85" s="106"/>
      <c r="G85" s="106"/>
      <c r="H85" s="102"/>
      <c r="I85" s="102"/>
      <c r="J85" s="321"/>
      <c r="K85" s="107"/>
      <c r="L85" s="106"/>
      <c r="M85" s="28"/>
      <c r="N85" s="28"/>
      <c r="O85" s="28"/>
      <c r="P85" s="106"/>
      <c r="Q85" s="106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30">
        <f t="shared" si="54"/>
        <v>0</v>
      </c>
      <c r="AJ85" s="31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hidden="1" customHeight="1" outlineLevel="1" x14ac:dyDescent="0.3">
      <c r="A86" s="22">
        <v>6</v>
      </c>
      <c r="B86" s="23"/>
      <c r="C86" s="90"/>
      <c r="D86" s="102"/>
      <c r="E86" s="106"/>
      <c r="F86" s="106"/>
      <c r="G86" s="106"/>
      <c r="H86" s="102"/>
      <c r="I86" s="102"/>
      <c r="J86" s="321"/>
      <c r="K86" s="107"/>
      <c r="L86" s="106"/>
      <c r="M86" s="28"/>
      <c r="N86" s="28"/>
      <c r="O86" s="28"/>
      <c r="P86" s="106"/>
      <c r="Q86" s="106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30">
        <f t="shared" si="54"/>
        <v>0</v>
      </c>
      <c r="AJ86" s="31">
        <f t="shared" si="49"/>
        <v>0</v>
      </c>
    </row>
    <row r="87" spans="1:44" ht="12.75" hidden="1" customHeight="1" outlineLevel="1" x14ac:dyDescent="0.3">
      <c r="A87" s="22">
        <v>7</v>
      </c>
      <c r="B87" s="23"/>
      <c r="C87" s="90"/>
      <c r="D87" s="102"/>
      <c r="E87" s="106"/>
      <c r="F87" s="106"/>
      <c r="G87" s="106"/>
      <c r="H87" s="102"/>
      <c r="I87" s="102"/>
      <c r="J87" s="321"/>
      <c r="K87" s="107"/>
      <c r="L87" s="106"/>
      <c r="M87" s="28"/>
      <c r="N87" s="28"/>
      <c r="O87" s="28"/>
      <c r="P87" s="106"/>
      <c r="Q87" s="106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30">
        <f t="shared" si="54"/>
        <v>0</v>
      </c>
      <c r="AJ87" s="31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outlineLevel="1" x14ac:dyDescent="0.3">
      <c r="A88" s="22">
        <v>8</v>
      </c>
      <c r="B88" s="23"/>
      <c r="C88" s="90"/>
      <c r="D88" s="102"/>
      <c r="E88" s="106"/>
      <c r="F88" s="106"/>
      <c r="G88" s="106"/>
      <c r="H88" s="102"/>
      <c r="I88" s="102"/>
      <c r="J88" s="321"/>
      <c r="K88" s="107"/>
      <c r="L88" s="106"/>
      <c r="M88" s="28"/>
      <c r="N88" s="28"/>
      <c r="O88" s="28"/>
      <c r="P88" s="106"/>
      <c r="Q88" s="106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30">
        <f t="shared" si="54"/>
        <v>0</v>
      </c>
      <c r="AJ88" s="31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</row>
    <row r="89" spans="1:44" ht="12.75" hidden="1" customHeight="1" outlineLevel="1" x14ac:dyDescent="0.3">
      <c r="A89" s="22">
        <v>9</v>
      </c>
      <c r="B89" s="23"/>
      <c r="C89" s="90"/>
      <c r="D89" s="102"/>
      <c r="E89" s="106"/>
      <c r="F89" s="106"/>
      <c r="G89" s="106"/>
      <c r="H89" s="102"/>
      <c r="I89" s="102"/>
      <c r="J89" s="321"/>
      <c r="K89" s="107"/>
      <c r="L89" s="106"/>
      <c r="M89" s="28"/>
      <c r="N89" s="28"/>
      <c r="O89" s="28"/>
      <c r="P89" s="106"/>
      <c r="Q89" s="106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30">
        <f t="shared" si="54"/>
        <v>0</v>
      </c>
      <c r="AJ89" s="31">
        <f t="shared" si="49"/>
        <v>0</v>
      </c>
    </row>
    <row r="90" spans="1:44" ht="12.75" hidden="1" customHeight="1" outlineLevel="1" x14ac:dyDescent="0.3">
      <c r="A90" s="22">
        <v>10</v>
      </c>
      <c r="B90" s="23"/>
      <c r="C90" s="90"/>
      <c r="D90" s="102"/>
      <c r="E90" s="106"/>
      <c r="F90" s="106"/>
      <c r="G90" s="106"/>
      <c r="H90" s="102"/>
      <c r="I90" s="102"/>
      <c r="J90" s="321"/>
      <c r="K90" s="108"/>
      <c r="L90" s="106"/>
      <c r="M90" s="28"/>
      <c r="N90" s="28"/>
      <c r="O90" s="28"/>
      <c r="P90" s="106"/>
      <c r="Q90" s="106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30">
        <f t="shared" si="54"/>
        <v>0</v>
      </c>
      <c r="AJ90" s="31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</row>
    <row r="91" spans="1:44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75">
        <f>IF(ISERROR(AH91/J91),0,AH91/J91)</f>
        <v>0</v>
      </c>
      <c r="AJ91" s="275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12.75" customHeight="1" x14ac:dyDescent="0.3">
      <c r="A92" s="424" t="s">
        <v>60</v>
      </c>
      <c r="B92" s="425"/>
      <c r="C92" s="425"/>
      <c r="D92" s="425"/>
      <c r="E92" s="426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21"/>
      <c r="AJ92" s="21"/>
    </row>
    <row r="93" spans="1:44" ht="12.75" hidden="1" customHeight="1" outlineLevel="1" x14ac:dyDescent="0.3">
      <c r="A93" s="22">
        <v>1</v>
      </c>
      <c r="B93" s="23"/>
      <c r="C93" s="104"/>
      <c r="D93" s="101"/>
      <c r="E93" s="105"/>
      <c r="F93" s="105"/>
      <c r="G93" s="105"/>
      <c r="H93" s="101"/>
      <c r="I93" s="101"/>
      <c r="J93" s="321"/>
      <c r="K93" s="93"/>
      <c r="L93" s="105"/>
      <c r="M93" s="28"/>
      <c r="N93" s="28"/>
      <c r="O93" s="28"/>
      <c r="P93" s="105"/>
      <c r="Q93" s="105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30">
        <f>IF(ISERROR(AH93/J93),0,AH93/J93)</f>
        <v>0</v>
      </c>
      <c r="AJ93" s="31">
        <f t="shared" ref="AJ93:AJ102" si="57">IF(ISERROR(AH93/$AH$191),"-",AH93/$AH$191)</f>
        <v>0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hidden="1" customHeight="1" outlineLevel="1" x14ac:dyDescent="0.3">
      <c r="A94" s="22">
        <v>2</v>
      </c>
      <c r="B94" s="23"/>
      <c r="C94" s="90"/>
      <c r="D94" s="102"/>
      <c r="E94" s="106"/>
      <c r="F94" s="106"/>
      <c r="G94" s="106"/>
      <c r="H94" s="102"/>
      <c r="I94" s="102"/>
      <c r="J94" s="321"/>
      <c r="K94" s="107"/>
      <c r="L94" s="106"/>
      <c r="M94" s="28"/>
      <c r="N94" s="28"/>
      <c r="O94" s="28"/>
      <c r="P94" s="106"/>
      <c r="Q94" s="106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30">
        <f t="shared" ref="AI94:AI102" si="62">IF(ISERROR(AH94/J94),0,AH94/J94)</f>
        <v>0</v>
      </c>
      <c r="AJ94" s="31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</row>
    <row r="95" spans="1:44" ht="12.75" hidden="1" customHeight="1" outlineLevel="1" x14ac:dyDescent="0.3">
      <c r="A95" s="22">
        <v>3</v>
      </c>
      <c r="B95" s="23"/>
      <c r="C95" s="90"/>
      <c r="D95" s="102"/>
      <c r="E95" s="106"/>
      <c r="F95" s="106"/>
      <c r="G95" s="106"/>
      <c r="H95" s="102"/>
      <c r="I95" s="102"/>
      <c r="J95" s="321"/>
      <c r="K95" s="107"/>
      <c r="L95" s="106"/>
      <c r="M95" s="28"/>
      <c r="N95" s="28"/>
      <c r="O95" s="28"/>
      <c r="P95" s="106"/>
      <c r="Q95" s="106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30">
        <f t="shared" si="62"/>
        <v>0</v>
      </c>
      <c r="AJ95" s="31">
        <f t="shared" si="57"/>
        <v>0</v>
      </c>
    </row>
    <row r="96" spans="1:44" ht="12.75" hidden="1" customHeight="1" outlineLevel="1" x14ac:dyDescent="0.3">
      <c r="A96" s="22">
        <v>4</v>
      </c>
      <c r="B96" s="23"/>
      <c r="C96" s="90"/>
      <c r="D96" s="102"/>
      <c r="E96" s="106"/>
      <c r="F96" s="106"/>
      <c r="G96" s="106"/>
      <c r="H96" s="102"/>
      <c r="I96" s="102"/>
      <c r="J96" s="321"/>
      <c r="K96" s="107"/>
      <c r="L96" s="106"/>
      <c r="M96" s="28"/>
      <c r="N96" s="28"/>
      <c r="O96" s="28"/>
      <c r="P96" s="106"/>
      <c r="Q96" s="106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30">
        <f t="shared" si="62"/>
        <v>0</v>
      </c>
      <c r="AJ96" s="31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hidden="1" customHeight="1" outlineLevel="1" x14ac:dyDescent="0.3">
      <c r="A97" s="22">
        <v>5</v>
      </c>
      <c r="B97" s="23"/>
      <c r="C97" s="90"/>
      <c r="D97" s="102"/>
      <c r="E97" s="106"/>
      <c r="F97" s="106"/>
      <c r="G97" s="106"/>
      <c r="H97" s="102"/>
      <c r="I97" s="102"/>
      <c r="J97" s="321"/>
      <c r="K97" s="107"/>
      <c r="L97" s="106"/>
      <c r="M97" s="28"/>
      <c r="N97" s="28"/>
      <c r="O97" s="28"/>
      <c r="P97" s="106"/>
      <c r="Q97" s="106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30">
        <f t="shared" si="62"/>
        <v>0</v>
      </c>
      <c r="AJ97" s="31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</row>
    <row r="98" spans="1:44" ht="12.75" hidden="1" customHeight="1" outlineLevel="1" x14ac:dyDescent="0.3">
      <c r="A98" s="22">
        <v>6</v>
      </c>
      <c r="B98" s="23"/>
      <c r="C98" s="90"/>
      <c r="D98" s="102"/>
      <c r="E98" s="106"/>
      <c r="F98" s="106"/>
      <c r="G98" s="106"/>
      <c r="H98" s="102"/>
      <c r="I98" s="102"/>
      <c r="J98" s="321"/>
      <c r="K98" s="107"/>
      <c r="L98" s="106"/>
      <c r="M98" s="28"/>
      <c r="N98" s="28"/>
      <c r="O98" s="28"/>
      <c r="P98" s="106"/>
      <c r="Q98" s="106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30">
        <f t="shared" si="62"/>
        <v>0</v>
      </c>
      <c r="AJ98" s="31">
        <f t="shared" si="57"/>
        <v>0</v>
      </c>
    </row>
    <row r="99" spans="1:44" ht="12.75" hidden="1" customHeight="1" outlineLevel="1" x14ac:dyDescent="0.3">
      <c r="A99" s="22">
        <v>7</v>
      </c>
      <c r="B99" s="23"/>
      <c r="C99" s="90"/>
      <c r="D99" s="102"/>
      <c r="E99" s="106"/>
      <c r="F99" s="106"/>
      <c r="G99" s="106"/>
      <c r="H99" s="102"/>
      <c r="I99" s="102"/>
      <c r="J99" s="321"/>
      <c r="K99" s="107"/>
      <c r="L99" s="106"/>
      <c r="M99" s="28"/>
      <c r="N99" s="28"/>
      <c r="O99" s="28"/>
      <c r="P99" s="106"/>
      <c r="Q99" s="106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30">
        <f t="shared" si="62"/>
        <v>0</v>
      </c>
      <c r="AJ99" s="31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</row>
    <row r="100" spans="1:44" ht="12.75" hidden="1" customHeight="1" outlineLevel="1" x14ac:dyDescent="0.3">
      <c r="A100" s="22">
        <v>8</v>
      </c>
      <c r="B100" s="23"/>
      <c r="C100" s="90"/>
      <c r="D100" s="102"/>
      <c r="E100" s="106"/>
      <c r="F100" s="106"/>
      <c r="G100" s="106"/>
      <c r="H100" s="102"/>
      <c r="I100" s="102"/>
      <c r="J100" s="321"/>
      <c r="K100" s="107"/>
      <c r="L100" s="106"/>
      <c r="M100" s="28"/>
      <c r="N100" s="28"/>
      <c r="O100" s="28"/>
      <c r="P100" s="106"/>
      <c r="Q100" s="106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30">
        <f t="shared" si="62"/>
        <v>0</v>
      </c>
      <c r="AJ100" s="31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hidden="1" customHeight="1" outlineLevel="1" x14ac:dyDescent="0.3">
      <c r="A101" s="22">
        <v>9</v>
      </c>
      <c r="B101" s="23"/>
      <c r="C101" s="90"/>
      <c r="D101" s="102"/>
      <c r="E101" s="106"/>
      <c r="F101" s="106"/>
      <c r="G101" s="106"/>
      <c r="H101" s="102"/>
      <c r="I101" s="102"/>
      <c r="J101" s="321"/>
      <c r="K101" s="107"/>
      <c r="L101" s="106"/>
      <c r="M101" s="28"/>
      <c r="N101" s="28"/>
      <c r="O101" s="28"/>
      <c r="P101" s="106"/>
      <c r="Q101" s="106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30">
        <f t="shared" si="62"/>
        <v>0</v>
      </c>
      <c r="AJ101" s="31">
        <f t="shared" si="57"/>
        <v>0</v>
      </c>
    </row>
    <row r="102" spans="1:44" ht="12.75" hidden="1" customHeight="1" outlineLevel="1" x14ac:dyDescent="0.3">
      <c r="A102" s="22">
        <v>10</v>
      </c>
      <c r="B102" s="23"/>
      <c r="C102" s="90"/>
      <c r="D102" s="102"/>
      <c r="E102" s="106"/>
      <c r="F102" s="106"/>
      <c r="G102" s="106"/>
      <c r="H102" s="102"/>
      <c r="I102" s="102"/>
      <c r="J102" s="321"/>
      <c r="K102" s="108"/>
      <c r="L102" s="106"/>
      <c r="M102" s="28"/>
      <c r="N102" s="28"/>
      <c r="O102" s="28"/>
      <c r="P102" s="106"/>
      <c r="Q102" s="106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30">
        <f t="shared" si="62"/>
        <v>0</v>
      </c>
      <c r="AJ102" s="31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75">
        <f>IF(ISERROR(AH103/J103),0,AH103/J103)</f>
        <v>0</v>
      </c>
      <c r="AJ103" s="275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2.75" customHeight="1" x14ac:dyDescent="0.3">
      <c r="A104" s="424" t="s">
        <v>62</v>
      </c>
      <c r="B104" s="425"/>
      <c r="C104" s="425"/>
      <c r="D104" s="425"/>
      <c r="E104" s="426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21"/>
      <c r="AJ104" s="21"/>
    </row>
    <row r="105" spans="1:44" hidden="1" outlineLevel="1" x14ac:dyDescent="0.3">
      <c r="A105" s="22">
        <v>1</v>
      </c>
      <c r="B105" s="23"/>
      <c r="C105" s="1"/>
      <c r="D105" s="6"/>
      <c r="E105" s="84"/>
      <c r="F105" s="85"/>
      <c r="G105" s="85"/>
      <c r="H105" s="6"/>
      <c r="I105" s="6"/>
      <c r="J105" s="321"/>
      <c r="K105" s="86"/>
      <c r="L105" s="1"/>
      <c r="M105" s="51"/>
      <c r="N105" s="87"/>
      <c r="O105" s="51"/>
      <c r="P105" s="88"/>
      <c r="Q105" s="8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30">
        <f t="shared" ref="AI105:AI114" si="65">IF(ISERROR(AH105/J105),0,AH105/J105)</f>
        <v>0</v>
      </c>
      <c r="AJ105" s="31">
        <f t="shared" ref="AJ105:AJ114" si="66">IF(ISERROR(AH105/$AH$191),"-",AH105/$AH$191)</f>
        <v>0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12.75" hidden="1" customHeight="1" outlineLevel="1" x14ac:dyDescent="0.3">
      <c r="A106" s="22">
        <v>2</v>
      </c>
      <c r="B106" s="23"/>
      <c r="C106" s="104"/>
      <c r="D106" s="101"/>
      <c r="E106" s="106"/>
      <c r="F106" s="106"/>
      <c r="G106" s="106"/>
      <c r="H106" s="102"/>
      <c r="I106" s="102"/>
      <c r="J106" s="321"/>
      <c r="K106" s="107"/>
      <c r="L106" s="105"/>
      <c r="M106" s="28"/>
      <c r="N106" s="28"/>
      <c r="O106" s="28"/>
      <c r="P106" s="106"/>
      <c r="Q106" s="106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30">
        <f t="shared" si="65"/>
        <v>0</v>
      </c>
      <c r="AJ106" s="31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hidden="1" customHeight="1" outlineLevel="1" x14ac:dyDescent="0.3">
      <c r="A107" s="22">
        <v>3</v>
      </c>
      <c r="B107" s="23"/>
      <c r="C107" s="90"/>
      <c r="D107" s="102"/>
      <c r="E107" s="106"/>
      <c r="F107" s="106"/>
      <c r="G107" s="106"/>
      <c r="H107" s="102"/>
      <c r="I107" s="102"/>
      <c r="J107" s="321"/>
      <c r="K107" s="107"/>
      <c r="L107" s="106"/>
      <c r="M107" s="28"/>
      <c r="N107" s="28"/>
      <c r="O107" s="28"/>
      <c r="P107" s="106"/>
      <c r="Q107" s="106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30">
        <f t="shared" si="65"/>
        <v>0</v>
      </c>
      <c r="AJ107" s="31">
        <f t="shared" si="66"/>
        <v>0</v>
      </c>
    </row>
    <row r="108" spans="1:44" ht="12.75" hidden="1" customHeight="1" outlineLevel="1" x14ac:dyDescent="0.3">
      <c r="A108" s="22">
        <v>4</v>
      </c>
      <c r="B108" s="23"/>
      <c r="C108" s="90"/>
      <c r="D108" s="102"/>
      <c r="E108" s="106"/>
      <c r="F108" s="106"/>
      <c r="G108" s="106"/>
      <c r="H108" s="102"/>
      <c r="I108" s="102"/>
      <c r="J108" s="321"/>
      <c r="K108" s="107"/>
      <c r="L108" s="106"/>
      <c r="M108" s="28"/>
      <c r="N108" s="28"/>
      <c r="O108" s="28"/>
      <c r="P108" s="106"/>
      <c r="Q108" s="106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30">
        <f t="shared" si="65"/>
        <v>0</v>
      </c>
      <c r="AJ108" s="31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hidden="1" customHeight="1" outlineLevel="1" x14ac:dyDescent="0.3">
      <c r="A109" s="22">
        <v>5</v>
      </c>
      <c r="B109" s="23"/>
      <c r="C109" s="90"/>
      <c r="D109" s="102"/>
      <c r="E109" s="106"/>
      <c r="F109" s="106"/>
      <c r="G109" s="106"/>
      <c r="H109" s="102"/>
      <c r="I109" s="102"/>
      <c r="J109" s="321"/>
      <c r="K109" s="107"/>
      <c r="L109" s="106"/>
      <c r="M109" s="28"/>
      <c r="N109" s="28"/>
      <c r="O109" s="28"/>
      <c r="P109" s="106"/>
      <c r="Q109" s="106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30">
        <f t="shared" si="65"/>
        <v>0</v>
      </c>
      <c r="AJ109" s="31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12.75" hidden="1" customHeight="1" outlineLevel="1" x14ac:dyDescent="0.3">
      <c r="A110" s="22">
        <v>6</v>
      </c>
      <c r="B110" s="23"/>
      <c r="C110" s="90"/>
      <c r="D110" s="102"/>
      <c r="E110" s="106"/>
      <c r="F110" s="106"/>
      <c r="G110" s="106"/>
      <c r="H110" s="102"/>
      <c r="I110" s="102"/>
      <c r="J110" s="321"/>
      <c r="K110" s="107"/>
      <c r="L110" s="106"/>
      <c r="M110" s="28"/>
      <c r="N110" s="28"/>
      <c r="O110" s="28"/>
      <c r="P110" s="106"/>
      <c r="Q110" s="106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30">
        <f t="shared" si="65"/>
        <v>0</v>
      </c>
      <c r="AJ110" s="31">
        <f t="shared" si="66"/>
        <v>0</v>
      </c>
    </row>
    <row r="111" spans="1:44" ht="12.75" hidden="1" customHeight="1" outlineLevel="1" x14ac:dyDescent="0.3">
      <c r="A111" s="22">
        <v>7</v>
      </c>
      <c r="B111" s="23"/>
      <c r="C111" s="90"/>
      <c r="D111" s="102"/>
      <c r="E111" s="106"/>
      <c r="F111" s="106"/>
      <c r="G111" s="106"/>
      <c r="H111" s="102"/>
      <c r="I111" s="102"/>
      <c r="J111" s="321"/>
      <c r="K111" s="107"/>
      <c r="L111" s="106"/>
      <c r="M111" s="28"/>
      <c r="N111" s="28"/>
      <c r="O111" s="28"/>
      <c r="P111" s="106"/>
      <c r="Q111" s="106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30">
        <f t="shared" si="65"/>
        <v>0</v>
      </c>
      <c r="AJ111" s="31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hidden="1" customHeight="1" outlineLevel="1" x14ac:dyDescent="0.3">
      <c r="A112" s="22">
        <v>8</v>
      </c>
      <c r="B112" s="23"/>
      <c r="C112" s="90"/>
      <c r="D112" s="102"/>
      <c r="E112" s="106"/>
      <c r="F112" s="106"/>
      <c r="G112" s="106"/>
      <c r="H112" s="102"/>
      <c r="I112" s="102"/>
      <c r="J112" s="321"/>
      <c r="K112" s="107"/>
      <c r="L112" s="106"/>
      <c r="M112" s="28"/>
      <c r="N112" s="28"/>
      <c r="O112" s="28"/>
      <c r="P112" s="106"/>
      <c r="Q112" s="106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30">
        <f t="shared" si="65"/>
        <v>0</v>
      </c>
      <c r="AJ112" s="31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12.75" hidden="1" customHeight="1" outlineLevel="1" x14ac:dyDescent="0.3">
      <c r="A113" s="22">
        <v>9</v>
      </c>
      <c r="B113" s="23"/>
      <c r="C113" s="90"/>
      <c r="D113" s="102"/>
      <c r="E113" s="106"/>
      <c r="F113" s="106"/>
      <c r="G113" s="106"/>
      <c r="H113" s="102"/>
      <c r="I113" s="102"/>
      <c r="J113" s="321"/>
      <c r="K113" s="107"/>
      <c r="L113" s="106"/>
      <c r="M113" s="28"/>
      <c r="N113" s="28"/>
      <c r="O113" s="28"/>
      <c r="P113" s="106"/>
      <c r="Q113" s="106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30">
        <f t="shared" si="65"/>
        <v>0</v>
      </c>
      <c r="AJ113" s="31">
        <f t="shared" si="66"/>
        <v>0</v>
      </c>
    </row>
    <row r="114" spans="1:44" ht="12.75" hidden="1" customHeight="1" outlineLevel="1" x14ac:dyDescent="0.3">
      <c r="A114" s="22">
        <v>10</v>
      </c>
      <c r="B114" s="23"/>
      <c r="C114" s="90"/>
      <c r="D114" s="102"/>
      <c r="E114" s="106"/>
      <c r="F114" s="106"/>
      <c r="G114" s="106"/>
      <c r="H114" s="102"/>
      <c r="I114" s="102"/>
      <c r="J114" s="321"/>
      <c r="K114" s="108"/>
      <c r="L114" s="106"/>
      <c r="M114" s="28"/>
      <c r="N114" s="28"/>
      <c r="O114" s="28"/>
      <c r="P114" s="106"/>
      <c r="Q114" s="106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30">
        <f t="shared" si="65"/>
        <v>0</v>
      </c>
      <c r="AJ114" s="31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75">
        <f>IF(ISERROR(AH115/J115),0,AH115/J115)</f>
        <v>0</v>
      </c>
      <c r="AJ115" s="275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customHeight="1" x14ac:dyDescent="0.3">
      <c r="A116" s="424" t="s">
        <v>64</v>
      </c>
      <c r="B116" s="425"/>
      <c r="C116" s="425"/>
      <c r="D116" s="425"/>
      <c r="E116" s="426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21"/>
      <c r="AJ116" s="21"/>
    </row>
    <row r="117" spans="1:44" hidden="1" outlineLevel="1" x14ac:dyDescent="0.3">
      <c r="A117" s="22">
        <v>1</v>
      </c>
      <c r="B117" s="23"/>
      <c r="C117" s="1"/>
      <c r="D117" s="6"/>
      <c r="E117" s="92"/>
      <c r="F117" s="85"/>
      <c r="G117" s="85"/>
      <c r="H117" s="6"/>
      <c r="I117" s="6"/>
      <c r="J117" s="321"/>
      <c r="K117" s="93"/>
      <c r="L117" s="50"/>
      <c r="M117" s="51"/>
      <c r="N117" s="87"/>
      <c r="O117" s="51"/>
      <c r="P117" s="88"/>
      <c r="Q117" s="8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30">
        <f t="shared" ref="AI117:AI126" si="73">IF(ISERROR(AH117/J117),0,AH117/J117)</f>
        <v>0</v>
      </c>
      <c r="AJ117" s="31">
        <f t="shared" ref="AJ117:AJ126" si="74">IF(ISERROR(AH117/$AH$191),"-",AH117/$AH$191)</f>
        <v>0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12.75" hidden="1" customHeight="1" outlineLevel="1" x14ac:dyDescent="0.3">
      <c r="A118" s="22">
        <v>2</v>
      </c>
      <c r="B118" s="23"/>
      <c r="C118" s="104"/>
      <c r="D118" s="101"/>
      <c r="E118" s="106"/>
      <c r="F118" s="105"/>
      <c r="G118" s="105"/>
      <c r="H118" s="101"/>
      <c r="I118" s="102"/>
      <c r="J118" s="321"/>
      <c r="K118" s="107"/>
      <c r="L118" s="106"/>
      <c r="M118" s="28"/>
      <c r="N118" s="28"/>
      <c r="O118" s="28"/>
      <c r="P118" s="106"/>
      <c r="Q118" s="106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30">
        <f t="shared" si="73"/>
        <v>0</v>
      </c>
      <c r="AJ118" s="31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12.75" hidden="1" customHeight="1" outlineLevel="1" x14ac:dyDescent="0.3">
      <c r="A119" s="22">
        <v>3</v>
      </c>
      <c r="B119" s="23"/>
      <c r="C119" s="90"/>
      <c r="D119" s="102"/>
      <c r="E119" s="106"/>
      <c r="F119" s="106"/>
      <c r="G119" s="106"/>
      <c r="H119" s="102"/>
      <c r="I119" s="102"/>
      <c r="J119" s="321"/>
      <c r="K119" s="107"/>
      <c r="L119" s="106"/>
      <c r="M119" s="28"/>
      <c r="N119" s="28"/>
      <c r="O119" s="28"/>
      <c r="P119" s="106"/>
      <c r="Q119" s="106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30">
        <f t="shared" si="73"/>
        <v>0</v>
      </c>
      <c r="AJ119" s="31">
        <f t="shared" si="74"/>
        <v>0</v>
      </c>
    </row>
    <row r="120" spans="1:44" ht="12.75" hidden="1" customHeight="1" outlineLevel="1" x14ac:dyDescent="0.3">
      <c r="A120" s="22">
        <v>4</v>
      </c>
      <c r="B120" s="23"/>
      <c r="C120" s="90"/>
      <c r="D120" s="102"/>
      <c r="E120" s="106"/>
      <c r="F120" s="106"/>
      <c r="G120" s="106"/>
      <c r="H120" s="102"/>
      <c r="I120" s="102"/>
      <c r="J120" s="321"/>
      <c r="K120" s="107"/>
      <c r="L120" s="106"/>
      <c r="M120" s="28"/>
      <c r="N120" s="28"/>
      <c r="O120" s="28"/>
      <c r="P120" s="106"/>
      <c r="Q120" s="106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30">
        <f t="shared" si="73"/>
        <v>0</v>
      </c>
      <c r="AJ120" s="31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12.75" hidden="1" customHeight="1" outlineLevel="1" x14ac:dyDescent="0.3">
      <c r="A121" s="22">
        <v>5</v>
      </c>
      <c r="B121" s="23"/>
      <c r="C121" s="90"/>
      <c r="D121" s="102"/>
      <c r="E121" s="106"/>
      <c r="F121" s="106"/>
      <c r="G121" s="106"/>
      <c r="H121" s="102"/>
      <c r="I121" s="102"/>
      <c r="J121" s="321"/>
      <c r="K121" s="107"/>
      <c r="L121" s="106"/>
      <c r="M121" s="28"/>
      <c r="N121" s="28"/>
      <c r="O121" s="28"/>
      <c r="P121" s="106"/>
      <c r="Q121" s="106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30">
        <f t="shared" si="73"/>
        <v>0</v>
      </c>
      <c r="AJ121" s="31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12.75" hidden="1" customHeight="1" outlineLevel="1" x14ac:dyDescent="0.3">
      <c r="A122" s="22">
        <v>6</v>
      </c>
      <c r="B122" s="23"/>
      <c r="C122" s="90"/>
      <c r="D122" s="102"/>
      <c r="E122" s="106"/>
      <c r="F122" s="106"/>
      <c r="G122" s="106"/>
      <c r="H122" s="102"/>
      <c r="I122" s="102"/>
      <c r="J122" s="321"/>
      <c r="K122" s="107"/>
      <c r="L122" s="106"/>
      <c r="M122" s="28"/>
      <c r="N122" s="28"/>
      <c r="O122" s="28"/>
      <c r="P122" s="106"/>
      <c r="Q122" s="106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30">
        <f t="shared" si="73"/>
        <v>0</v>
      </c>
      <c r="AJ122" s="31">
        <f t="shared" si="74"/>
        <v>0</v>
      </c>
    </row>
    <row r="123" spans="1:44" ht="12.75" hidden="1" customHeight="1" outlineLevel="1" x14ac:dyDescent="0.3">
      <c r="A123" s="22">
        <v>7</v>
      </c>
      <c r="B123" s="23"/>
      <c r="C123" s="90"/>
      <c r="D123" s="102"/>
      <c r="E123" s="106"/>
      <c r="F123" s="106"/>
      <c r="G123" s="106"/>
      <c r="H123" s="102"/>
      <c r="I123" s="102"/>
      <c r="J123" s="321"/>
      <c r="K123" s="107"/>
      <c r="L123" s="106"/>
      <c r="M123" s="28"/>
      <c r="N123" s="28"/>
      <c r="O123" s="28"/>
      <c r="P123" s="106"/>
      <c r="Q123" s="106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30">
        <f t="shared" si="73"/>
        <v>0</v>
      </c>
      <c r="AJ123" s="31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12.75" hidden="1" customHeight="1" outlineLevel="1" x14ac:dyDescent="0.3">
      <c r="A124" s="22">
        <v>8</v>
      </c>
      <c r="B124" s="23"/>
      <c r="C124" s="90"/>
      <c r="D124" s="102"/>
      <c r="E124" s="106"/>
      <c r="F124" s="106"/>
      <c r="G124" s="106"/>
      <c r="H124" s="102"/>
      <c r="I124" s="102"/>
      <c r="J124" s="321"/>
      <c r="K124" s="107"/>
      <c r="L124" s="106"/>
      <c r="M124" s="28"/>
      <c r="N124" s="28"/>
      <c r="O124" s="28"/>
      <c r="P124" s="106"/>
      <c r="Q124" s="106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30">
        <f t="shared" si="73"/>
        <v>0</v>
      </c>
      <c r="AJ124" s="31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12.75" hidden="1" customHeight="1" outlineLevel="1" x14ac:dyDescent="0.3">
      <c r="A125" s="22">
        <v>9</v>
      </c>
      <c r="B125" s="23"/>
      <c r="C125" s="90"/>
      <c r="D125" s="102"/>
      <c r="E125" s="106"/>
      <c r="F125" s="106"/>
      <c r="G125" s="106"/>
      <c r="H125" s="102"/>
      <c r="I125" s="102"/>
      <c r="J125" s="321"/>
      <c r="K125" s="107"/>
      <c r="L125" s="106"/>
      <c r="M125" s="28"/>
      <c r="N125" s="28"/>
      <c r="O125" s="28"/>
      <c r="P125" s="106"/>
      <c r="Q125" s="106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30">
        <f t="shared" si="73"/>
        <v>0</v>
      </c>
      <c r="AJ125" s="31">
        <f t="shared" si="74"/>
        <v>0</v>
      </c>
    </row>
    <row r="126" spans="1:44" ht="12.75" hidden="1" customHeight="1" outlineLevel="1" x14ac:dyDescent="0.3">
      <c r="A126" s="22">
        <v>10</v>
      </c>
      <c r="B126" s="23"/>
      <c r="C126" s="90"/>
      <c r="D126" s="102"/>
      <c r="E126" s="106"/>
      <c r="F126" s="106"/>
      <c r="G126" s="106"/>
      <c r="H126" s="102"/>
      <c r="I126" s="102"/>
      <c r="J126" s="321"/>
      <c r="K126" s="108"/>
      <c r="L126" s="106"/>
      <c r="M126" s="28"/>
      <c r="N126" s="28"/>
      <c r="O126" s="28"/>
      <c r="P126" s="106"/>
      <c r="Q126" s="106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30">
        <f t="shared" si="73"/>
        <v>0</v>
      </c>
      <c r="AJ126" s="31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75">
        <f>IF(ISERROR(AH127/J127),0,AH127/J127)</f>
        <v>0</v>
      </c>
      <c r="AJ127" s="275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12.75" customHeight="1" x14ac:dyDescent="0.3">
      <c r="A128" s="424" t="s">
        <v>66</v>
      </c>
      <c r="B128" s="425"/>
      <c r="C128" s="425"/>
      <c r="D128" s="425"/>
      <c r="E128" s="426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259"/>
      <c r="AJ128" s="259"/>
    </row>
    <row r="129" spans="1:44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30">
        <f>IF(ISERROR(AH129/J129),0,AH129/J129)</f>
        <v>0</v>
      </c>
      <c r="AJ129" s="30">
        <f t="shared" ref="AJ129:AJ138" si="81">IF(ISERROR(AH129/$AH$191),"-",AH129/$AH$191)</f>
        <v>0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ht="12.75" hidden="1" customHeight="1" outlineLevel="1" x14ac:dyDescent="0.3">
      <c r="A130" s="23">
        <v>2</v>
      </c>
      <c r="B130" s="23"/>
      <c r="C130" s="109"/>
      <c r="D130" s="102"/>
      <c r="E130" s="109"/>
      <c r="F130" s="109"/>
      <c r="G130" s="109"/>
      <c r="H130" s="102"/>
      <c r="I130" s="102"/>
      <c r="J130" s="321"/>
      <c r="K130" s="107"/>
      <c r="L130" s="106"/>
      <c r="M130" s="28"/>
      <c r="N130" s="28"/>
      <c r="O130" s="28"/>
      <c r="P130" s="106"/>
      <c r="Q130" s="106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30">
        <f t="shared" ref="AI130:AI138" si="86">IF(ISERROR(AH130/J130),0,AH130/J130)</f>
        <v>0</v>
      </c>
      <c r="AJ130" s="30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ht="12.75" hidden="1" customHeight="1" outlineLevel="1" x14ac:dyDescent="0.3">
      <c r="A131" s="23">
        <v>3</v>
      </c>
      <c r="B131" s="23"/>
      <c r="C131" s="109"/>
      <c r="D131" s="102"/>
      <c r="E131" s="109"/>
      <c r="F131" s="109"/>
      <c r="G131" s="109"/>
      <c r="H131" s="102"/>
      <c r="I131" s="102"/>
      <c r="J131" s="321"/>
      <c r="K131" s="107"/>
      <c r="L131" s="106"/>
      <c r="M131" s="28"/>
      <c r="N131" s="28"/>
      <c r="O131" s="28"/>
      <c r="P131" s="106"/>
      <c r="Q131" s="106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30">
        <f t="shared" si="86"/>
        <v>0</v>
      </c>
      <c r="AJ131" s="30">
        <f t="shared" si="81"/>
        <v>0</v>
      </c>
    </row>
    <row r="132" spans="1:44" ht="12.75" hidden="1" customHeight="1" outlineLevel="1" x14ac:dyDescent="0.3">
      <c r="A132" s="23">
        <v>4</v>
      </c>
      <c r="B132" s="22"/>
      <c r="C132" s="109"/>
      <c r="D132" s="110"/>
      <c r="E132" s="109"/>
      <c r="F132" s="109"/>
      <c r="G132" s="109"/>
      <c r="H132" s="102"/>
      <c r="I132" s="102"/>
      <c r="J132" s="321"/>
      <c r="K132" s="107"/>
      <c r="L132" s="106"/>
      <c r="M132" s="28"/>
      <c r="N132" s="28"/>
      <c r="O132" s="28"/>
      <c r="P132" s="106"/>
      <c r="Q132" s="106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30">
        <f t="shared" si="86"/>
        <v>0</v>
      </c>
      <c r="AJ132" s="30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ht="12.75" hidden="1" customHeight="1" outlineLevel="1" x14ac:dyDescent="0.3">
      <c r="A133" s="23">
        <v>5</v>
      </c>
      <c r="B133" s="22"/>
      <c r="C133" s="109"/>
      <c r="D133" s="110"/>
      <c r="E133" s="109"/>
      <c r="F133" s="109"/>
      <c r="G133" s="109"/>
      <c r="H133" s="102"/>
      <c r="I133" s="102"/>
      <c r="J133" s="321"/>
      <c r="K133" s="107"/>
      <c r="L133" s="106"/>
      <c r="M133" s="28"/>
      <c r="N133" s="28"/>
      <c r="O133" s="28"/>
      <c r="P133" s="106"/>
      <c r="Q133" s="106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30">
        <f t="shared" si="86"/>
        <v>0</v>
      </c>
      <c r="AJ133" s="30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ht="12.75" hidden="1" customHeight="1" outlineLevel="1" x14ac:dyDescent="0.3">
      <c r="A134" s="23">
        <v>6</v>
      </c>
      <c r="B134" s="23"/>
      <c r="C134" s="109"/>
      <c r="D134" s="102"/>
      <c r="E134" s="109"/>
      <c r="F134" s="109"/>
      <c r="G134" s="109"/>
      <c r="H134" s="102"/>
      <c r="I134" s="102"/>
      <c r="J134" s="321"/>
      <c r="K134" s="107"/>
      <c r="L134" s="106"/>
      <c r="M134" s="28"/>
      <c r="N134" s="28"/>
      <c r="O134" s="28"/>
      <c r="P134" s="106"/>
      <c r="Q134" s="106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30">
        <f t="shared" si="86"/>
        <v>0</v>
      </c>
      <c r="AJ134" s="30">
        <f t="shared" si="81"/>
        <v>0</v>
      </c>
    </row>
    <row r="135" spans="1:44" ht="12.75" hidden="1" customHeight="1" outlineLevel="1" x14ac:dyDescent="0.3">
      <c r="A135" s="23">
        <v>7</v>
      </c>
      <c r="B135" s="23"/>
      <c r="C135" s="109"/>
      <c r="D135" s="102"/>
      <c r="E135" s="109"/>
      <c r="F135" s="109"/>
      <c r="G135" s="109"/>
      <c r="H135" s="102"/>
      <c r="I135" s="102"/>
      <c r="J135" s="321"/>
      <c r="K135" s="107"/>
      <c r="L135" s="106"/>
      <c r="M135" s="28"/>
      <c r="N135" s="28"/>
      <c r="O135" s="28"/>
      <c r="P135" s="106"/>
      <c r="Q135" s="106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30">
        <f t="shared" si="86"/>
        <v>0</v>
      </c>
      <c r="AJ135" s="30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ht="12.75" hidden="1" customHeight="1" outlineLevel="1" x14ac:dyDescent="0.3">
      <c r="A136" s="23">
        <v>8</v>
      </c>
      <c r="B136" s="23"/>
      <c r="C136" s="109"/>
      <c r="D136" s="102"/>
      <c r="E136" s="109"/>
      <c r="F136" s="109"/>
      <c r="G136" s="109"/>
      <c r="H136" s="102"/>
      <c r="I136" s="102"/>
      <c r="J136" s="321"/>
      <c r="K136" s="107"/>
      <c r="L136" s="106"/>
      <c r="M136" s="28"/>
      <c r="N136" s="28"/>
      <c r="O136" s="28"/>
      <c r="P136" s="106"/>
      <c r="Q136" s="106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30">
        <f t="shared" si="86"/>
        <v>0</v>
      </c>
      <c r="AJ136" s="30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ht="12.75" hidden="1" customHeight="1" outlineLevel="1" x14ac:dyDescent="0.3">
      <c r="A137" s="23">
        <v>9</v>
      </c>
      <c r="B137" s="23"/>
      <c r="C137" s="109"/>
      <c r="D137" s="102"/>
      <c r="E137" s="109"/>
      <c r="F137" s="109"/>
      <c r="G137" s="109"/>
      <c r="H137" s="102"/>
      <c r="I137" s="102"/>
      <c r="J137" s="321"/>
      <c r="K137" s="107"/>
      <c r="L137" s="106"/>
      <c r="M137" s="28"/>
      <c r="N137" s="28"/>
      <c r="O137" s="28"/>
      <c r="P137" s="106"/>
      <c r="Q137" s="106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30">
        <f t="shared" si="86"/>
        <v>0</v>
      </c>
      <c r="AJ137" s="30">
        <f t="shared" si="81"/>
        <v>0</v>
      </c>
    </row>
    <row r="138" spans="1:44" ht="12.75" hidden="1" customHeight="1" outlineLevel="1" x14ac:dyDescent="0.3">
      <c r="A138" s="23">
        <v>10</v>
      </c>
      <c r="B138" s="23"/>
      <c r="C138" s="109"/>
      <c r="D138" s="102"/>
      <c r="E138" s="109"/>
      <c r="F138" s="109"/>
      <c r="G138" s="109"/>
      <c r="H138" s="102"/>
      <c r="I138" s="102"/>
      <c r="J138" s="321"/>
      <c r="K138" s="108"/>
      <c r="L138" s="106"/>
      <c r="M138" s="28"/>
      <c r="N138" s="28"/>
      <c r="O138" s="28"/>
      <c r="P138" s="106"/>
      <c r="Q138" s="106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30">
        <f t="shared" si="86"/>
        <v>0</v>
      </c>
      <c r="AJ138" s="30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75">
        <f>IF(ISERROR(AH139/J139),0,AH139/J139)</f>
        <v>0</v>
      </c>
      <c r="AJ139" s="275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customHeight="1" x14ac:dyDescent="0.3">
      <c r="A140" s="433" t="s">
        <v>68</v>
      </c>
      <c r="B140" s="434"/>
      <c r="C140" s="434"/>
      <c r="D140" s="434"/>
      <c r="E140" s="435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259"/>
      <c r="AJ140" s="259"/>
    </row>
    <row r="141" spans="1:44" ht="12.75" hidden="1" customHeight="1" outlineLevel="1" x14ac:dyDescent="0.3">
      <c r="A141" s="22">
        <v>1</v>
      </c>
      <c r="B141" s="23"/>
      <c r="C141" s="104"/>
      <c r="D141" s="101"/>
      <c r="E141" s="105"/>
      <c r="F141" s="105"/>
      <c r="G141" s="105"/>
      <c r="H141" s="101"/>
      <c r="I141" s="101"/>
      <c r="J141" s="321"/>
      <c r="K141" s="93"/>
      <c r="L141" s="105"/>
      <c r="M141" s="28"/>
      <c r="N141" s="28"/>
      <c r="O141" s="28"/>
      <c r="P141" s="105"/>
      <c r="Q141" s="105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30">
        <f>IF(ISERROR(AH141/J141),0,AH141/J141)</f>
        <v>0</v>
      </c>
      <c r="AJ141" s="30">
        <f t="shared" ref="AJ141:AJ150" si="89">IF(ISERROR(AH141/$AH$191),"-",AH141/$AH$191)</f>
        <v>0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ht="12.75" hidden="1" customHeight="1" outlineLevel="1" x14ac:dyDescent="0.3">
      <c r="A142" s="22">
        <v>2</v>
      </c>
      <c r="B142" s="23"/>
      <c r="C142" s="90"/>
      <c r="D142" s="102"/>
      <c r="E142" s="106"/>
      <c r="F142" s="106"/>
      <c r="G142" s="106"/>
      <c r="H142" s="102"/>
      <c r="I142" s="102"/>
      <c r="J142" s="321"/>
      <c r="K142" s="107"/>
      <c r="L142" s="106"/>
      <c r="M142" s="28"/>
      <c r="N142" s="28"/>
      <c r="O142" s="28"/>
      <c r="P142" s="106"/>
      <c r="Q142" s="106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30">
        <f t="shared" ref="AI142:AI150" si="94">IF(ISERROR(AH142/J142),0,AH142/J142)</f>
        <v>0</v>
      </c>
      <c r="AJ142" s="30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ht="12.75" hidden="1" customHeight="1" outlineLevel="1" x14ac:dyDescent="0.3">
      <c r="A143" s="22">
        <v>3</v>
      </c>
      <c r="B143" s="23"/>
      <c r="C143" s="90"/>
      <c r="D143" s="102"/>
      <c r="E143" s="106"/>
      <c r="F143" s="106"/>
      <c r="G143" s="106"/>
      <c r="H143" s="102"/>
      <c r="I143" s="102"/>
      <c r="J143" s="321"/>
      <c r="K143" s="107"/>
      <c r="L143" s="106"/>
      <c r="M143" s="28"/>
      <c r="N143" s="28"/>
      <c r="O143" s="28"/>
      <c r="P143" s="106"/>
      <c r="Q143" s="106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30">
        <f t="shared" si="94"/>
        <v>0</v>
      </c>
      <c r="AJ143" s="30">
        <f t="shared" si="89"/>
        <v>0</v>
      </c>
    </row>
    <row r="144" spans="1:44" ht="12.75" hidden="1" customHeight="1" outlineLevel="1" x14ac:dyDescent="0.3">
      <c r="A144" s="22">
        <v>4</v>
      </c>
      <c r="B144" s="23"/>
      <c r="C144" s="90"/>
      <c r="D144" s="102"/>
      <c r="E144" s="106"/>
      <c r="F144" s="106"/>
      <c r="G144" s="106"/>
      <c r="H144" s="102"/>
      <c r="I144" s="102"/>
      <c r="J144" s="321"/>
      <c r="K144" s="107"/>
      <c r="L144" s="106"/>
      <c r="M144" s="28"/>
      <c r="N144" s="28"/>
      <c r="O144" s="28"/>
      <c r="P144" s="106"/>
      <c r="Q144" s="106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30">
        <f t="shared" si="94"/>
        <v>0</v>
      </c>
      <c r="AJ144" s="30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</row>
    <row r="145" spans="1:44" ht="12.75" hidden="1" customHeight="1" outlineLevel="1" x14ac:dyDescent="0.3">
      <c r="A145" s="22">
        <v>5</v>
      </c>
      <c r="B145" s="23"/>
      <c r="C145" s="90"/>
      <c r="D145" s="102"/>
      <c r="E145" s="106"/>
      <c r="F145" s="106"/>
      <c r="G145" s="106"/>
      <c r="H145" s="102"/>
      <c r="I145" s="102"/>
      <c r="J145" s="321"/>
      <c r="K145" s="107"/>
      <c r="L145" s="106"/>
      <c r="M145" s="28"/>
      <c r="N145" s="28"/>
      <c r="O145" s="28"/>
      <c r="P145" s="106"/>
      <c r="Q145" s="106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30">
        <f t="shared" si="94"/>
        <v>0</v>
      </c>
      <c r="AJ145" s="30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ht="12.75" hidden="1" customHeight="1" outlineLevel="1" x14ac:dyDescent="0.3">
      <c r="A146" s="22">
        <v>6</v>
      </c>
      <c r="B146" s="23"/>
      <c r="C146" s="90"/>
      <c r="D146" s="102"/>
      <c r="E146" s="106"/>
      <c r="F146" s="106"/>
      <c r="G146" s="106"/>
      <c r="H146" s="102"/>
      <c r="I146" s="102"/>
      <c r="J146" s="321"/>
      <c r="K146" s="107"/>
      <c r="L146" s="106"/>
      <c r="M146" s="28"/>
      <c r="N146" s="28"/>
      <c r="O146" s="28"/>
      <c r="P146" s="106"/>
      <c r="Q146" s="106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30">
        <f t="shared" si="94"/>
        <v>0</v>
      </c>
      <c r="AJ146" s="30">
        <f t="shared" si="89"/>
        <v>0</v>
      </c>
    </row>
    <row r="147" spans="1:44" ht="12.75" hidden="1" customHeight="1" outlineLevel="1" x14ac:dyDescent="0.3">
      <c r="A147" s="22">
        <v>7</v>
      </c>
      <c r="B147" s="23"/>
      <c r="C147" s="90"/>
      <c r="D147" s="102"/>
      <c r="E147" s="106"/>
      <c r="F147" s="106"/>
      <c r="G147" s="106"/>
      <c r="H147" s="102"/>
      <c r="I147" s="102"/>
      <c r="J147" s="321"/>
      <c r="K147" s="107"/>
      <c r="L147" s="106"/>
      <c r="M147" s="28"/>
      <c r="N147" s="28"/>
      <c r="O147" s="28"/>
      <c r="P147" s="106"/>
      <c r="Q147" s="106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30">
        <f t="shared" si="94"/>
        <v>0</v>
      </c>
      <c r="AJ147" s="30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ht="12.75" hidden="1" customHeight="1" outlineLevel="1" x14ac:dyDescent="0.3">
      <c r="A148" s="22">
        <v>8</v>
      </c>
      <c r="B148" s="23"/>
      <c r="C148" s="90"/>
      <c r="D148" s="102"/>
      <c r="E148" s="106"/>
      <c r="F148" s="106"/>
      <c r="G148" s="106"/>
      <c r="H148" s="102"/>
      <c r="I148" s="102"/>
      <c r="J148" s="321"/>
      <c r="K148" s="107"/>
      <c r="L148" s="106"/>
      <c r="M148" s="28"/>
      <c r="N148" s="28"/>
      <c r="O148" s="28"/>
      <c r="P148" s="106"/>
      <c r="Q148" s="106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30">
        <f t="shared" si="94"/>
        <v>0</v>
      </c>
      <c r="AJ148" s="30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12.75" hidden="1" customHeight="1" outlineLevel="1" x14ac:dyDescent="0.3">
      <c r="A149" s="22">
        <v>9</v>
      </c>
      <c r="B149" s="23"/>
      <c r="C149" s="90"/>
      <c r="D149" s="102"/>
      <c r="E149" s="106"/>
      <c r="F149" s="106"/>
      <c r="G149" s="106"/>
      <c r="H149" s="102"/>
      <c r="I149" s="102"/>
      <c r="J149" s="321"/>
      <c r="K149" s="107"/>
      <c r="L149" s="106"/>
      <c r="M149" s="28"/>
      <c r="N149" s="28"/>
      <c r="O149" s="28"/>
      <c r="P149" s="106"/>
      <c r="Q149" s="106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30">
        <f t="shared" si="94"/>
        <v>0</v>
      </c>
      <c r="AJ149" s="30">
        <f t="shared" si="89"/>
        <v>0</v>
      </c>
    </row>
    <row r="150" spans="1:44" ht="12.75" hidden="1" customHeight="1" outlineLevel="1" x14ac:dyDescent="0.3">
      <c r="A150" s="22">
        <v>10</v>
      </c>
      <c r="B150" s="23"/>
      <c r="C150" s="90"/>
      <c r="D150" s="102"/>
      <c r="E150" s="106"/>
      <c r="F150" s="106"/>
      <c r="G150" s="106"/>
      <c r="H150" s="102"/>
      <c r="I150" s="102"/>
      <c r="J150" s="321"/>
      <c r="K150" s="108"/>
      <c r="L150" s="106"/>
      <c r="M150" s="28"/>
      <c r="N150" s="28"/>
      <c r="O150" s="28"/>
      <c r="P150" s="106"/>
      <c r="Q150" s="106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30">
        <f t="shared" si="94"/>
        <v>0</v>
      </c>
      <c r="AJ150" s="30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75">
        <f>IF(ISERROR(AH151/J151),0,AH151/J151)</f>
        <v>0</v>
      </c>
      <c r="AJ151" s="275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ht="12.75" customHeight="1" x14ac:dyDescent="0.3">
      <c r="A152" s="424" t="s">
        <v>70</v>
      </c>
      <c r="B152" s="425"/>
      <c r="C152" s="425"/>
      <c r="D152" s="425"/>
      <c r="E152" s="426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259"/>
      <c r="AJ152" s="259"/>
    </row>
    <row r="153" spans="1:44" ht="12.75" hidden="1" customHeight="1" outlineLevel="1" x14ac:dyDescent="0.3">
      <c r="A153" s="22">
        <v>1</v>
      </c>
      <c r="B153" s="23"/>
      <c r="C153" s="104"/>
      <c r="D153" s="101"/>
      <c r="E153" s="105"/>
      <c r="F153" s="105"/>
      <c r="G153" s="105"/>
      <c r="H153" s="101"/>
      <c r="I153" s="101"/>
      <c r="J153" s="321"/>
      <c r="K153" s="93"/>
      <c r="L153" s="105"/>
      <c r="M153" s="28"/>
      <c r="N153" s="28"/>
      <c r="O153" s="28"/>
      <c r="P153" s="105"/>
      <c r="Q153" s="105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30">
        <f>IF(ISERROR(AH153/J153),0,AH153/J153)</f>
        <v>0</v>
      </c>
      <c r="AJ153" s="30">
        <f t="shared" ref="AJ153:AJ162" si="97">IF(ISERROR(AH153/$AH$191),"-",AH153/$AH$191)</f>
        <v>0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ht="12.75" hidden="1" customHeight="1" outlineLevel="1" x14ac:dyDescent="0.3">
      <c r="A154" s="22">
        <v>2</v>
      </c>
      <c r="B154" s="23"/>
      <c r="C154" s="90"/>
      <c r="D154" s="102"/>
      <c r="E154" s="106"/>
      <c r="F154" s="106"/>
      <c r="G154" s="106"/>
      <c r="H154" s="102"/>
      <c r="I154" s="102"/>
      <c r="J154" s="321"/>
      <c r="K154" s="107"/>
      <c r="L154" s="106"/>
      <c r="M154" s="28"/>
      <c r="N154" s="28"/>
      <c r="O154" s="28"/>
      <c r="P154" s="106"/>
      <c r="Q154" s="106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30">
        <f t="shared" ref="AI154:AI162" si="102">IF(ISERROR(AH154/J154),0,AH154/J154)</f>
        <v>0</v>
      </c>
      <c r="AJ154" s="30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ht="12.75" hidden="1" customHeight="1" outlineLevel="1" x14ac:dyDescent="0.3">
      <c r="A155" s="22">
        <v>3</v>
      </c>
      <c r="B155" s="23"/>
      <c r="C155" s="90"/>
      <c r="D155" s="102"/>
      <c r="E155" s="106"/>
      <c r="F155" s="106"/>
      <c r="G155" s="106"/>
      <c r="H155" s="102"/>
      <c r="I155" s="102"/>
      <c r="J155" s="321"/>
      <c r="K155" s="107"/>
      <c r="L155" s="106"/>
      <c r="M155" s="28"/>
      <c r="N155" s="28"/>
      <c r="O155" s="28"/>
      <c r="P155" s="106"/>
      <c r="Q155" s="106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30">
        <f t="shared" si="102"/>
        <v>0</v>
      </c>
      <c r="AJ155" s="30">
        <f t="shared" si="97"/>
        <v>0</v>
      </c>
    </row>
    <row r="156" spans="1:44" ht="12.75" hidden="1" customHeight="1" outlineLevel="1" x14ac:dyDescent="0.3">
      <c r="A156" s="22">
        <v>4</v>
      </c>
      <c r="B156" s="23"/>
      <c r="C156" s="90"/>
      <c r="D156" s="102"/>
      <c r="E156" s="106"/>
      <c r="F156" s="106"/>
      <c r="G156" s="106"/>
      <c r="H156" s="102"/>
      <c r="I156" s="102"/>
      <c r="J156" s="321"/>
      <c r="K156" s="107"/>
      <c r="L156" s="106"/>
      <c r="M156" s="28"/>
      <c r="N156" s="28"/>
      <c r="O156" s="28"/>
      <c r="P156" s="106"/>
      <c r="Q156" s="106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30">
        <f t="shared" si="102"/>
        <v>0</v>
      </c>
      <c r="AJ156" s="30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ht="12.75" hidden="1" customHeight="1" outlineLevel="1" x14ac:dyDescent="0.3">
      <c r="A157" s="22">
        <v>5</v>
      </c>
      <c r="B157" s="23"/>
      <c r="C157" s="90"/>
      <c r="D157" s="102"/>
      <c r="E157" s="106"/>
      <c r="F157" s="106"/>
      <c r="G157" s="106"/>
      <c r="H157" s="102"/>
      <c r="I157" s="102"/>
      <c r="J157" s="321"/>
      <c r="K157" s="107"/>
      <c r="L157" s="106"/>
      <c r="M157" s="28"/>
      <c r="N157" s="28"/>
      <c r="O157" s="28"/>
      <c r="P157" s="106"/>
      <c r="Q157" s="106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30">
        <f t="shared" si="102"/>
        <v>0</v>
      </c>
      <c r="AJ157" s="30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ht="12.75" hidden="1" customHeight="1" outlineLevel="1" x14ac:dyDescent="0.3">
      <c r="A158" s="22">
        <v>6</v>
      </c>
      <c r="B158" s="23"/>
      <c r="C158" s="90"/>
      <c r="D158" s="102"/>
      <c r="E158" s="106"/>
      <c r="F158" s="106"/>
      <c r="G158" s="106"/>
      <c r="H158" s="102"/>
      <c r="I158" s="102"/>
      <c r="J158" s="321"/>
      <c r="K158" s="107"/>
      <c r="L158" s="106"/>
      <c r="M158" s="28"/>
      <c r="N158" s="28"/>
      <c r="O158" s="28"/>
      <c r="P158" s="106"/>
      <c r="Q158" s="106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30">
        <f t="shared" si="102"/>
        <v>0</v>
      </c>
      <c r="AJ158" s="30">
        <f t="shared" si="97"/>
        <v>0</v>
      </c>
    </row>
    <row r="159" spans="1:44" ht="12.75" hidden="1" customHeight="1" outlineLevel="1" x14ac:dyDescent="0.3">
      <c r="A159" s="22">
        <v>7</v>
      </c>
      <c r="B159" s="23"/>
      <c r="C159" s="90"/>
      <c r="D159" s="102"/>
      <c r="E159" s="106"/>
      <c r="F159" s="106"/>
      <c r="G159" s="106"/>
      <c r="H159" s="102"/>
      <c r="I159" s="102"/>
      <c r="J159" s="321"/>
      <c r="K159" s="107"/>
      <c r="L159" s="106"/>
      <c r="M159" s="28"/>
      <c r="N159" s="28"/>
      <c r="O159" s="28"/>
      <c r="P159" s="106"/>
      <c r="Q159" s="106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30">
        <f t="shared" si="102"/>
        <v>0</v>
      </c>
      <c r="AJ159" s="30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ht="12.75" hidden="1" customHeight="1" outlineLevel="1" x14ac:dyDescent="0.3">
      <c r="A160" s="22">
        <v>8</v>
      </c>
      <c r="B160" s="23"/>
      <c r="C160" s="90"/>
      <c r="D160" s="102"/>
      <c r="E160" s="106"/>
      <c r="F160" s="106"/>
      <c r="G160" s="106"/>
      <c r="H160" s="102"/>
      <c r="I160" s="102"/>
      <c r="J160" s="321"/>
      <c r="K160" s="107"/>
      <c r="L160" s="106"/>
      <c r="M160" s="28"/>
      <c r="N160" s="28"/>
      <c r="O160" s="28"/>
      <c r="P160" s="106"/>
      <c r="Q160" s="106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30">
        <f t="shared" si="102"/>
        <v>0</v>
      </c>
      <c r="AJ160" s="30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ht="12.75" hidden="1" customHeight="1" outlineLevel="1" x14ac:dyDescent="0.3">
      <c r="A161" s="22">
        <v>9</v>
      </c>
      <c r="B161" s="23"/>
      <c r="C161" s="90"/>
      <c r="D161" s="102"/>
      <c r="E161" s="106"/>
      <c r="F161" s="106"/>
      <c r="G161" s="106"/>
      <c r="H161" s="102"/>
      <c r="I161" s="102"/>
      <c r="J161" s="321"/>
      <c r="K161" s="107"/>
      <c r="L161" s="106"/>
      <c r="M161" s="28"/>
      <c r="N161" s="28"/>
      <c r="O161" s="28"/>
      <c r="P161" s="106"/>
      <c r="Q161" s="106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30">
        <f t="shared" si="102"/>
        <v>0</v>
      </c>
      <c r="AJ161" s="30">
        <f t="shared" si="97"/>
        <v>0</v>
      </c>
    </row>
    <row r="162" spans="1:44" ht="12.75" hidden="1" customHeight="1" outlineLevel="1" x14ac:dyDescent="0.3">
      <c r="A162" s="22">
        <v>10</v>
      </c>
      <c r="B162" s="23"/>
      <c r="C162" s="90"/>
      <c r="D162" s="102"/>
      <c r="E162" s="106"/>
      <c r="F162" s="106"/>
      <c r="G162" s="106"/>
      <c r="H162" s="102"/>
      <c r="I162" s="102"/>
      <c r="J162" s="321"/>
      <c r="K162" s="108"/>
      <c r="L162" s="106"/>
      <c r="M162" s="28"/>
      <c r="N162" s="28"/>
      <c r="O162" s="28"/>
      <c r="P162" s="106"/>
      <c r="Q162" s="106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30">
        <f t="shared" si="102"/>
        <v>0</v>
      </c>
      <c r="AJ162" s="30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75">
        <f>IF(ISERROR(AH163/J163),0,AH163/J163)</f>
        <v>0</v>
      </c>
      <c r="AJ163" s="275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ht="12.75" customHeight="1" x14ac:dyDescent="0.3">
      <c r="A164" s="424" t="s">
        <v>72</v>
      </c>
      <c r="B164" s="425"/>
      <c r="C164" s="425"/>
      <c r="D164" s="425"/>
      <c r="E164" s="426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259"/>
      <c r="AJ164" s="259"/>
    </row>
    <row r="165" spans="1:44" ht="12.75" hidden="1" customHeight="1" outlineLevel="1" x14ac:dyDescent="0.3">
      <c r="A165" s="22">
        <v>1</v>
      </c>
      <c r="B165" s="23"/>
      <c r="C165" s="104"/>
      <c r="D165" s="101"/>
      <c r="E165" s="105"/>
      <c r="F165" s="105"/>
      <c r="G165" s="105"/>
      <c r="H165" s="101"/>
      <c r="I165" s="101"/>
      <c r="J165" s="321"/>
      <c r="K165" s="93"/>
      <c r="L165" s="105"/>
      <c r="M165" s="28"/>
      <c r="N165" s="28"/>
      <c r="O165" s="28"/>
      <c r="P165" s="105"/>
      <c r="Q165" s="105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30">
        <f>IF(ISERROR(AH165/J165),0,AH165/J165)</f>
        <v>0</v>
      </c>
      <c r="AJ165" s="30">
        <f t="shared" ref="AJ165:AJ174" si="105">IF(ISERROR(AH165/$AH$191),"-",AH165/$AH$191)</f>
        <v>0</v>
      </c>
      <c r="AK165" s="11"/>
      <c r="AL165" s="11"/>
      <c r="AM165" s="11"/>
      <c r="AN165" s="11"/>
      <c r="AO165" s="11"/>
      <c r="AP165" s="11"/>
      <c r="AQ165" s="11"/>
      <c r="AR165" s="11"/>
    </row>
    <row r="166" spans="1:44" ht="12.75" hidden="1" customHeight="1" outlineLevel="1" x14ac:dyDescent="0.3">
      <c r="A166" s="22">
        <v>2</v>
      </c>
      <c r="B166" s="23"/>
      <c r="C166" s="90"/>
      <c r="D166" s="102"/>
      <c r="E166" s="106"/>
      <c r="F166" s="106"/>
      <c r="G166" s="106"/>
      <c r="H166" s="102"/>
      <c r="I166" s="102"/>
      <c r="J166" s="321"/>
      <c r="K166" s="107"/>
      <c r="L166" s="106"/>
      <c r="M166" s="28"/>
      <c r="N166" s="28"/>
      <c r="O166" s="28"/>
      <c r="P166" s="106"/>
      <c r="Q166" s="106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30">
        <f t="shared" ref="AI166:AI174" si="110">IF(ISERROR(AH166/J166),0,AH166/J166)</f>
        <v>0</v>
      </c>
      <c r="AJ166" s="30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ht="12.75" hidden="1" customHeight="1" outlineLevel="1" x14ac:dyDescent="0.3">
      <c r="A167" s="22">
        <v>3</v>
      </c>
      <c r="B167" s="23"/>
      <c r="C167" s="90"/>
      <c r="D167" s="102"/>
      <c r="E167" s="106"/>
      <c r="F167" s="106"/>
      <c r="G167" s="106"/>
      <c r="H167" s="102"/>
      <c r="I167" s="102"/>
      <c r="J167" s="321"/>
      <c r="K167" s="107"/>
      <c r="L167" s="106"/>
      <c r="M167" s="28"/>
      <c r="N167" s="28"/>
      <c r="O167" s="28"/>
      <c r="P167" s="106"/>
      <c r="Q167" s="106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30">
        <f t="shared" si="110"/>
        <v>0</v>
      </c>
      <c r="AJ167" s="30">
        <f t="shared" si="105"/>
        <v>0</v>
      </c>
    </row>
    <row r="168" spans="1:44" ht="12.75" hidden="1" customHeight="1" outlineLevel="1" x14ac:dyDescent="0.3">
      <c r="A168" s="22">
        <v>4</v>
      </c>
      <c r="B168" s="23"/>
      <c r="C168" s="90"/>
      <c r="D168" s="102"/>
      <c r="E168" s="106"/>
      <c r="F168" s="106"/>
      <c r="G168" s="106"/>
      <c r="H168" s="102"/>
      <c r="I168" s="102"/>
      <c r="J168" s="321"/>
      <c r="K168" s="107"/>
      <c r="L168" s="106"/>
      <c r="M168" s="28"/>
      <c r="N168" s="28"/>
      <c r="O168" s="28"/>
      <c r="P168" s="106"/>
      <c r="Q168" s="106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30">
        <f t="shared" si="110"/>
        <v>0</v>
      </c>
      <c r="AJ168" s="30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ht="12.75" hidden="1" customHeight="1" outlineLevel="1" x14ac:dyDescent="0.3">
      <c r="A169" s="22">
        <v>5</v>
      </c>
      <c r="B169" s="23"/>
      <c r="C169" s="90"/>
      <c r="D169" s="102"/>
      <c r="E169" s="106"/>
      <c r="F169" s="106"/>
      <c r="G169" s="106"/>
      <c r="H169" s="102"/>
      <c r="I169" s="102"/>
      <c r="J169" s="321"/>
      <c r="K169" s="107"/>
      <c r="L169" s="106"/>
      <c r="M169" s="28"/>
      <c r="N169" s="28"/>
      <c r="O169" s="28"/>
      <c r="P169" s="106"/>
      <c r="Q169" s="106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30">
        <f t="shared" si="110"/>
        <v>0</v>
      </c>
      <c r="AJ169" s="30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ht="12.75" hidden="1" customHeight="1" outlineLevel="1" x14ac:dyDescent="0.3">
      <c r="A170" s="22">
        <v>6</v>
      </c>
      <c r="B170" s="23"/>
      <c r="C170" s="90"/>
      <c r="D170" s="102"/>
      <c r="E170" s="106"/>
      <c r="F170" s="106"/>
      <c r="G170" s="106"/>
      <c r="H170" s="102"/>
      <c r="I170" s="102"/>
      <c r="J170" s="321"/>
      <c r="K170" s="107"/>
      <c r="L170" s="106"/>
      <c r="M170" s="28"/>
      <c r="N170" s="28"/>
      <c r="O170" s="28"/>
      <c r="P170" s="106"/>
      <c r="Q170" s="106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30">
        <f t="shared" si="110"/>
        <v>0</v>
      </c>
      <c r="AJ170" s="30">
        <f t="shared" si="105"/>
        <v>0</v>
      </c>
    </row>
    <row r="171" spans="1:44" ht="12.75" hidden="1" customHeight="1" outlineLevel="1" x14ac:dyDescent="0.3">
      <c r="A171" s="22">
        <v>7</v>
      </c>
      <c r="B171" s="23"/>
      <c r="C171" s="90"/>
      <c r="D171" s="102"/>
      <c r="E171" s="106"/>
      <c r="F171" s="106"/>
      <c r="G171" s="106"/>
      <c r="H171" s="102"/>
      <c r="I171" s="102"/>
      <c r="J171" s="321"/>
      <c r="K171" s="107"/>
      <c r="L171" s="106"/>
      <c r="M171" s="28"/>
      <c r="N171" s="28"/>
      <c r="O171" s="28"/>
      <c r="P171" s="106"/>
      <c r="Q171" s="106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30">
        <f t="shared" si="110"/>
        <v>0</v>
      </c>
      <c r="AJ171" s="30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ht="12.75" hidden="1" customHeight="1" outlineLevel="1" x14ac:dyDescent="0.3">
      <c r="A172" s="22">
        <v>8</v>
      </c>
      <c r="B172" s="23"/>
      <c r="C172" s="90"/>
      <c r="D172" s="102"/>
      <c r="E172" s="106"/>
      <c r="F172" s="106"/>
      <c r="G172" s="106"/>
      <c r="H172" s="102"/>
      <c r="I172" s="102"/>
      <c r="J172" s="321"/>
      <c r="K172" s="107"/>
      <c r="L172" s="106"/>
      <c r="M172" s="28"/>
      <c r="N172" s="28"/>
      <c r="O172" s="28"/>
      <c r="P172" s="106"/>
      <c r="Q172" s="106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30">
        <f t="shared" si="110"/>
        <v>0</v>
      </c>
      <c r="AJ172" s="30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ht="12.75" hidden="1" customHeight="1" outlineLevel="1" x14ac:dyDescent="0.3">
      <c r="A173" s="22">
        <v>9</v>
      </c>
      <c r="B173" s="23"/>
      <c r="C173" s="90"/>
      <c r="D173" s="102"/>
      <c r="E173" s="106"/>
      <c r="F173" s="106"/>
      <c r="G173" s="106"/>
      <c r="H173" s="102"/>
      <c r="I173" s="102"/>
      <c r="J173" s="321"/>
      <c r="K173" s="107"/>
      <c r="L173" s="106"/>
      <c r="M173" s="28"/>
      <c r="N173" s="28"/>
      <c r="O173" s="28"/>
      <c r="P173" s="106"/>
      <c r="Q173" s="106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30">
        <f t="shared" si="110"/>
        <v>0</v>
      </c>
      <c r="AJ173" s="30">
        <f t="shared" si="105"/>
        <v>0</v>
      </c>
    </row>
    <row r="174" spans="1:44" ht="12.75" hidden="1" customHeight="1" outlineLevel="1" x14ac:dyDescent="0.3">
      <c r="A174" s="22">
        <v>10</v>
      </c>
      <c r="B174" s="23"/>
      <c r="C174" s="90"/>
      <c r="D174" s="102"/>
      <c r="E174" s="106"/>
      <c r="F174" s="106"/>
      <c r="G174" s="106"/>
      <c r="H174" s="102"/>
      <c r="I174" s="102"/>
      <c r="J174" s="321"/>
      <c r="K174" s="108"/>
      <c r="L174" s="106"/>
      <c r="M174" s="28"/>
      <c r="N174" s="28"/>
      <c r="O174" s="28"/>
      <c r="P174" s="106"/>
      <c r="Q174" s="106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30">
        <f t="shared" si="110"/>
        <v>0</v>
      </c>
      <c r="AJ174" s="30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75">
        <f>IF(ISERROR(AH175/J175),0,AH175/J175)</f>
        <v>0</v>
      </c>
      <c r="AJ175" s="275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ht="12.75" customHeight="1" x14ac:dyDescent="0.3">
      <c r="A176" s="424" t="s">
        <v>74</v>
      </c>
      <c r="B176" s="425"/>
      <c r="C176" s="425"/>
      <c r="D176" s="425"/>
      <c r="E176" s="426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259"/>
      <c r="AJ176" s="259"/>
    </row>
    <row r="177" spans="1:44" ht="12.75" hidden="1" customHeight="1" outlineLevel="1" x14ac:dyDescent="0.3">
      <c r="A177" s="22">
        <v>1</v>
      </c>
      <c r="B177" s="23"/>
      <c r="C177" s="104"/>
      <c r="D177" s="101"/>
      <c r="E177" s="105"/>
      <c r="F177" s="105"/>
      <c r="G177" s="105"/>
      <c r="H177" s="101"/>
      <c r="I177" s="101"/>
      <c r="J177" s="321"/>
      <c r="K177" s="93"/>
      <c r="L177" s="105"/>
      <c r="M177" s="28"/>
      <c r="N177" s="28"/>
      <c r="O177" s="28"/>
      <c r="P177" s="105"/>
      <c r="Q177" s="105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30">
        <f>IF(ISERROR(AH177/J177),0,AH177/J177)</f>
        <v>0</v>
      </c>
      <c r="AJ177" s="30">
        <f t="shared" ref="AJ177:AJ186" si="113">IF(ISERROR(AH177/$AH$191),"-",AH177/$AH$191)</f>
        <v>0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ht="12.75" hidden="1" customHeight="1" outlineLevel="1" x14ac:dyDescent="0.3">
      <c r="A178" s="22">
        <v>2</v>
      </c>
      <c r="B178" s="23"/>
      <c r="C178" s="90"/>
      <c r="D178" s="102"/>
      <c r="E178" s="106"/>
      <c r="F178" s="106"/>
      <c r="G178" s="106"/>
      <c r="H178" s="102"/>
      <c r="I178" s="102"/>
      <c r="J178" s="321"/>
      <c r="K178" s="107"/>
      <c r="L178" s="106"/>
      <c r="M178" s="28"/>
      <c r="N178" s="28"/>
      <c r="O178" s="28"/>
      <c r="P178" s="106"/>
      <c r="Q178" s="106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30">
        <f t="shared" ref="AI178:AI186" si="118">IF(ISERROR(AH178/J178),0,AH178/J178)</f>
        <v>0</v>
      </c>
      <c r="AJ178" s="30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ht="12.75" hidden="1" customHeight="1" outlineLevel="1" x14ac:dyDescent="0.3">
      <c r="A179" s="22">
        <v>3</v>
      </c>
      <c r="B179" s="23"/>
      <c r="C179" s="90"/>
      <c r="D179" s="102"/>
      <c r="E179" s="106"/>
      <c r="F179" s="106"/>
      <c r="G179" s="106"/>
      <c r="H179" s="102"/>
      <c r="I179" s="102"/>
      <c r="J179" s="321"/>
      <c r="K179" s="107"/>
      <c r="L179" s="106"/>
      <c r="M179" s="28"/>
      <c r="N179" s="28"/>
      <c r="O179" s="28"/>
      <c r="P179" s="106"/>
      <c r="Q179" s="106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30">
        <f t="shared" si="118"/>
        <v>0</v>
      </c>
      <c r="AJ179" s="30">
        <f t="shared" si="113"/>
        <v>0</v>
      </c>
    </row>
    <row r="180" spans="1:44" ht="12.75" hidden="1" customHeight="1" outlineLevel="1" x14ac:dyDescent="0.3">
      <c r="A180" s="22">
        <v>4</v>
      </c>
      <c r="B180" s="23"/>
      <c r="C180" s="90"/>
      <c r="D180" s="102"/>
      <c r="E180" s="106"/>
      <c r="F180" s="106"/>
      <c r="G180" s="106"/>
      <c r="H180" s="102"/>
      <c r="I180" s="102"/>
      <c r="J180" s="321"/>
      <c r="K180" s="107"/>
      <c r="L180" s="106"/>
      <c r="M180" s="28"/>
      <c r="N180" s="28"/>
      <c r="O180" s="28"/>
      <c r="P180" s="106"/>
      <c r="Q180" s="106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30">
        <f t="shared" si="118"/>
        <v>0</v>
      </c>
      <c r="AJ180" s="30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ht="12.75" hidden="1" customHeight="1" outlineLevel="1" x14ac:dyDescent="0.3">
      <c r="A181" s="22">
        <v>5</v>
      </c>
      <c r="B181" s="23"/>
      <c r="C181" s="90"/>
      <c r="D181" s="102"/>
      <c r="E181" s="106"/>
      <c r="F181" s="106"/>
      <c r="G181" s="106"/>
      <c r="H181" s="102"/>
      <c r="I181" s="102"/>
      <c r="J181" s="321"/>
      <c r="K181" s="107"/>
      <c r="L181" s="106"/>
      <c r="M181" s="28"/>
      <c r="N181" s="28"/>
      <c r="O181" s="28"/>
      <c r="P181" s="106"/>
      <c r="Q181" s="106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30">
        <f t="shared" si="118"/>
        <v>0</v>
      </c>
      <c r="AJ181" s="30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ht="12.75" hidden="1" customHeight="1" outlineLevel="1" x14ac:dyDescent="0.3">
      <c r="A182" s="22">
        <v>6</v>
      </c>
      <c r="B182" s="23"/>
      <c r="C182" s="90"/>
      <c r="D182" s="102"/>
      <c r="E182" s="106"/>
      <c r="F182" s="106"/>
      <c r="G182" s="106"/>
      <c r="H182" s="102"/>
      <c r="I182" s="102"/>
      <c r="J182" s="321"/>
      <c r="K182" s="107"/>
      <c r="L182" s="106"/>
      <c r="M182" s="28"/>
      <c r="N182" s="28"/>
      <c r="O182" s="28"/>
      <c r="P182" s="106"/>
      <c r="Q182" s="106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30">
        <f t="shared" si="118"/>
        <v>0</v>
      </c>
      <c r="AJ182" s="30">
        <f t="shared" si="113"/>
        <v>0</v>
      </c>
    </row>
    <row r="183" spans="1:44" ht="12.75" hidden="1" customHeight="1" outlineLevel="1" x14ac:dyDescent="0.3">
      <c r="A183" s="22">
        <v>7</v>
      </c>
      <c r="B183" s="23"/>
      <c r="C183" s="90"/>
      <c r="D183" s="102"/>
      <c r="E183" s="106"/>
      <c r="F183" s="106"/>
      <c r="G183" s="106"/>
      <c r="H183" s="102"/>
      <c r="I183" s="102"/>
      <c r="J183" s="321"/>
      <c r="K183" s="107"/>
      <c r="L183" s="106"/>
      <c r="M183" s="28"/>
      <c r="N183" s="28"/>
      <c r="O183" s="28"/>
      <c r="P183" s="106"/>
      <c r="Q183" s="106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30">
        <f t="shared" si="118"/>
        <v>0</v>
      </c>
      <c r="AJ183" s="30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ht="12.75" hidden="1" customHeight="1" outlineLevel="1" x14ac:dyDescent="0.3">
      <c r="A184" s="22">
        <v>8</v>
      </c>
      <c r="B184" s="23"/>
      <c r="C184" s="90"/>
      <c r="D184" s="102"/>
      <c r="E184" s="106"/>
      <c r="F184" s="106"/>
      <c r="G184" s="106"/>
      <c r="H184" s="102"/>
      <c r="I184" s="102"/>
      <c r="J184" s="321"/>
      <c r="K184" s="107"/>
      <c r="L184" s="106"/>
      <c r="M184" s="28"/>
      <c r="N184" s="28"/>
      <c r="O184" s="28"/>
      <c r="P184" s="106"/>
      <c r="Q184" s="106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30">
        <f t="shared" si="118"/>
        <v>0</v>
      </c>
      <c r="AJ184" s="30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ht="12.75" hidden="1" customHeight="1" outlineLevel="1" x14ac:dyDescent="0.3">
      <c r="A185" s="22">
        <v>9</v>
      </c>
      <c r="B185" s="23"/>
      <c r="C185" s="90"/>
      <c r="D185" s="102"/>
      <c r="E185" s="106"/>
      <c r="F185" s="106"/>
      <c r="G185" s="106"/>
      <c r="H185" s="102"/>
      <c r="I185" s="102"/>
      <c r="J185" s="321"/>
      <c r="K185" s="107"/>
      <c r="L185" s="106"/>
      <c r="M185" s="28"/>
      <c r="N185" s="28"/>
      <c r="O185" s="28"/>
      <c r="P185" s="106"/>
      <c r="Q185" s="106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30">
        <f t="shared" si="118"/>
        <v>0</v>
      </c>
      <c r="AJ185" s="30">
        <f t="shared" si="113"/>
        <v>0</v>
      </c>
    </row>
    <row r="186" spans="1:44" ht="12.75" hidden="1" customHeight="1" outlineLevel="1" x14ac:dyDescent="0.3">
      <c r="A186" s="22">
        <v>10</v>
      </c>
      <c r="B186" s="23"/>
      <c r="C186" s="90"/>
      <c r="D186" s="102"/>
      <c r="E186" s="106"/>
      <c r="F186" s="106"/>
      <c r="G186" s="106"/>
      <c r="H186" s="102"/>
      <c r="I186" s="102"/>
      <c r="J186" s="321"/>
      <c r="K186" s="108"/>
      <c r="L186" s="106"/>
      <c r="M186" s="28"/>
      <c r="N186" s="28"/>
      <c r="O186" s="28"/>
      <c r="P186" s="106"/>
      <c r="Q186" s="106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30">
        <f t="shared" si="118"/>
        <v>0</v>
      </c>
      <c r="AJ186" s="30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75">
        <f>IF(ISERROR(AH187/J187),0,AH187/J187)</f>
        <v>0</v>
      </c>
      <c r="AJ187" s="275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ht="12.75" customHeight="1" x14ac:dyDescent="0.3">
      <c r="A188" s="424" t="s">
        <v>76</v>
      </c>
      <c r="B188" s="425"/>
      <c r="C188" s="425"/>
      <c r="D188" s="425"/>
      <c r="E188" s="426"/>
      <c r="F188" s="16"/>
      <c r="G188" s="5"/>
      <c r="H188" s="17"/>
      <c r="I188" s="17"/>
      <c r="J188" s="446">
        <v>372963000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259"/>
      <c r="AJ188" s="259"/>
    </row>
    <row r="189" spans="1:44" ht="24.9" customHeight="1" outlineLevel="1" x14ac:dyDescent="0.3">
      <c r="A189" s="23">
        <v>1</v>
      </c>
      <c r="B189" s="23"/>
      <c r="C189" s="1"/>
      <c r="D189" s="6"/>
      <c r="E189" s="94" t="s">
        <v>77</v>
      </c>
      <c r="F189" s="94" t="s">
        <v>87</v>
      </c>
      <c r="G189" s="85" t="s">
        <v>79</v>
      </c>
      <c r="H189" s="61"/>
      <c r="I189" s="2"/>
      <c r="J189" s="466"/>
      <c r="K189" s="296">
        <v>372963000</v>
      </c>
      <c r="L189" s="3" t="s">
        <v>80</v>
      </c>
      <c r="M189" s="51"/>
      <c r="N189" s="87"/>
      <c r="O189" s="51"/>
      <c r="P189" s="85"/>
      <c r="Q189" s="85"/>
      <c r="R189" s="28"/>
      <c r="S189" s="28"/>
      <c r="T189" s="28"/>
      <c r="U189" s="29">
        <f>SUM(R190:T190)</f>
        <v>0</v>
      </c>
      <c r="V189" s="28"/>
      <c r="W189" s="28"/>
      <c r="X189" s="28"/>
      <c r="Y189" s="29">
        <f>SUM(V189:X189)</f>
        <v>0</v>
      </c>
      <c r="Z189" s="28"/>
      <c r="AA189" s="28">
        <v>261073400</v>
      </c>
      <c r="AB189" s="28"/>
      <c r="AC189" s="29">
        <f>SUM(Z189:AB189)</f>
        <v>261073400</v>
      </c>
      <c r="AD189" s="28"/>
      <c r="AE189" s="28"/>
      <c r="AF189" s="28">
        <v>0</v>
      </c>
      <c r="AG189" s="29">
        <f>SUM(AD189:AF189)</f>
        <v>0</v>
      </c>
      <c r="AH189" s="29">
        <f>+U189+Y189+AC189+AG189</f>
        <v>261073400</v>
      </c>
      <c r="AI189" s="30">
        <f>IF(ISERROR(AH189/J188),0,AH189/J188)</f>
        <v>0.69999812313822019</v>
      </c>
      <c r="AJ189" s="30">
        <f>IF(ISERROR(AH189/$AH$191),"-",AH189/$AH$191)</f>
        <v>1</v>
      </c>
      <c r="AK189" s="11"/>
      <c r="AL189" s="11"/>
      <c r="AM189" s="11"/>
      <c r="AN189" s="11"/>
      <c r="AO189" s="11"/>
      <c r="AP189" s="11"/>
      <c r="AQ189" s="11"/>
      <c r="AR189" s="11"/>
    </row>
    <row r="190" spans="1:44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372963000</v>
      </c>
      <c r="K190" s="273">
        <f>SUM(K189:K189)</f>
        <v>372963000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0">SUM(R189:R189)</f>
        <v>0</v>
      </c>
      <c r="S190" s="273">
        <f t="shared" si="120"/>
        <v>0</v>
      </c>
      <c r="T190" s="273">
        <f t="shared" si="120"/>
        <v>0</v>
      </c>
      <c r="U190" s="273">
        <f t="shared" si="120"/>
        <v>0</v>
      </c>
      <c r="V190" s="273">
        <f t="shared" si="120"/>
        <v>0</v>
      </c>
      <c r="W190" s="273">
        <f t="shared" si="120"/>
        <v>0</v>
      </c>
      <c r="X190" s="273">
        <f t="shared" si="120"/>
        <v>0</v>
      </c>
      <c r="Y190" s="273">
        <f t="shared" si="120"/>
        <v>0</v>
      </c>
      <c r="Z190" s="273">
        <f t="shared" si="120"/>
        <v>0</v>
      </c>
      <c r="AA190" s="273">
        <f t="shared" si="120"/>
        <v>261073400</v>
      </c>
      <c r="AB190" s="273">
        <f t="shared" si="120"/>
        <v>0</v>
      </c>
      <c r="AC190" s="273">
        <f t="shared" si="120"/>
        <v>261073400</v>
      </c>
      <c r="AD190" s="273">
        <f t="shared" si="120"/>
        <v>0</v>
      </c>
      <c r="AE190" s="273">
        <f t="shared" si="120"/>
        <v>0</v>
      </c>
      <c r="AF190" s="273">
        <f t="shared" si="120"/>
        <v>0</v>
      </c>
      <c r="AG190" s="273">
        <f t="shared" si="120"/>
        <v>0</v>
      </c>
      <c r="AH190" s="273">
        <f t="shared" si="120"/>
        <v>261073400</v>
      </c>
      <c r="AI190" s="275">
        <f>IF(ISERROR(AH190/J190),0,AH190/J190)</f>
        <v>0.69999812313822019</v>
      </c>
      <c r="AJ190" s="275">
        <f>IF(ISERROR(AH190/$AH$191),0,AH190/$AH$191)</f>
        <v>1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ht="15" customHeight="1" x14ac:dyDescent="0.3">
      <c r="A191" s="421" t="s">
        <v>82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372963000</v>
      </c>
      <c r="K191" s="276">
        <f>+K19+K31+K43+K55+K67+K79+K91+K103+K115+K127+K139+K151+K187+K163+K175+K190</f>
        <v>372963000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1">+R19+R31+R43+R55+R67+R79+R91+R103+R115+R127+R139+R151+R187+R163+R175+R190</f>
        <v>0</v>
      </c>
      <c r="S191" s="276">
        <f t="shared" si="121"/>
        <v>0</v>
      </c>
      <c r="T191" s="276">
        <f t="shared" si="121"/>
        <v>0</v>
      </c>
      <c r="U191" s="276">
        <f t="shared" si="121"/>
        <v>0</v>
      </c>
      <c r="V191" s="276">
        <f t="shared" si="121"/>
        <v>0</v>
      </c>
      <c r="W191" s="276">
        <f t="shared" si="121"/>
        <v>0</v>
      </c>
      <c r="X191" s="276">
        <f t="shared" si="121"/>
        <v>0</v>
      </c>
      <c r="Y191" s="276">
        <f t="shared" si="121"/>
        <v>0</v>
      </c>
      <c r="Z191" s="276">
        <f t="shared" si="121"/>
        <v>0</v>
      </c>
      <c r="AA191" s="276">
        <f t="shared" si="121"/>
        <v>261073400</v>
      </c>
      <c r="AB191" s="276">
        <f t="shared" si="121"/>
        <v>0</v>
      </c>
      <c r="AC191" s="276">
        <f t="shared" si="121"/>
        <v>261073400</v>
      </c>
      <c r="AD191" s="276">
        <f t="shared" si="121"/>
        <v>0</v>
      </c>
      <c r="AE191" s="276">
        <f t="shared" si="121"/>
        <v>0</v>
      </c>
      <c r="AF191" s="276">
        <f t="shared" si="121"/>
        <v>0</v>
      </c>
      <c r="AG191" s="276">
        <f t="shared" si="121"/>
        <v>0</v>
      </c>
      <c r="AH191" s="276">
        <f t="shared" si="121"/>
        <v>261073400</v>
      </c>
      <c r="AI191" s="279">
        <f>IF(ISERROR(AH191/J191),0,AH191/J191)</f>
        <v>0.69999812313822019</v>
      </c>
      <c r="AJ191" s="279">
        <f>IF(ISERROR(AH191/$AH$191),0,AH191/$AH$191)</f>
        <v>1</v>
      </c>
    </row>
    <row r="192" spans="1:44" x14ac:dyDescent="0.3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3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  <c r="AK193" s="11"/>
      <c r="AL193" s="11"/>
      <c r="AM193" s="11"/>
      <c r="AN193" s="11"/>
      <c r="AO193" s="11"/>
      <c r="AP193" s="11"/>
      <c r="AQ193" s="11"/>
      <c r="AR193" s="11"/>
    </row>
    <row r="194" spans="1:44" ht="14.4" x14ac:dyDescent="0.3">
      <c r="J194" s="295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44" x14ac:dyDescent="0.3">
      <c r="J195" s="4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44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44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44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44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44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44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44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44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44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44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44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44" s="12" customFormat="1" x14ac:dyDescent="0.3">
      <c r="A208" s="14"/>
      <c r="B208" s="15"/>
      <c r="C208" s="15"/>
      <c r="D208" s="15"/>
      <c r="E208" s="14"/>
      <c r="F208" s="14"/>
      <c r="G208" s="15"/>
      <c r="H208" s="15"/>
      <c r="I208" s="15"/>
      <c r="J208" s="41"/>
      <c r="K208" s="41"/>
      <c r="L208" s="14"/>
      <c r="M208" s="15"/>
      <c r="N208" s="15"/>
      <c r="O208" s="15"/>
      <c r="P208" s="15"/>
      <c r="Q208" s="42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  <c r="AI208" s="13"/>
      <c r="AJ208" s="13"/>
      <c r="AK208" s="14"/>
      <c r="AL208" s="14"/>
      <c r="AM208" s="14"/>
      <c r="AN208" s="14"/>
      <c r="AO208" s="14"/>
      <c r="AP208" s="14"/>
      <c r="AQ208" s="14"/>
      <c r="AR208" s="14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2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92:O102 O80:O90 O68:O78 O104:O114 O44:O54 O32:O42 O20:O30 O188:O189" xr:uid="{00000000-0002-0000-02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2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 E189:G189" xr:uid="{00000000-0002-0000-02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2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2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117 M59:N66 M106:N114 M189 M118:N126 V189:X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 Z189:AB189 AD189:AF189" xr:uid="{00000000-0002-0000-02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2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DB5"/>
    <pageSetUpPr fitToPage="1"/>
  </sheetPr>
  <dimension ref="A1:Y42"/>
  <sheetViews>
    <sheetView topLeftCell="A5" zoomScaleNormal="100" workbookViewId="0">
      <selection sqref="A1:Y1"/>
    </sheetView>
  </sheetViews>
  <sheetFormatPr baseColWidth="10" defaultColWidth="11.44140625" defaultRowHeight="10.199999999999999" outlineLevelCol="1" x14ac:dyDescent="0.3"/>
  <cols>
    <col min="1" max="1" width="47.6640625" style="15" bestFit="1" customWidth="1"/>
    <col min="2" max="2" width="12.109375" style="12" customWidth="1"/>
    <col min="3" max="3" width="12.109375" style="15" customWidth="1"/>
    <col min="4" max="4" width="10" style="15" hidden="1" customWidth="1"/>
    <col min="5" max="5" width="10.33203125" style="15" hidden="1" customWidth="1"/>
    <col min="6" max="6" width="9.88671875" style="15" hidden="1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+'24-03-340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+'24-03-340 Ind. Proy'!A5:U5</f>
        <v>24-03-340 "Programa de Apoyo Integral al Adulto Mayor"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+'24-03-340 Ind. Proy'!J19</f>
        <v>69705538</v>
      </c>
      <c r="C8" s="9">
        <f>+'24-03-340 Ind. Proy'!K19</f>
        <v>0</v>
      </c>
      <c r="D8" s="9">
        <f>+'24-03-340 Ind. Proy'!M19</f>
        <v>0</v>
      </c>
      <c r="E8" s="9">
        <f>+'24-03-340 Ind. Proy'!N19</f>
        <v>0</v>
      </c>
      <c r="F8" s="9">
        <f>+'24-03-340 Ind. Proy'!O19</f>
        <v>0</v>
      </c>
      <c r="G8" s="9">
        <f>+'24-03-340 Ind. Proy'!R19</f>
        <v>0</v>
      </c>
      <c r="H8" s="9">
        <f>+'24-03-340 Ind. Proy'!S19</f>
        <v>0</v>
      </c>
      <c r="I8" s="9">
        <f>+'24-03-340 Ind. Proy'!T19</f>
        <v>0</v>
      </c>
      <c r="J8" s="9">
        <f>+'24-03-340 Ind. Proy'!U19</f>
        <v>0</v>
      </c>
      <c r="K8" s="9">
        <f>+'24-03-340 Ind. Proy'!V19</f>
        <v>0</v>
      </c>
      <c r="L8" s="9">
        <f>+'24-03-340 Ind. Proy'!W19</f>
        <v>0</v>
      </c>
      <c r="M8" s="9">
        <f>+'24-03-340 Ind. Proy'!X19</f>
        <v>0</v>
      </c>
      <c r="N8" s="9">
        <f>+'24-03-340 Ind. Proy'!Y19</f>
        <v>0</v>
      </c>
      <c r="O8" s="9">
        <f>+'24-03-340 Ind. Proy'!Z19</f>
        <v>0</v>
      </c>
      <c r="P8" s="9">
        <f>+'24-03-340 Ind. Proy'!AA19</f>
        <v>0</v>
      </c>
      <c r="Q8" s="9">
        <f>+'24-03-340 Ind. Proy'!AB19</f>
        <v>0</v>
      </c>
      <c r="R8" s="9">
        <f>+'24-03-340 Ind. Proy'!AC19</f>
        <v>0</v>
      </c>
      <c r="S8" s="9">
        <f>+'24-03-340 Ind. Proy'!AD19</f>
        <v>0</v>
      </c>
      <c r="T8" s="9">
        <f>+'24-03-340 Ind. Proy'!AE19</f>
        <v>0</v>
      </c>
      <c r="U8" s="9">
        <f>+'24-03-340 Ind. Proy'!AF19</f>
        <v>0</v>
      </c>
      <c r="V8" s="9">
        <f>+'24-03-340 Ind. Proy'!AG19</f>
        <v>0</v>
      </c>
      <c r="W8" s="9">
        <f>+'24-03-340 Ind. Proy'!AH19</f>
        <v>0</v>
      </c>
      <c r="X8" s="112">
        <f>+'24-03-340 Ind. Proy'!AI19</f>
        <v>0</v>
      </c>
      <c r="Y8" s="112">
        <f>+'24-03-340 Ind. Proy'!AJ19</f>
        <v>0</v>
      </c>
    </row>
    <row r="9" spans="1:25" ht="24.75" customHeight="1" x14ac:dyDescent="0.3">
      <c r="A9" s="43" t="s">
        <v>48</v>
      </c>
      <c r="B9" s="9">
        <f>+'24-03-340 Ind. Proy'!J31</f>
        <v>76744861</v>
      </c>
      <c r="C9" s="9">
        <f>+'24-03-340 Ind. Proy'!K31</f>
        <v>0</v>
      </c>
      <c r="D9" s="9">
        <f>+'24-03-340 Ind. Proy'!M31</f>
        <v>0</v>
      </c>
      <c r="E9" s="9">
        <f>+'24-03-340 Ind. Proy'!N31</f>
        <v>0</v>
      </c>
      <c r="F9" s="9">
        <f>+'24-03-340 Ind. Proy'!O31</f>
        <v>0</v>
      </c>
      <c r="G9" s="9">
        <f>+'24-03-340 Ind. Proy'!R31</f>
        <v>0</v>
      </c>
      <c r="H9" s="9">
        <f>+'24-03-340 Ind. Proy'!S31</f>
        <v>0</v>
      </c>
      <c r="I9" s="9">
        <f>+'24-03-340 Ind. Proy'!T31</f>
        <v>0</v>
      </c>
      <c r="J9" s="9">
        <f>+'24-03-340 Ind. Proy'!U31</f>
        <v>0</v>
      </c>
      <c r="K9" s="9">
        <f>+'24-03-340 Ind. Proy'!V31</f>
        <v>0</v>
      </c>
      <c r="L9" s="9">
        <f>+'24-03-340 Ind. Proy'!W31</f>
        <v>0</v>
      </c>
      <c r="M9" s="9">
        <f>+'24-03-340 Ind. Proy'!X31</f>
        <v>0</v>
      </c>
      <c r="N9" s="9">
        <f>+'24-03-340 Ind. Proy'!Y31</f>
        <v>0</v>
      </c>
      <c r="O9" s="9">
        <f>+'24-03-340 Ind. Proy'!Z31</f>
        <v>0</v>
      </c>
      <c r="P9" s="9">
        <f>+'24-03-340 Ind. Proy'!AA31</f>
        <v>0</v>
      </c>
      <c r="Q9" s="9">
        <f>+'24-03-340 Ind. Proy'!AB31</f>
        <v>0</v>
      </c>
      <c r="R9" s="9">
        <f>+'24-03-340 Ind. Proy'!AC31</f>
        <v>0</v>
      </c>
      <c r="S9" s="9">
        <f>+'24-03-340 Ind. Proy'!AD31</f>
        <v>0</v>
      </c>
      <c r="T9" s="9">
        <f>+'24-03-340 Ind. Proy'!AE31</f>
        <v>0</v>
      </c>
      <c r="U9" s="9">
        <f>+'24-03-340 Ind. Proy'!AF31</f>
        <v>0</v>
      </c>
      <c r="V9" s="9">
        <f>+'24-03-340 Ind. Proy'!AG31</f>
        <v>0</v>
      </c>
      <c r="W9" s="9">
        <f>+'24-03-340 Ind. Proy'!AH31</f>
        <v>0</v>
      </c>
      <c r="X9" s="112">
        <f>+'24-03-340 Ind. Proy'!AI31</f>
        <v>0</v>
      </c>
      <c r="Y9" s="112">
        <f>+'24-03-340 Ind. Proy'!AJ31</f>
        <v>0</v>
      </c>
    </row>
    <row r="10" spans="1:25" ht="24.75" customHeight="1" x14ac:dyDescent="0.3">
      <c r="A10" s="43" t="s">
        <v>50</v>
      </c>
      <c r="B10" s="9">
        <f>+'24-03-340 Ind. Proy'!J43</f>
        <v>91105549</v>
      </c>
      <c r="C10" s="9">
        <f>+'24-03-340 Ind. Proy'!K43</f>
        <v>0</v>
      </c>
      <c r="D10" s="9">
        <f>+'24-03-340 Ind. Proy'!M43</f>
        <v>0</v>
      </c>
      <c r="E10" s="9">
        <f>+'24-03-340 Ind. Proy'!N43</f>
        <v>0</v>
      </c>
      <c r="F10" s="9">
        <f>+'24-03-340 Ind. Proy'!O43</f>
        <v>0</v>
      </c>
      <c r="G10" s="9">
        <f>+'24-03-340 Ind. Proy'!R43</f>
        <v>0</v>
      </c>
      <c r="H10" s="9">
        <f>+'24-03-340 Ind. Proy'!S43</f>
        <v>0</v>
      </c>
      <c r="I10" s="9">
        <f>+'24-03-340 Ind. Proy'!T43</f>
        <v>0</v>
      </c>
      <c r="J10" s="9">
        <f>+'24-03-340 Ind. Proy'!U43</f>
        <v>0</v>
      </c>
      <c r="K10" s="9">
        <f>+'24-03-340 Ind. Proy'!V43</f>
        <v>0</v>
      </c>
      <c r="L10" s="9">
        <f>+'24-03-340 Ind. Proy'!W43</f>
        <v>0</v>
      </c>
      <c r="M10" s="9">
        <f>+'24-03-340 Ind. Proy'!X43</f>
        <v>0</v>
      </c>
      <c r="N10" s="9">
        <f>+'24-03-340 Ind. Proy'!Y43</f>
        <v>0</v>
      </c>
      <c r="O10" s="9">
        <f>+'24-03-340 Ind. Proy'!Z43</f>
        <v>0</v>
      </c>
      <c r="P10" s="9">
        <f>+'24-03-340 Ind. Proy'!AA43</f>
        <v>0</v>
      </c>
      <c r="Q10" s="9">
        <f>+'24-03-340 Ind. Proy'!AB43</f>
        <v>0</v>
      </c>
      <c r="R10" s="9">
        <f>+'24-03-340 Ind. Proy'!AC43</f>
        <v>0</v>
      </c>
      <c r="S10" s="9">
        <f>+'24-03-340 Ind. Proy'!AD43</f>
        <v>0</v>
      </c>
      <c r="T10" s="9">
        <f>+'24-03-340 Ind. Proy'!AE43</f>
        <v>0</v>
      </c>
      <c r="U10" s="9">
        <f>+'24-03-340 Ind. Proy'!AF43</f>
        <v>0</v>
      </c>
      <c r="V10" s="9">
        <f>+'24-03-340 Ind. Proy'!AG43</f>
        <v>0</v>
      </c>
      <c r="W10" s="9">
        <f>+'24-03-340 Ind. Proy'!AH43</f>
        <v>0</v>
      </c>
      <c r="X10" s="112">
        <f>+'24-03-340 Ind. Proy'!AI43</f>
        <v>0</v>
      </c>
      <c r="Y10" s="112">
        <f>+'24-03-340 Ind. Proy'!AJ43</f>
        <v>0</v>
      </c>
    </row>
    <row r="11" spans="1:25" ht="24.75" customHeight="1" x14ac:dyDescent="0.3">
      <c r="A11" s="43" t="s">
        <v>52</v>
      </c>
      <c r="B11" s="9">
        <f>+'24-03-340 Ind. Proy'!J55</f>
        <v>202063352</v>
      </c>
      <c r="C11" s="9">
        <f>+'24-03-340 Ind. Proy'!K55</f>
        <v>0</v>
      </c>
      <c r="D11" s="9">
        <f>+'24-03-340 Ind. Proy'!M55</f>
        <v>0</v>
      </c>
      <c r="E11" s="9">
        <f>+'24-03-340 Ind. Proy'!N55</f>
        <v>0</v>
      </c>
      <c r="F11" s="9">
        <f>+'24-03-340 Ind. Proy'!O55</f>
        <v>0</v>
      </c>
      <c r="G11" s="9">
        <f>+'24-03-340 Ind. Proy'!R55</f>
        <v>0</v>
      </c>
      <c r="H11" s="9">
        <f>+'24-03-340 Ind. Proy'!S55</f>
        <v>0</v>
      </c>
      <c r="I11" s="9">
        <f>+'24-03-340 Ind. Proy'!T55</f>
        <v>0</v>
      </c>
      <c r="J11" s="9">
        <f>+'24-03-340 Ind. Proy'!U55</f>
        <v>0</v>
      </c>
      <c r="K11" s="9">
        <f>+'24-03-340 Ind. Proy'!V55</f>
        <v>0</v>
      </c>
      <c r="L11" s="9">
        <f>+'24-03-340 Ind. Proy'!W55</f>
        <v>0</v>
      </c>
      <c r="M11" s="9">
        <f>+'24-03-340 Ind. Proy'!X55</f>
        <v>0</v>
      </c>
      <c r="N11" s="9">
        <f>+'24-03-340 Ind. Proy'!Y55</f>
        <v>0</v>
      </c>
      <c r="O11" s="9">
        <f>+'24-03-340 Ind. Proy'!Z55</f>
        <v>0</v>
      </c>
      <c r="P11" s="9">
        <f>+'24-03-340 Ind. Proy'!AA55</f>
        <v>0</v>
      </c>
      <c r="Q11" s="9">
        <f>+'24-03-340 Ind. Proy'!AB55</f>
        <v>0</v>
      </c>
      <c r="R11" s="9">
        <f>+'24-03-340 Ind. Proy'!AC55</f>
        <v>0</v>
      </c>
      <c r="S11" s="9">
        <f>+'24-03-340 Ind. Proy'!AD55</f>
        <v>0</v>
      </c>
      <c r="T11" s="9">
        <f>+'24-03-340 Ind. Proy'!AE55</f>
        <v>0</v>
      </c>
      <c r="U11" s="9">
        <f>+'24-03-340 Ind. Proy'!AF55</f>
        <v>0</v>
      </c>
      <c r="V11" s="9">
        <f>+'24-03-340 Ind. Proy'!AG55</f>
        <v>0</v>
      </c>
      <c r="W11" s="9">
        <f>+'24-03-340 Ind. Proy'!AH55</f>
        <v>0</v>
      </c>
      <c r="X11" s="112">
        <f>+'24-03-340 Ind. Proy'!AI55</f>
        <v>0</v>
      </c>
      <c r="Y11" s="112">
        <f>+'24-03-340 Ind. Proy'!AJ55</f>
        <v>0</v>
      </c>
    </row>
    <row r="12" spans="1:25" ht="24.75" customHeight="1" x14ac:dyDescent="0.3">
      <c r="A12" s="43" t="s">
        <v>54</v>
      </c>
      <c r="B12" s="9">
        <f>+'24-03-340 Ind. Proy'!J67</f>
        <v>430103105</v>
      </c>
      <c r="C12" s="9">
        <f>+'24-03-340 Ind. Proy'!K67</f>
        <v>0</v>
      </c>
      <c r="D12" s="9">
        <f>+'24-03-340 Ind. Proy'!M67</f>
        <v>0</v>
      </c>
      <c r="E12" s="9">
        <f>+'24-03-340 Ind. Proy'!N67</f>
        <v>0</v>
      </c>
      <c r="F12" s="9">
        <f>+'24-03-340 Ind. Proy'!O67</f>
        <v>0</v>
      </c>
      <c r="G12" s="9">
        <f>+'24-03-340 Ind. Proy'!R67</f>
        <v>0</v>
      </c>
      <c r="H12" s="9">
        <f>+'24-03-340 Ind. Proy'!S67</f>
        <v>0</v>
      </c>
      <c r="I12" s="9">
        <f>+'24-03-340 Ind. Proy'!T67</f>
        <v>0</v>
      </c>
      <c r="J12" s="9">
        <f>+'24-03-340 Ind. Proy'!U67</f>
        <v>0</v>
      </c>
      <c r="K12" s="9">
        <f>+'24-03-340 Ind. Proy'!V67</f>
        <v>0</v>
      </c>
      <c r="L12" s="9">
        <f>+'24-03-340 Ind. Proy'!W67</f>
        <v>0</v>
      </c>
      <c r="M12" s="9">
        <f>+'24-03-340 Ind. Proy'!X67</f>
        <v>0</v>
      </c>
      <c r="N12" s="9">
        <f>+'24-03-340 Ind. Proy'!Y67</f>
        <v>0</v>
      </c>
      <c r="O12" s="9">
        <f>+'24-03-340 Ind. Proy'!Z67</f>
        <v>0</v>
      </c>
      <c r="P12" s="9">
        <f>+'24-03-340 Ind. Proy'!AA67</f>
        <v>0</v>
      </c>
      <c r="Q12" s="9">
        <f>+'24-03-340 Ind. Proy'!AB67</f>
        <v>0</v>
      </c>
      <c r="R12" s="9">
        <f>+'24-03-340 Ind. Proy'!AC67</f>
        <v>0</v>
      </c>
      <c r="S12" s="9">
        <f>+'24-03-340 Ind. Proy'!AD67</f>
        <v>0</v>
      </c>
      <c r="T12" s="9">
        <f>+'24-03-340 Ind. Proy'!AE67</f>
        <v>0</v>
      </c>
      <c r="U12" s="9">
        <f>+'24-03-340 Ind. Proy'!AF67</f>
        <v>0</v>
      </c>
      <c r="V12" s="9">
        <f>+'24-03-340 Ind. Proy'!AG67</f>
        <v>0</v>
      </c>
      <c r="W12" s="9">
        <f>+'24-03-340 Ind. Proy'!AH67</f>
        <v>0</v>
      </c>
      <c r="X12" s="112">
        <f>+'24-03-340 Ind. Proy'!AI67</f>
        <v>0</v>
      </c>
      <c r="Y12" s="112">
        <f>+'24-03-340 Ind. Proy'!AJ67</f>
        <v>0</v>
      </c>
    </row>
    <row r="13" spans="1:25" ht="24.75" customHeight="1" x14ac:dyDescent="0.3">
      <c r="A13" s="43" t="s">
        <v>56</v>
      </c>
      <c r="B13" s="9">
        <f>+'24-03-340 Ind. Proy'!J79</f>
        <v>323531655</v>
      </c>
      <c r="C13" s="9">
        <f>+'24-03-340 Ind. Proy'!K79</f>
        <v>0</v>
      </c>
      <c r="D13" s="9">
        <f>+'24-03-340 Ind. Proy'!M79</f>
        <v>0</v>
      </c>
      <c r="E13" s="9">
        <f>+'24-03-340 Ind. Proy'!N79</f>
        <v>0</v>
      </c>
      <c r="F13" s="9">
        <f>+'24-03-340 Ind. Proy'!O79</f>
        <v>0</v>
      </c>
      <c r="G13" s="9">
        <f>+'24-03-340 Ind. Proy'!R79</f>
        <v>0</v>
      </c>
      <c r="H13" s="9">
        <f>+'24-03-340 Ind. Proy'!S79</f>
        <v>0</v>
      </c>
      <c r="I13" s="9">
        <f>+'24-03-340 Ind. Proy'!T79</f>
        <v>0</v>
      </c>
      <c r="J13" s="9">
        <f>+'24-03-340 Ind. Proy'!U79</f>
        <v>0</v>
      </c>
      <c r="K13" s="9">
        <f>+'24-03-340 Ind. Proy'!V79</f>
        <v>0</v>
      </c>
      <c r="L13" s="9">
        <f>+'24-03-340 Ind. Proy'!W79</f>
        <v>0</v>
      </c>
      <c r="M13" s="9">
        <f>+'24-03-340 Ind. Proy'!X79</f>
        <v>0</v>
      </c>
      <c r="N13" s="9">
        <f>+'24-03-340 Ind. Proy'!Y79</f>
        <v>0</v>
      </c>
      <c r="O13" s="9">
        <f>+'24-03-340 Ind. Proy'!Z79</f>
        <v>0</v>
      </c>
      <c r="P13" s="9">
        <f>+'24-03-340 Ind. Proy'!AA79</f>
        <v>0</v>
      </c>
      <c r="Q13" s="9">
        <f>+'24-03-340 Ind. Proy'!AB79</f>
        <v>0</v>
      </c>
      <c r="R13" s="9">
        <f>+'24-03-340 Ind. Proy'!AC79</f>
        <v>0</v>
      </c>
      <c r="S13" s="9">
        <f>+'24-03-340 Ind. Proy'!AD79</f>
        <v>0</v>
      </c>
      <c r="T13" s="9">
        <f>+'24-03-340 Ind. Proy'!AE79</f>
        <v>0</v>
      </c>
      <c r="U13" s="9">
        <f>+'24-03-340 Ind. Proy'!AF79</f>
        <v>0</v>
      </c>
      <c r="V13" s="9">
        <f>+'24-03-340 Ind. Proy'!AG79</f>
        <v>0</v>
      </c>
      <c r="W13" s="9">
        <f>+'24-03-340 Ind. Proy'!AH79</f>
        <v>0</v>
      </c>
      <c r="X13" s="112">
        <f>+'24-03-340 Ind. Proy'!AI79</f>
        <v>0</v>
      </c>
      <c r="Y13" s="112">
        <f>+'24-03-340 Ind. Proy'!AJ79</f>
        <v>0</v>
      </c>
    </row>
    <row r="14" spans="1:25" ht="24.75" customHeight="1" x14ac:dyDescent="0.3">
      <c r="A14" s="43" t="s">
        <v>58</v>
      </c>
      <c r="B14" s="9">
        <f>+'24-03-340 Ind. Proy'!J91</f>
        <v>363374704</v>
      </c>
      <c r="C14" s="9">
        <f>+'24-03-340 Ind. Proy'!K91</f>
        <v>0</v>
      </c>
      <c r="D14" s="9">
        <f>+'24-03-340 Ind. Proy'!M91</f>
        <v>0</v>
      </c>
      <c r="E14" s="9">
        <f>+'24-03-340 Ind. Proy'!N91</f>
        <v>0</v>
      </c>
      <c r="F14" s="9">
        <f>+'24-03-340 Ind. Proy'!O91</f>
        <v>0</v>
      </c>
      <c r="G14" s="9">
        <f>+'24-03-340 Ind. Proy'!R91</f>
        <v>0</v>
      </c>
      <c r="H14" s="9">
        <f>+'24-03-340 Ind. Proy'!S91</f>
        <v>0</v>
      </c>
      <c r="I14" s="9">
        <f>+'24-03-340 Ind. Proy'!T91</f>
        <v>0</v>
      </c>
      <c r="J14" s="9">
        <f>+'24-03-340 Ind. Proy'!U91</f>
        <v>0</v>
      </c>
      <c r="K14" s="9">
        <f>+'24-03-340 Ind. Proy'!V91</f>
        <v>0</v>
      </c>
      <c r="L14" s="9">
        <f>+'24-03-340 Ind. Proy'!W91</f>
        <v>0</v>
      </c>
      <c r="M14" s="9">
        <f>+'24-03-340 Ind. Proy'!X91</f>
        <v>0</v>
      </c>
      <c r="N14" s="9">
        <f>+'24-03-340 Ind. Proy'!Y91</f>
        <v>0</v>
      </c>
      <c r="O14" s="9">
        <f>+'24-03-340 Ind. Proy'!Z91</f>
        <v>0</v>
      </c>
      <c r="P14" s="9">
        <f>+'24-03-340 Ind. Proy'!AA91</f>
        <v>0</v>
      </c>
      <c r="Q14" s="9">
        <f>+'24-03-340 Ind. Proy'!AB91</f>
        <v>0</v>
      </c>
      <c r="R14" s="9">
        <f>+'24-03-340 Ind. Proy'!AC91</f>
        <v>0</v>
      </c>
      <c r="S14" s="9">
        <f>+'24-03-340 Ind. Proy'!AD91</f>
        <v>0</v>
      </c>
      <c r="T14" s="9">
        <f>+'24-03-340 Ind. Proy'!AE91</f>
        <v>0</v>
      </c>
      <c r="U14" s="9">
        <f>+'24-03-340 Ind. Proy'!AF91</f>
        <v>0</v>
      </c>
      <c r="V14" s="9">
        <f>+'24-03-340 Ind. Proy'!AG91</f>
        <v>0</v>
      </c>
      <c r="W14" s="9">
        <f>+'24-03-340 Ind. Proy'!AH91</f>
        <v>0</v>
      </c>
      <c r="X14" s="112">
        <f>+'24-03-340 Ind. Proy'!AI91</f>
        <v>0</v>
      </c>
      <c r="Y14" s="112">
        <f>+'24-03-340 Ind. Proy'!AJ91</f>
        <v>0</v>
      </c>
    </row>
    <row r="15" spans="1:25" ht="24.75" customHeight="1" x14ac:dyDescent="0.3">
      <c r="A15" s="43" t="s">
        <v>60</v>
      </c>
      <c r="B15" s="9">
        <f>+'24-03-340 Ind. Proy'!J103</f>
        <v>404418553</v>
      </c>
      <c r="C15" s="9">
        <f>+'24-03-340 Ind. Proy'!K103</f>
        <v>0</v>
      </c>
      <c r="D15" s="9">
        <f>+'24-03-340 Ind. Proy'!M103</f>
        <v>0</v>
      </c>
      <c r="E15" s="9">
        <f>+'24-03-340 Ind. Proy'!N103</f>
        <v>0</v>
      </c>
      <c r="F15" s="9">
        <f>+'24-03-340 Ind. Proy'!O103</f>
        <v>0</v>
      </c>
      <c r="G15" s="9">
        <f>+'24-03-340 Ind. Proy'!R103</f>
        <v>0</v>
      </c>
      <c r="H15" s="9">
        <f>+'24-03-340 Ind. Proy'!S103</f>
        <v>0</v>
      </c>
      <c r="I15" s="9">
        <f>+'24-03-340 Ind. Proy'!T103</f>
        <v>0</v>
      </c>
      <c r="J15" s="9">
        <f>+'24-03-340 Ind. Proy'!U103</f>
        <v>0</v>
      </c>
      <c r="K15" s="9">
        <f>+'24-03-340 Ind. Proy'!V103</f>
        <v>0</v>
      </c>
      <c r="L15" s="9">
        <f>+'24-03-340 Ind. Proy'!W103</f>
        <v>0</v>
      </c>
      <c r="M15" s="9">
        <f>+'24-03-340 Ind. Proy'!X103</f>
        <v>0</v>
      </c>
      <c r="N15" s="9">
        <f>+'24-03-340 Ind. Proy'!Y103</f>
        <v>0</v>
      </c>
      <c r="O15" s="9">
        <f>+'24-03-340 Ind. Proy'!Z103</f>
        <v>0</v>
      </c>
      <c r="P15" s="9">
        <f>+'24-03-340 Ind. Proy'!AA103</f>
        <v>0</v>
      </c>
      <c r="Q15" s="9">
        <f>+'24-03-340 Ind. Proy'!AB103</f>
        <v>0</v>
      </c>
      <c r="R15" s="9">
        <f>+'24-03-340 Ind. Proy'!AC103</f>
        <v>0</v>
      </c>
      <c r="S15" s="9">
        <f>+'24-03-340 Ind. Proy'!AD103</f>
        <v>0</v>
      </c>
      <c r="T15" s="9">
        <f>+'24-03-340 Ind. Proy'!AE103</f>
        <v>0</v>
      </c>
      <c r="U15" s="9">
        <f>+'24-03-340 Ind. Proy'!AF103</f>
        <v>0</v>
      </c>
      <c r="V15" s="9">
        <f>+'24-03-340 Ind. Proy'!AG103</f>
        <v>0</v>
      </c>
      <c r="W15" s="9">
        <f>+'24-03-340 Ind. Proy'!AH103</f>
        <v>0</v>
      </c>
      <c r="X15" s="112">
        <f>+'24-03-340 Ind. Proy'!AI103</f>
        <v>0</v>
      </c>
      <c r="Y15" s="112">
        <f>+'24-03-340 Ind. Proy'!AJ103</f>
        <v>0</v>
      </c>
    </row>
    <row r="16" spans="1:25" ht="24.75" customHeight="1" x14ac:dyDescent="0.3">
      <c r="A16" s="43" t="s">
        <v>62</v>
      </c>
      <c r="B16" s="9">
        <f>+'24-03-340 Ind. Proy'!J115</f>
        <v>416062652</v>
      </c>
      <c r="C16" s="9">
        <f>+'24-03-340 Ind. Proy'!K115</f>
        <v>0</v>
      </c>
      <c r="D16" s="9">
        <f>+'24-03-340 Ind. Proy'!M115</f>
        <v>0</v>
      </c>
      <c r="E16" s="9">
        <f>+'24-03-340 Ind. Proy'!N115</f>
        <v>0</v>
      </c>
      <c r="F16" s="9">
        <f>+'24-03-340 Ind. Proy'!O115</f>
        <v>0</v>
      </c>
      <c r="G16" s="9">
        <f>+'24-03-340 Ind. Proy'!R115</f>
        <v>0</v>
      </c>
      <c r="H16" s="9">
        <f>+'24-03-340 Ind. Proy'!S115</f>
        <v>0</v>
      </c>
      <c r="I16" s="9">
        <f>+'24-03-340 Ind. Proy'!T115</f>
        <v>0</v>
      </c>
      <c r="J16" s="9">
        <f>+'24-03-340 Ind. Proy'!U115</f>
        <v>0</v>
      </c>
      <c r="K16" s="9">
        <f>+'24-03-340 Ind. Proy'!V115</f>
        <v>0</v>
      </c>
      <c r="L16" s="9">
        <f>+'24-03-340 Ind. Proy'!W115</f>
        <v>0</v>
      </c>
      <c r="M16" s="9">
        <f>+'24-03-340 Ind. Proy'!X115</f>
        <v>0</v>
      </c>
      <c r="N16" s="9">
        <f>+'24-03-340 Ind. Proy'!Y115</f>
        <v>0</v>
      </c>
      <c r="O16" s="9">
        <f>+'24-03-340 Ind. Proy'!Z115</f>
        <v>0</v>
      </c>
      <c r="P16" s="9">
        <f>+'24-03-340 Ind. Proy'!AA115</f>
        <v>0</v>
      </c>
      <c r="Q16" s="9">
        <f>+'24-03-340 Ind. Proy'!AB115</f>
        <v>0</v>
      </c>
      <c r="R16" s="9">
        <f>+'24-03-340 Ind. Proy'!AC115</f>
        <v>0</v>
      </c>
      <c r="S16" s="9">
        <f>+'24-03-340 Ind. Proy'!AD115</f>
        <v>0</v>
      </c>
      <c r="T16" s="9">
        <f>+'24-03-340 Ind. Proy'!AE115</f>
        <v>0</v>
      </c>
      <c r="U16" s="9">
        <f>+'24-03-340 Ind. Proy'!AF115</f>
        <v>0</v>
      </c>
      <c r="V16" s="9">
        <f>+'24-03-340 Ind. Proy'!AG115</f>
        <v>0</v>
      </c>
      <c r="W16" s="9">
        <f>+'24-03-340 Ind. Proy'!AH115</f>
        <v>0</v>
      </c>
      <c r="X16" s="112">
        <f>+'24-03-340 Ind. Proy'!AI115</f>
        <v>0</v>
      </c>
      <c r="Y16" s="112">
        <f>+'24-03-340 Ind. Proy'!AJ115</f>
        <v>0</v>
      </c>
    </row>
    <row r="17" spans="1:25" ht="24.75" customHeight="1" x14ac:dyDescent="0.3">
      <c r="A17" s="43" t="s">
        <v>64</v>
      </c>
      <c r="B17" s="9">
        <f>+'24-03-340 Ind. Proy'!J127</f>
        <v>324513830</v>
      </c>
      <c r="C17" s="9">
        <f>+'24-03-340 Ind. Proy'!K127</f>
        <v>0</v>
      </c>
      <c r="D17" s="9">
        <f>+'24-03-340 Ind. Proy'!M127</f>
        <v>0</v>
      </c>
      <c r="E17" s="9">
        <f>+'24-03-340 Ind. Proy'!N127</f>
        <v>0</v>
      </c>
      <c r="F17" s="9">
        <f>+'24-03-340 Ind. Proy'!O127</f>
        <v>0</v>
      </c>
      <c r="G17" s="9">
        <f>+'24-03-340 Ind. Proy'!R127</f>
        <v>0</v>
      </c>
      <c r="H17" s="9">
        <f>+'24-03-340 Ind. Proy'!S127</f>
        <v>0</v>
      </c>
      <c r="I17" s="9">
        <f>+'24-03-340 Ind. Proy'!T127</f>
        <v>0</v>
      </c>
      <c r="J17" s="9">
        <f>+'24-03-340 Ind. Proy'!U127</f>
        <v>0</v>
      </c>
      <c r="K17" s="9">
        <f>+'24-03-340 Ind. Proy'!V127</f>
        <v>0</v>
      </c>
      <c r="L17" s="9">
        <f>+'24-03-340 Ind. Proy'!W127</f>
        <v>0</v>
      </c>
      <c r="M17" s="9">
        <f>+'24-03-340 Ind. Proy'!X127</f>
        <v>0</v>
      </c>
      <c r="N17" s="9">
        <f>+'24-03-340 Ind. Proy'!Y127</f>
        <v>0</v>
      </c>
      <c r="O17" s="9">
        <f>+'24-03-340 Ind. Proy'!Z127</f>
        <v>0</v>
      </c>
      <c r="P17" s="9">
        <f>+'24-03-340 Ind. Proy'!AA127</f>
        <v>0</v>
      </c>
      <c r="Q17" s="9">
        <f>+'24-03-340 Ind. Proy'!AB127</f>
        <v>0</v>
      </c>
      <c r="R17" s="9">
        <f>+'24-03-340 Ind. Proy'!AC127</f>
        <v>0</v>
      </c>
      <c r="S17" s="9">
        <f>+'24-03-340 Ind. Proy'!AD127</f>
        <v>0</v>
      </c>
      <c r="T17" s="9">
        <f>+'24-03-340 Ind. Proy'!AE127</f>
        <v>0</v>
      </c>
      <c r="U17" s="9">
        <f>+'24-03-340 Ind. Proy'!AF127</f>
        <v>0</v>
      </c>
      <c r="V17" s="9">
        <f>+'24-03-340 Ind. Proy'!AG127</f>
        <v>0</v>
      </c>
      <c r="W17" s="9">
        <f>+'24-03-340 Ind. Proy'!AH127</f>
        <v>0</v>
      </c>
      <c r="X17" s="112">
        <f>+'24-03-340 Ind. Proy'!AI116</f>
        <v>0</v>
      </c>
      <c r="Y17" s="112">
        <f>+'24-03-340 Ind. Proy'!AJ116</f>
        <v>0</v>
      </c>
    </row>
    <row r="18" spans="1:25" ht="24.75" customHeight="1" x14ac:dyDescent="0.3">
      <c r="A18" s="43" t="s">
        <v>66</v>
      </c>
      <c r="B18" s="9">
        <f>+'24-03-340 Ind. Proy'!J139</f>
        <v>63713577</v>
      </c>
      <c r="C18" s="9">
        <f>+'24-03-340 Ind. Proy'!K139</f>
        <v>0</v>
      </c>
      <c r="D18" s="9">
        <f>+'24-03-340 Ind. Proy'!M139</f>
        <v>0</v>
      </c>
      <c r="E18" s="9">
        <f>+'24-03-340 Ind. Proy'!N139</f>
        <v>0</v>
      </c>
      <c r="F18" s="9">
        <f>+'24-03-340 Ind. Proy'!O139</f>
        <v>0</v>
      </c>
      <c r="G18" s="9">
        <f>+'24-03-340 Ind. Proy'!R139</f>
        <v>0</v>
      </c>
      <c r="H18" s="9">
        <f>+'24-03-340 Ind. Proy'!S139</f>
        <v>0</v>
      </c>
      <c r="I18" s="9">
        <f>+'24-03-340 Ind. Proy'!T139</f>
        <v>0</v>
      </c>
      <c r="J18" s="9">
        <f>+'24-03-340 Ind. Proy'!U139</f>
        <v>0</v>
      </c>
      <c r="K18" s="9">
        <f>+'24-03-340 Ind. Proy'!V139</f>
        <v>0</v>
      </c>
      <c r="L18" s="9">
        <f>+'24-03-340 Ind. Proy'!W139</f>
        <v>0</v>
      </c>
      <c r="M18" s="9">
        <f>+'24-03-340 Ind. Proy'!X139</f>
        <v>0</v>
      </c>
      <c r="N18" s="9">
        <f>+'24-03-340 Ind. Proy'!Y139</f>
        <v>0</v>
      </c>
      <c r="O18" s="9">
        <f>+'24-03-340 Ind. Proy'!Z139</f>
        <v>0</v>
      </c>
      <c r="P18" s="9">
        <f>+'24-03-340 Ind. Proy'!AA139</f>
        <v>0</v>
      </c>
      <c r="Q18" s="9">
        <f>+'24-03-340 Ind. Proy'!AB139</f>
        <v>0</v>
      </c>
      <c r="R18" s="9">
        <f>+'24-03-340 Ind. Proy'!AC139</f>
        <v>0</v>
      </c>
      <c r="S18" s="9">
        <f>+'24-03-340 Ind. Proy'!AD139</f>
        <v>0</v>
      </c>
      <c r="T18" s="9">
        <f>+'24-03-340 Ind. Proy'!AE139</f>
        <v>0</v>
      </c>
      <c r="U18" s="9">
        <f>+'24-03-340 Ind. Proy'!AF139</f>
        <v>0</v>
      </c>
      <c r="V18" s="9">
        <f>+'24-03-340 Ind. Proy'!AG139</f>
        <v>0</v>
      </c>
      <c r="W18" s="9">
        <f>+'24-03-340 Ind. Proy'!AH139</f>
        <v>0</v>
      </c>
      <c r="X18" s="112">
        <f>+'24-03-340 Ind. Proy'!AI117</f>
        <v>0</v>
      </c>
      <c r="Y18" s="112">
        <f>+'24-03-340 Ind. Proy'!AJ139</f>
        <v>0</v>
      </c>
    </row>
    <row r="19" spans="1:25" ht="24.75" customHeight="1" x14ac:dyDescent="0.3">
      <c r="A19" s="43" t="s">
        <v>68</v>
      </c>
      <c r="B19" s="9">
        <f>+'24-03-340 Ind. Proy'!J151</f>
        <v>39359847</v>
      </c>
      <c r="C19" s="9">
        <f>+'24-03-340 Ind. Proy'!K151</f>
        <v>0</v>
      </c>
      <c r="D19" s="9">
        <f>+'24-03-340 Ind. Proy'!M151</f>
        <v>0</v>
      </c>
      <c r="E19" s="9">
        <f>+'24-03-340 Ind. Proy'!N151</f>
        <v>0</v>
      </c>
      <c r="F19" s="9">
        <f>+'24-03-340 Ind. Proy'!O151</f>
        <v>0</v>
      </c>
      <c r="G19" s="9">
        <f>+'24-03-340 Ind. Proy'!R151</f>
        <v>0</v>
      </c>
      <c r="H19" s="9">
        <f>+'24-03-340 Ind. Proy'!S151</f>
        <v>0</v>
      </c>
      <c r="I19" s="9">
        <f>+'24-03-340 Ind. Proy'!T151</f>
        <v>0</v>
      </c>
      <c r="J19" s="9">
        <f>+'24-03-340 Ind. Proy'!U151</f>
        <v>0</v>
      </c>
      <c r="K19" s="9">
        <f>+'24-03-340 Ind. Proy'!V151</f>
        <v>0</v>
      </c>
      <c r="L19" s="9">
        <f>+'24-03-340 Ind. Proy'!W151</f>
        <v>0</v>
      </c>
      <c r="M19" s="9">
        <f>+'24-03-340 Ind. Proy'!X151</f>
        <v>0</v>
      </c>
      <c r="N19" s="9">
        <f>+'24-03-340 Ind. Proy'!Y151</f>
        <v>0</v>
      </c>
      <c r="O19" s="9">
        <f>+'24-03-340 Ind. Proy'!Z151</f>
        <v>0</v>
      </c>
      <c r="P19" s="9">
        <f>+'24-03-340 Ind. Proy'!AA151</f>
        <v>0</v>
      </c>
      <c r="Q19" s="9">
        <f>+'24-03-340 Ind. Proy'!AB151</f>
        <v>0</v>
      </c>
      <c r="R19" s="9">
        <f>+'24-03-340 Ind. Proy'!AC151</f>
        <v>0</v>
      </c>
      <c r="S19" s="9">
        <f>+'24-03-340 Ind. Proy'!AD151</f>
        <v>0</v>
      </c>
      <c r="T19" s="9">
        <f>+'24-03-340 Ind. Proy'!AE151</f>
        <v>0</v>
      </c>
      <c r="U19" s="9">
        <f>+'24-03-340 Ind. Proy'!AF151</f>
        <v>0</v>
      </c>
      <c r="V19" s="9">
        <f>+'24-03-340 Ind. Proy'!AG151</f>
        <v>0</v>
      </c>
      <c r="W19" s="9">
        <f>+'24-03-340 Ind. Proy'!AH151</f>
        <v>0</v>
      </c>
      <c r="X19" s="112">
        <f>+'24-03-340 Ind. Proy'!AI151</f>
        <v>0</v>
      </c>
      <c r="Y19" s="112">
        <f>+'24-03-340 Ind. Proy'!AJ151</f>
        <v>0</v>
      </c>
    </row>
    <row r="20" spans="1:25" ht="24.75" customHeight="1" x14ac:dyDescent="0.3">
      <c r="A20" s="44" t="s">
        <v>70</v>
      </c>
      <c r="B20" s="9">
        <f>+'24-03-340 Ind. Proy'!J163</f>
        <v>144275317</v>
      </c>
      <c r="C20" s="9">
        <f>+'24-03-340 Ind. Proy'!K163</f>
        <v>0</v>
      </c>
      <c r="D20" s="9">
        <f>+'24-03-340 Ind. Proy'!M163</f>
        <v>0</v>
      </c>
      <c r="E20" s="9">
        <f>+'24-03-340 Ind. Proy'!N163</f>
        <v>0</v>
      </c>
      <c r="F20" s="9">
        <f>+'24-03-340 Ind. Proy'!O163</f>
        <v>0</v>
      </c>
      <c r="G20" s="9">
        <f>+'24-03-340 Ind. Proy'!R163</f>
        <v>0</v>
      </c>
      <c r="H20" s="9">
        <f>+'24-03-340 Ind. Proy'!S163</f>
        <v>0</v>
      </c>
      <c r="I20" s="9">
        <f>+'24-03-340 Ind. Proy'!T163</f>
        <v>0</v>
      </c>
      <c r="J20" s="9">
        <f>+'24-03-340 Ind. Proy'!U163</f>
        <v>0</v>
      </c>
      <c r="K20" s="9">
        <f>+'24-03-340 Ind. Proy'!V163</f>
        <v>0</v>
      </c>
      <c r="L20" s="9">
        <f>+'24-03-340 Ind. Proy'!W163</f>
        <v>0</v>
      </c>
      <c r="M20" s="9">
        <f>+'24-03-340 Ind. Proy'!X163</f>
        <v>0</v>
      </c>
      <c r="N20" s="9">
        <f>+'24-03-340 Ind. Proy'!Y163</f>
        <v>0</v>
      </c>
      <c r="O20" s="9">
        <f>+'24-03-340 Ind. Proy'!Z163</f>
        <v>0</v>
      </c>
      <c r="P20" s="9">
        <f>+'24-03-340 Ind. Proy'!AA163</f>
        <v>0</v>
      </c>
      <c r="Q20" s="9">
        <f>+'24-03-340 Ind. Proy'!AB163</f>
        <v>0</v>
      </c>
      <c r="R20" s="9">
        <f>+'24-03-340 Ind. Proy'!AC163</f>
        <v>0</v>
      </c>
      <c r="S20" s="9">
        <f>+'24-03-340 Ind. Proy'!AD163</f>
        <v>0</v>
      </c>
      <c r="T20" s="9">
        <f>+'24-03-340 Ind. Proy'!AE163</f>
        <v>0</v>
      </c>
      <c r="U20" s="9">
        <f>+'24-03-340 Ind. Proy'!AF163</f>
        <v>0</v>
      </c>
      <c r="V20" s="9">
        <f>+'24-03-340 Ind. Proy'!AG163</f>
        <v>0</v>
      </c>
      <c r="W20" s="9">
        <f>+'24-03-340 Ind. Proy'!AH163</f>
        <v>0</v>
      </c>
      <c r="X20" s="112">
        <f>+'24-03-340 Ind. Proy'!AI163</f>
        <v>0</v>
      </c>
      <c r="Y20" s="112">
        <f>+'24-03-340 Ind. Proy'!AJ163</f>
        <v>0</v>
      </c>
    </row>
    <row r="21" spans="1:25" ht="24.75" customHeight="1" x14ac:dyDescent="0.3">
      <c r="A21" s="44" t="s">
        <v>72</v>
      </c>
      <c r="B21" s="9">
        <f>+'24-03-340 Ind. Proy'!J175</f>
        <v>44995131</v>
      </c>
      <c r="C21" s="9">
        <f>+'24-03-340 Ind. Proy'!K175</f>
        <v>0</v>
      </c>
      <c r="D21" s="9">
        <f>+'24-03-340 Ind. Proy'!M175</f>
        <v>0</v>
      </c>
      <c r="E21" s="9">
        <f>+'24-03-340 Ind. Proy'!N175</f>
        <v>0</v>
      </c>
      <c r="F21" s="9">
        <f>+'24-03-340 Ind. Proy'!O175</f>
        <v>0</v>
      </c>
      <c r="G21" s="9">
        <f>+'24-03-340 Ind. Proy'!R175</f>
        <v>0</v>
      </c>
      <c r="H21" s="9">
        <f>+'24-03-340 Ind. Proy'!S175</f>
        <v>0</v>
      </c>
      <c r="I21" s="9">
        <f>+'24-03-340 Ind. Proy'!T175</f>
        <v>0</v>
      </c>
      <c r="J21" s="9">
        <f>+'24-03-340 Ind. Proy'!U175</f>
        <v>0</v>
      </c>
      <c r="K21" s="9">
        <f>+'24-03-340 Ind. Proy'!V175</f>
        <v>0</v>
      </c>
      <c r="L21" s="9">
        <f>+'24-03-340 Ind. Proy'!W175</f>
        <v>0</v>
      </c>
      <c r="M21" s="9">
        <f>+'24-03-340 Ind. Proy'!X175</f>
        <v>0</v>
      </c>
      <c r="N21" s="9">
        <f>+'24-03-340 Ind. Proy'!Y175</f>
        <v>0</v>
      </c>
      <c r="O21" s="9">
        <f>+'24-03-340 Ind. Proy'!Z175</f>
        <v>0</v>
      </c>
      <c r="P21" s="9">
        <f>+'24-03-340 Ind. Proy'!AA175</f>
        <v>0</v>
      </c>
      <c r="Q21" s="9">
        <f>+'24-03-340 Ind. Proy'!AB175</f>
        <v>0</v>
      </c>
      <c r="R21" s="9">
        <f>+'24-03-340 Ind. Proy'!AC175</f>
        <v>0</v>
      </c>
      <c r="S21" s="9">
        <f>+'24-03-340 Ind. Proy'!AD175</f>
        <v>0</v>
      </c>
      <c r="T21" s="9">
        <f>+'24-03-340 Ind. Proy'!AE175</f>
        <v>0</v>
      </c>
      <c r="U21" s="9">
        <f>+'24-03-340 Ind. Proy'!AF175</f>
        <v>0</v>
      </c>
      <c r="V21" s="9">
        <f>+'24-03-340 Ind. Proy'!AG175</f>
        <v>0</v>
      </c>
      <c r="W21" s="9">
        <f>+'24-03-340 Ind. Proy'!AH175</f>
        <v>0</v>
      </c>
      <c r="X21" s="112">
        <f>+'24-03-340 Ind. Proy'!AI175</f>
        <v>0</v>
      </c>
      <c r="Y21" s="112">
        <f>+'24-03-340 Ind. Proy'!AJ175</f>
        <v>0</v>
      </c>
    </row>
    <row r="22" spans="1:25" ht="24.75" customHeight="1" x14ac:dyDescent="0.3">
      <c r="A22" s="44" t="s">
        <v>131</v>
      </c>
      <c r="B22" s="9">
        <f>+'24-03-340 Ind. Proy'!J190</f>
        <v>139061735</v>
      </c>
      <c r="C22" s="9">
        <f>+'24-03-340 Ind. Proy'!K190</f>
        <v>139061735</v>
      </c>
      <c r="D22" s="9">
        <f>+'24-03-340 Ind. Proy'!M176</f>
        <v>0</v>
      </c>
      <c r="E22" s="9">
        <f>+'24-03-340 Ind. Proy'!N176</f>
        <v>0</v>
      </c>
      <c r="F22" s="9">
        <f>+'24-03-340 Ind. Proy'!O176</f>
        <v>0</v>
      </c>
      <c r="G22" s="9">
        <f>+'24-03-340 Ind. Proy'!R176</f>
        <v>0</v>
      </c>
      <c r="H22" s="9">
        <f>+'24-03-340 Ind. Proy'!S176</f>
        <v>0</v>
      </c>
      <c r="I22" s="9">
        <f>+'24-03-340 Ind. Proy'!T176</f>
        <v>0</v>
      </c>
      <c r="J22" s="9">
        <f>+'24-03-340 Ind. Proy'!U190</f>
        <v>0</v>
      </c>
      <c r="K22" s="9">
        <f>+'24-03-340 Ind. Proy'!V176</f>
        <v>0</v>
      </c>
      <c r="L22" s="9">
        <f>+'24-03-340 Ind. Proy'!W176</f>
        <v>0</v>
      </c>
      <c r="M22" s="9">
        <f>+'24-03-340 Ind. Proy'!X176</f>
        <v>0</v>
      </c>
      <c r="N22" s="9">
        <f>+'24-03-340 Ind. Proy'!Y190</f>
        <v>0</v>
      </c>
      <c r="O22" s="9">
        <f>+'24-03-340 Ind. Proy'!Z176</f>
        <v>0</v>
      </c>
      <c r="P22" s="9">
        <f>+'24-03-340 Ind. Proy'!AA176</f>
        <v>0</v>
      </c>
      <c r="Q22" s="9">
        <f>+'24-03-340 Ind. Proy'!AB176</f>
        <v>0</v>
      </c>
      <c r="R22" s="9">
        <f>+'24-03-340 Ind. Proy'!AC190</f>
        <v>139061735</v>
      </c>
      <c r="S22" s="9">
        <f>+'24-03-340 Ind. Proy'!AD176</f>
        <v>0</v>
      </c>
      <c r="T22" s="9">
        <f>+'24-03-340 Ind. Proy'!AE176</f>
        <v>0</v>
      </c>
      <c r="U22" s="9">
        <f>+'24-03-340 Ind. Proy'!AF176</f>
        <v>0</v>
      </c>
      <c r="V22" s="9">
        <f>+'24-03-340 Ind. Proy'!AG190</f>
        <v>0</v>
      </c>
      <c r="W22" s="9">
        <f>+'24-03-340 Ind. Proy'!AH190</f>
        <v>139061735</v>
      </c>
      <c r="X22" s="112">
        <f>+'24-03-340 Ind. Proy'!AI190</f>
        <v>1</v>
      </c>
      <c r="Y22" s="112">
        <f>+'24-03-340 Ind. Proy'!AJ190</f>
        <v>0.27836746743623186</v>
      </c>
    </row>
    <row r="23" spans="1:25" ht="24.75" customHeight="1" x14ac:dyDescent="0.3">
      <c r="A23" s="44" t="s">
        <v>74</v>
      </c>
      <c r="B23" s="9">
        <f>+'24-03-340 Ind. Proy'!J193</f>
        <v>1118042397</v>
      </c>
      <c r="C23" s="9">
        <f>+'24-03-340 Ind. Proy'!K193</f>
        <v>0</v>
      </c>
      <c r="D23" s="9">
        <f>+'24-03-340 Ind. Proy'!M193</f>
        <v>0</v>
      </c>
      <c r="E23" s="9">
        <f>+'24-03-340 Ind. Proy'!N193</f>
        <v>0</v>
      </c>
      <c r="F23" s="9">
        <f>+'24-03-340 Ind. Proy'!O193</f>
        <v>0</v>
      </c>
      <c r="G23" s="9">
        <f>+'24-03-340 Ind. Proy'!R193</f>
        <v>0</v>
      </c>
      <c r="H23" s="9">
        <f>+'24-03-340 Ind. Proy'!S193</f>
        <v>0</v>
      </c>
      <c r="I23" s="9">
        <f>+'24-03-340 Ind. Proy'!T193</f>
        <v>0</v>
      </c>
      <c r="J23" s="9">
        <f>+'24-03-340 Ind. Proy'!U193</f>
        <v>0</v>
      </c>
      <c r="K23" s="9">
        <f>+'24-03-340 Ind. Proy'!V193</f>
        <v>0</v>
      </c>
      <c r="L23" s="9">
        <f>+'24-03-340 Ind. Proy'!W193</f>
        <v>0</v>
      </c>
      <c r="M23" s="9">
        <f>+'24-03-340 Ind. Proy'!X193</f>
        <v>0</v>
      </c>
      <c r="N23" s="9">
        <f>+'24-03-340 Ind. Proy'!Y193</f>
        <v>0</v>
      </c>
      <c r="O23" s="9">
        <f>+'24-03-340 Ind. Proy'!Z193</f>
        <v>0</v>
      </c>
      <c r="P23" s="9">
        <f>+'24-03-340 Ind. Proy'!AA193</f>
        <v>0</v>
      </c>
      <c r="Q23" s="9">
        <f>+'24-03-340 Ind. Proy'!AB193</f>
        <v>0</v>
      </c>
      <c r="R23" s="9">
        <f>+'24-03-340 Ind. Proy'!AC193</f>
        <v>0</v>
      </c>
      <c r="S23" s="9">
        <f>+'24-03-340 Ind. Proy'!AD193</f>
        <v>0</v>
      </c>
      <c r="T23" s="9">
        <f>+'24-03-340 Ind. Proy'!AE193</f>
        <v>0</v>
      </c>
      <c r="U23" s="9">
        <f>+'24-03-340 Ind. Proy'!AF193</f>
        <v>0</v>
      </c>
      <c r="V23" s="9">
        <f>+'24-03-340 Ind. Proy'!AG193</f>
        <v>0</v>
      </c>
      <c r="W23" s="9">
        <f>+'24-03-340 Ind. Proy'!AH193</f>
        <v>0</v>
      </c>
      <c r="X23" s="112">
        <f>+'24-03-340 Ind. Proy'!AI193</f>
        <v>0</v>
      </c>
      <c r="Y23" s="112">
        <f>+'24-03-340 Ind. Proy'!AJ193</f>
        <v>0</v>
      </c>
    </row>
    <row r="24" spans="1:25" ht="24.75" customHeight="1" x14ac:dyDescent="0.3">
      <c r="A24" s="45" t="s">
        <v>76</v>
      </c>
      <c r="B24" s="9">
        <f>+'24-03-340 Ind. Proy'!J197</f>
        <v>5240087197</v>
      </c>
      <c r="C24" s="9">
        <f>+'24-03-340 Ind. Proy'!K197</f>
        <v>640811000</v>
      </c>
      <c r="D24" s="9">
        <f>+'24-03-340 Ind. Proy'!M197</f>
        <v>0</v>
      </c>
      <c r="E24" s="9">
        <f>+'24-03-340 Ind. Proy'!N197</f>
        <v>0</v>
      </c>
      <c r="F24" s="9">
        <f>+'24-03-340 Ind. Proy'!O197</f>
        <v>0</v>
      </c>
      <c r="G24" s="9">
        <f>+'24-03-340 Ind. Proy'!R197</f>
        <v>0</v>
      </c>
      <c r="H24" s="9">
        <f>+'24-03-340 Ind. Proy'!S197</f>
        <v>0</v>
      </c>
      <c r="I24" s="9">
        <f>+'24-03-340 Ind. Proy'!T197</f>
        <v>360500000</v>
      </c>
      <c r="J24" s="9">
        <f>+'24-03-340 Ind. Proy'!U197</f>
        <v>360500000</v>
      </c>
      <c r="K24" s="9">
        <f>+'24-03-340 Ind. Proy'!V197</f>
        <v>0</v>
      </c>
      <c r="L24" s="9">
        <f>+'24-03-340 Ind. Proy'!W197</f>
        <v>0</v>
      </c>
      <c r="M24" s="9">
        <f>+'24-03-340 Ind. Proy'!X197</f>
        <v>0</v>
      </c>
      <c r="N24" s="9">
        <f>+'24-03-340 Ind. Proy'!Y197</f>
        <v>0</v>
      </c>
      <c r="O24" s="9">
        <f>+'24-03-340 Ind. Proy'!Z197</f>
        <v>0</v>
      </c>
      <c r="P24" s="9">
        <f>+'24-03-340 Ind. Proy'!AA197</f>
        <v>0</v>
      </c>
      <c r="Q24" s="9">
        <f>+'24-03-340 Ind. Proy'!AB197</f>
        <v>0</v>
      </c>
      <c r="R24" s="9">
        <f>+'24-03-340 Ind. Proy'!AC197</f>
        <v>0</v>
      </c>
      <c r="S24" s="9">
        <f>+'24-03-340 Ind. Proy'!AD197</f>
        <v>0</v>
      </c>
      <c r="T24" s="9">
        <f>+'24-03-340 Ind. Proy'!AE197</f>
        <v>0</v>
      </c>
      <c r="U24" s="9">
        <f>+'24-03-340 Ind. Proy'!AF197</f>
        <v>0</v>
      </c>
      <c r="V24" s="9">
        <f>+'24-03-340 Ind. Proy'!AG197</f>
        <v>0</v>
      </c>
      <c r="W24" s="9">
        <f>+'24-03-340 Ind. Proy'!AH197</f>
        <v>360500000</v>
      </c>
      <c r="X24" s="112">
        <f>+'24-03-340 Ind. Proy'!AI197</f>
        <v>6.8796565104181792E-2</v>
      </c>
      <c r="Y24" s="112">
        <f>+'24-03-340 Ind. Proy'!AJ197</f>
        <v>0.72163253256376814</v>
      </c>
    </row>
    <row r="25" spans="1:25" ht="20.399999999999999" customHeight="1" x14ac:dyDescent="0.3">
      <c r="A25" s="403" t="s">
        <v>187</v>
      </c>
      <c r="B25" s="273">
        <f t="shared" ref="B25:W25" si="0">SUM(B8:B24)</f>
        <v>9491159000</v>
      </c>
      <c r="C25" s="273">
        <f t="shared" si="0"/>
        <v>779872735</v>
      </c>
      <c r="D25" s="273">
        <f t="shared" si="0"/>
        <v>0</v>
      </c>
      <c r="E25" s="273">
        <f>SUM(E8:E24)</f>
        <v>0</v>
      </c>
      <c r="F25" s="273">
        <f t="shared" si="0"/>
        <v>0</v>
      </c>
      <c r="G25" s="273">
        <f t="shared" si="0"/>
        <v>0</v>
      </c>
      <c r="H25" s="273">
        <f t="shared" si="0"/>
        <v>0</v>
      </c>
      <c r="I25" s="273">
        <f t="shared" si="0"/>
        <v>360500000</v>
      </c>
      <c r="J25" s="273">
        <f t="shared" si="0"/>
        <v>360500000</v>
      </c>
      <c r="K25" s="273">
        <f t="shared" si="0"/>
        <v>0</v>
      </c>
      <c r="L25" s="273">
        <f t="shared" si="0"/>
        <v>0</v>
      </c>
      <c r="M25" s="273">
        <f t="shared" si="0"/>
        <v>0</v>
      </c>
      <c r="N25" s="273">
        <f t="shared" si="0"/>
        <v>0</v>
      </c>
      <c r="O25" s="273">
        <f t="shared" si="0"/>
        <v>0</v>
      </c>
      <c r="P25" s="273">
        <f t="shared" si="0"/>
        <v>0</v>
      </c>
      <c r="Q25" s="273">
        <f t="shared" si="0"/>
        <v>0</v>
      </c>
      <c r="R25" s="273">
        <f t="shared" si="0"/>
        <v>139061735</v>
      </c>
      <c r="S25" s="273">
        <f t="shared" si="0"/>
        <v>0</v>
      </c>
      <c r="T25" s="273">
        <f t="shared" si="0"/>
        <v>0</v>
      </c>
      <c r="U25" s="273">
        <f t="shared" si="0"/>
        <v>0</v>
      </c>
      <c r="V25" s="273">
        <f t="shared" si="0"/>
        <v>0</v>
      </c>
      <c r="W25" s="273">
        <f t="shared" si="0"/>
        <v>499561735</v>
      </c>
      <c r="X25" s="281">
        <f>+'24-03-340 Ind. Proy'!AI198</f>
        <v>5.2634429051288678E-2</v>
      </c>
      <c r="Y25" s="281">
        <f>'24-03-340 Ind. Proy'!AJ198</f>
        <v>1</v>
      </c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3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3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3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3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3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3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3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3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3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3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CCFF"/>
    <pageSetUpPr fitToPage="1"/>
  </sheetPr>
  <dimension ref="A1:AR128"/>
  <sheetViews>
    <sheetView topLeftCell="K94" zoomScale="120" zoomScaleNormal="120" workbookViewId="0">
      <selection activeCell="AK111" sqref="AK111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44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44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44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44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44" ht="17.25" customHeight="1" x14ac:dyDescent="0.3">
      <c r="A5" s="431" t="s">
        <v>188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44" s="15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481">
        <v>97200000</v>
      </c>
      <c r="K8" s="83"/>
      <c r="L8" s="159"/>
      <c r="M8" s="317"/>
      <c r="N8" s="19"/>
      <c r="O8" s="19"/>
      <c r="P8" s="157"/>
      <c r="Q8" s="31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44" ht="24.75" customHeight="1" outlineLevel="1" x14ac:dyDescent="0.3">
      <c r="A9" s="23">
        <v>1</v>
      </c>
      <c r="B9" s="23"/>
      <c r="C9" s="348" t="s">
        <v>189</v>
      </c>
      <c r="D9" s="141">
        <v>44446</v>
      </c>
      <c r="E9" s="170" t="s">
        <v>190</v>
      </c>
      <c r="F9" s="170" t="s">
        <v>191</v>
      </c>
      <c r="G9" s="190" t="s">
        <v>192</v>
      </c>
      <c r="H9" s="102"/>
      <c r="I9" s="102"/>
      <c r="J9" s="525"/>
      <c r="K9" s="79">
        <v>30200000</v>
      </c>
      <c r="L9" s="170"/>
      <c r="M9" s="67"/>
      <c r="N9" s="95"/>
      <c r="O9" s="350"/>
      <c r="P9" s="74"/>
      <c r="Q9" s="74"/>
      <c r="R9" s="95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>
        <v>30200000</v>
      </c>
      <c r="AC9" s="29">
        <f>SUM(Z9:AB9)</f>
        <v>30200000</v>
      </c>
      <c r="AD9" s="28"/>
      <c r="AE9" s="76"/>
      <c r="AF9" s="28"/>
      <c r="AG9" s="29">
        <f>SUM(AD9:AF9)</f>
        <v>0</v>
      </c>
      <c r="AH9" s="29">
        <f t="shared" ref="AH9" si="0">SUM(U9,Y9,AC9,AG9)</f>
        <v>30200000</v>
      </c>
      <c r="AI9" s="112">
        <f>IF(ISERROR(AH9/J8),0,AH9/J8)</f>
        <v>0.31069958847736623</v>
      </c>
      <c r="AJ9" s="112">
        <f>IF(ISERROR(AH9/$AH$111),"-",AH9/$AH$111)</f>
        <v>3.1500536340961428E-2</v>
      </c>
      <c r="AK9" s="11"/>
      <c r="AL9" s="11"/>
      <c r="AM9" s="11"/>
      <c r="AN9" s="11"/>
      <c r="AO9" s="11"/>
      <c r="AP9" s="11"/>
      <c r="AQ9" s="11"/>
      <c r="AR9" s="11"/>
    </row>
    <row r="10" spans="1:44" ht="24.75" customHeight="1" outlineLevel="1" x14ac:dyDescent="0.3">
      <c r="A10" s="23">
        <v>2</v>
      </c>
      <c r="B10" s="23"/>
      <c r="C10" s="190" t="s">
        <v>193</v>
      </c>
      <c r="D10" s="141">
        <v>44455</v>
      </c>
      <c r="E10" s="170" t="s">
        <v>194</v>
      </c>
      <c r="F10" s="170" t="s">
        <v>191</v>
      </c>
      <c r="G10" s="190" t="s">
        <v>192</v>
      </c>
      <c r="H10" s="102"/>
      <c r="I10" s="102"/>
      <c r="J10" s="526"/>
      <c r="K10" s="79">
        <v>67000000</v>
      </c>
      <c r="L10" s="170"/>
      <c r="M10" s="67"/>
      <c r="N10" s="95"/>
      <c r="O10" s="350"/>
      <c r="P10" s="74"/>
      <c r="Q10" s="74"/>
      <c r="R10" s="95"/>
      <c r="S10" s="28"/>
      <c r="T10" s="28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>
        <v>67000000</v>
      </c>
      <c r="AC10" s="29">
        <f>SUM(Z10:AB10)</f>
        <v>67000000</v>
      </c>
      <c r="AD10" s="28"/>
      <c r="AE10" s="76"/>
      <c r="AF10" s="28"/>
      <c r="AG10" s="29">
        <f>SUM(AD10:AF10)</f>
        <v>0</v>
      </c>
      <c r="AH10" s="29">
        <f t="shared" ref="AH10" si="1">SUM(U10,Y10,AC10,AG10)</f>
        <v>67000000</v>
      </c>
      <c r="AI10" s="112">
        <f>IF(ISERROR(AH10/J8),0,AH10/J8)</f>
        <v>0.68930041152263377</v>
      </c>
      <c r="AJ10" s="112">
        <f>IF(ISERROR(AH10/$AH$111),"-",AH10/$AH$111)</f>
        <v>6.9885295855775353E-2</v>
      </c>
      <c r="AK10" s="11"/>
      <c r="AL10" s="11"/>
      <c r="AM10" s="11"/>
      <c r="AN10" s="11"/>
      <c r="AO10" s="11"/>
      <c r="AP10" s="11"/>
      <c r="AQ10" s="11"/>
      <c r="AR10" s="11"/>
    </row>
    <row r="11" spans="1:44" x14ac:dyDescent="0.3">
      <c r="A11" s="430" t="s">
        <v>47</v>
      </c>
      <c r="B11" s="430"/>
      <c r="C11" s="430"/>
      <c r="D11" s="430"/>
      <c r="E11" s="430"/>
      <c r="F11" s="430"/>
      <c r="G11" s="430"/>
      <c r="H11" s="430"/>
      <c r="I11" s="430"/>
      <c r="J11" s="273">
        <f>J8</f>
        <v>97200000</v>
      </c>
      <c r="K11" s="282">
        <f>SUM(K9:K10)</f>
        <v>97200000</v>
      </c>
      <c r="L11" s="396"/>
      <c r="M11" s="282">
        <v>0</v>
      </c>
      <c r="N11" s="273">
        <v>0</v>
      </c>
      <c r="O11" s="273">
        <v>0</v>
      </c>
      <c r="P11" s="302"/>
      <c r="Q11" s="405"/>
      <c r="R11" s="273">
        <f>+R9</f>
        <v>0</v>
      </c>
      <c r="S11" s="273">
        <f t="shared" ref="S11:T11" si="2">+S9</f>
        <v>0</v>
      </c>
      <c r="T11" s="273">
        <f t="shared" si="2"/>
        <v>0</v>
      </c>
      <c r="U11" s="273">
        <f t="shared" ref="U11:AG11" si="3">SUM(U9:U9)</f>
        <v>0</v>
      </c>
      <c r="V11" s="273">
        <f t="shared" si="3"/>
        <v>0</v>
      </c>
      <c r="W11" s="273">
        <f t="shared" si="3"/>
        <v>0</v>
      </c>
      <c r="X11" s="273">
        <f t="shared" si="3"/>
        <v>0</v>
      </c>
      <c r="Y11" s="273">
        <f ca="1">SUM(Y9:Y11)</f>
        <v>0</v>
      </c>
      <c r="Z11" s="273">
        <f>SUM(Z9:Z10)</f>
        <v>0</v>
      </c>
      <c r="AA11" s="273">
        <f t="shared" ref="AA11" si="4">SUM(AA9:AA10)</f>
        <v>0</v>
      </c>
      <c r="AB11" s="273">
        <f>SUM(AB9:AB10)</f>
        <v>97200000</v>
      </c>
      <c r="AC11" s="273">
        <f>SUM(AC9:AC10)</f>
        <v>97200000</v>
      </c>
      <c r="AD11" s="273">
        <f t="shared" si="3"/>
        <v>0</v>
      </c>
      <c r="AE11" s="273">
        <f t="shared" si="3"/>
        <v>0</v>
      </c>
      <c r="AF11" s="273">
        <f t="shared" si="3"/>
        <v>0</v>
      </c>
      <c r="AG11" s="273">
        <f t="shared" si="3"/>
        <v>0</v>
      </c>
      <c r="AH11" s="273">
        <f>SUM(AH9:AH10)</f>
        <v>97200000</v>
      </c>
      <c r="AI11" s="281">
        <f>IF(ISERROR(AH11/J11),0,AH11/J11)</f>
        <v>1</v>
      </c>
      <c r="AJ11" s="281">
        <f>IF(ISERROR(AH11/$AH$111),0,AH11/$AH$111)</f>
        <v>0.10138583219673679</v>
      </c>
      <c r="AK11" s="11"/>
      <c r="AL11" s="11"/>
      <c r="AM11" s="11"/>
      <c r="AN11" s="11"/>
      <c r="AO11" s="11"/>
      <c r="AP11" s="11"/>
      <c r="AQ11" s="11"/>
      <c r="AR11" s="11"/>
    </row>
    <row r="12" spans="1:44" x14ac:dyDescent="0.3">
      <c r="A12" s="524" t="s">
        <v>48</v>
      </c>
      <c r="B12" s="524"/>
      <c r="C12" s="524"/>
      <c r="D12" s="524"/>
      <c r="E12" s="524"/>
      <c r="F12" s="16"/>
      <c r="G12" s="5"/>
      <c r="H12" s="17"/>
      <c r="I12" s="17"/>
      <c r="J12" s="481">
        <v>138500000</v>
      </c>
      <c r="K12" s="7"/>
      <c r="L12" s="18"/>
      <c r="M12" s="19"/>
      <c r="N12" s="19"/>
      <c r="O12" s="19"/>
      <c r="P12" s="157"/>
      <c r="Q12" s="318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111"/>
      <c r="AJ12" s="111"/>
    </row>
    <row r="13" spans="1:44" ht="24.9" customHeight="1" outlineLevel="1" x14ac:dyDescent="0.3">
      <c r="A13" s="23">
        <v>1</v>
      </c>
      <c r="B13" s="23"/>
      <c r="C13" s="170"/>
      <c r="D13" s="102"/>
      <c r="E13" s="170"/>
      <c r="F13" s="170" t="s">
        <v>191</v>
      </c>
      <c r="G13" s="190" t="s">
        <v>192</v>
      </c>
      <c r="H13" s="102"/>
      <c r="I13" s="102"/>
      <c r="J13" s="482"/>
      <c r="K13" s="64">
        <v>188656</v>
      </c>
      <c r="L13" s="170" t="s">
        <v>182</v>
      </c>
      <c r="M13" s="28"/>
      <c r="N13" s="28"/>
      <c r="O13" s="350"/>
      <c r="P13" s="74"/>
      <c r="Q13" s="74"/>
      <c r="R13" s="95"/>
      <c r="S13" s="28"/>
      <c r="T13" s="28"/>
      <c r="U13" s="29">
        <f>SUM(R13:T13)</f>
        <v>0</v>
      </c>
      <c r="V13" s="28">
        <v>94328</v>
      </c>
      <c r="W13" s="28"/>
      <c r="X13" s="28">
        <v>73366</v>
      </c>
      <c r="Y13" s="29">
        <f>+V13+W13+X13</f>
        <v>167694</v>
      </c>
      <c r="Z13" s="28"/>
      <c r="AA13" s="28">
        <v>20962</v>
      </c>
      <c r="AB13" s="28"/>
      <c r="AC13" s="29">
        <f>SUM(Z13:AB13)</f>
        <v>20962</v>
      </c>
      <c r="AD13" s="28"/>
      <c r="AE13" s="76"/>
      <c r="AF13" s="28"/>
      <c r="AG13" s="29">
        <f t="shared" ref="AG13" si="5">SUM(AD13:AF13)</f>
        <v>0</v>
      </c>
      <c r="AH13" s="29">
        <f t="shared" ref="AH13" si="6">SUM(U13,Y13,AC13,AG13)</f>
        <v>188656</v>
      </c>
      <c r="AI13" s="112">
        <f>IF(ISERROR(AH13/J11),0,AH13/J11)</f>
        <v>1.9409053497942386E-3</v>
      </c>
      <c r="AJ13" s="112">
        <f>IF(ISERROR(AH13/$AH$111),"-",AH13/$AH$111)</f>
        <v>1.967803041039874E-4</v>
      </c>
      <c r="AK13" s="11"/>
      <c r="AL13" s="11"/>
      <c r="AM13" s="11"/>
      <c r="AN13" s="11"/>
      <c r="AO13" s="11"/>
      <c r="AP13" s="11"/>
      <c r="AQ13" s="11"/>
      <c r="AR13" s="11"/>
    </row>
    <row r="14" spans="1:44" ht="24.9" customHeight="1" outlineLevel="1" x14ac:dyDescent="0.3">
      <c r="A14" s="23">
        <v>2</v>
      </c>
      <c r="B14" s="23"/>
      <c r="C14" s="190" t="s">
        <v>195</v>
      </c>
      <c r="D14" s="141">
        <v>44483</v>
      </c>
      <c r="E14" s="170" t="s">
        <v>196</v>
      </c>
      <c r="F14" s="170" t="s">
        <v>191</v>
      </c>
      <c r="G14" s="190" t="s">
        <v>192</v>
      </c>
      <c r="H14" s="102"/>
      <c r="I14" s="102"/>
      <c r="J14" s="482"/>
      <c r="K14" s="64">
        <v>69000000</v>
      </c>
      <c r="L14" s="349"/>
      <c r="M14" s="28"/>
      <c r="N14" s="28"/>
      <c r="O14" s="350"/>
      <c r="P14" s="74"/>
      <c r="Q14" s="74"/>
      <c r="R14" s="95"/>
      <c r="S14" s="28"/>
      <c r="T14" s="28"/>
      <c r="U14" s="29">
        <f t="shared" ref="U14:U15" si="7">SUM(R14:T14)</f>
        <v>0</v>
      </c>
      <c r="V14" s="28"/>
      <c r="W14" s="28"/>
      <c r="X14" s="28"/>
      <c r="Y14" s="29">
        <f t="shared" ref="Y14:Y15" si="8">+V14+W14+X14</f>
        <v>0</v>
      </c>
      <c r="Z14" s="28"/>
      <c r="AA14" s="28"/>
      <c r="AB14" s="28"/>
      <c r="AC14" s="29">
        <f t="shared" ref="AC14:AC15" si="9">SUM(Z14:AB14)</f>
        <v>0</v>
      </c>
      <c r="AD14" s="28"/>
      <c r="AE14" s="76"/>
      <c r="AF14" s="28"/>
      <c r="AG14" s="29">
        <f t="shared" ref="AG14:AG15" si="10">SUM(AD14:AF14)</f>
        <v>0</v>
      </c>
      <c r="AH14" s="29">
        <f t="shared" ref="AH14:AH15" si="11">SUM(U14,Y14,AC14,AG14)</f>
        <v>0</v>
      </c>
      <c r="AI14" s="112">
        <f>IF(ISERROR(AH14/J12),0,AH14/J12)</f>
        <v>0</v>
      </c>
      <c r="AJ14" s="112">
        <f t="shared" ref="AJ14:AJ15" si="12">IF(ISERROR(AH14/$AH$111),"-",AH14/$AH$111)</f>
        <v>0</v>
      </c>
      <c r="AK14" s="11"/>
      <c r="AL14" s="11"/>
      <c r="AM14" s="11"/>
      <c r="AN14" s="11"/>
      <c r="AO14" s="11"/>
      <c r="AP14" s="11"/>
      <c r="AQ14" s="11"/>
      <c r="AR14" s="11"/>
    </row>
    <row r="15" spans="1:44" ht="24.9" customHeight="1" outlineLevel="1" x14ac:dyDescent="0.3">
      <c r="A15" s="23">
        <v>3</v>
      </c>
      <c r="B15" s="23"/>
      <c r="C15" s="190" t="s">
        <v>197</v>
      </c>
      <c r="D15" s="141">
        <v>44476</v>
      </c>
      <c r="E15" s="170" t="s">
        <v>194</v>
      </c>
      <c r="F15" s="170" t="s">
        <v>191</v>
      </c>
      <c r="G15" s="190" t="s">
        <v>192</v>
      </c>
      <c r="H15" s="102"/>
      <c r="I15" s="102"/>
      <c r="J15" s="517"/>
      <c r="K15" s="64">
        <v>69000000</v>
      </c>
      <c r="L15" s="349"/>
      <c r="M15" s="28"/>
      <c r="N15" s="28"/>
      <c r="O15" s="350"/>
      <c r="P15" s="74"/>
      <c r="Q15" s="74"/>
      <c r="R15" s="95"/>
      <c r="S15" s="28"/>
      <c r="T15" s="28"/>
      <c r="U15" s="29">
        <f t="shared" si="7"/>
        <v>0</v>
      </c>
      <c r="V15" s="28"/>
      <c r="W15" s="28"/>
      <c r="X15" s="28"/>
      <c r="Y15" s="29">
        <f t="shared" si="8"/>
        <v>0</v>
      </c>
      <c r="Z15" s="28"/>
      <c r="AA15" s="28"/>
      <c r="AB15" s="28"/>
      <c r="AC15" s="29">
        <f t="shared" si="9"/>
        <v>0</v>
      </c>
      <c r="AD15" s="28"/>
      <c r="AE15" s="76"/>
      <c r="AF15" s="28"/>
      <c r="AG15" s="29">
        <f t="shared" si="10"/>
        <v>0</v>
      </c>
      <c r="AH15" s="29">
        <f t="shared" si="11"/>
        <v>0</v>
      </c>
      <c r="AI15" s="112">
        <f>IF(ISERROR(AH15/J13),0,AH15/J13)</f>
        <v>0</v>
      </c>
      <c r="AJ15" s="112">
        <f t="shared" si="12"/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x14ac:dyDescent="0.3">
      <c r="A16" s="430" t="s">
        <v>49</v>
      </c>
      <c r="B16" s="430"/>
      <c r="C16" s="430"/>
      <c r="D16" s="430"/>
      <c r="E16" s="430"/>
      <c r="F16" s="430"/>
      <c r="G16" s="430"/>
      <c r="H16" s="430"/>
      <c r="I16" s="430"/>
      <c r="J16" s="273">
        <f>J12</f>
        <v>138500000</v>
      </c>
      <c r="K16" s="273">
        <f>SUM(K13:K15)</f>
        <v>138188656</v>
      </c>
      <c r="L16" s="394"/>
      <c r="M16" s="273">
        <v>0</v>
      </c>
      <c r="N16" s="273">
        <v>0</v>
      </c>
      <c r="O16" s="273">
        <v>0</v>
      </c>
      <c r="P16" s="302"/>
      <c r="Q16" s="405"/>
      <c r="R16" s="273">
        <f>+R13</f>
        <v>0</v>
      </c>
      <c r="S16" s="273">
        <f>SUM(S13:S13)</f>
        <v>0</v>
      </c>
      <c r="T16" s="273">
        <f>SUM(T13:T13)</f>
        <v>0</v>
      </c>
      <c r="U16" s="273">
        <f>SUM(U13:U15)</f>
        <v>0</v>
      </c>
      <c r="V16" s="273">
        <f>SUM(V13:V15)</f>
        <v>94328</v>
      </c>
      <c r="W16" s="273">
        <f t="shared" ref="W16:X16" si="13">SUM(W13:W15)</f>
        <v>0</v>
      </c>
      <c r="X16" s="273">
        <f t="shared" si="13"/>
        <v>73366</v>
      </c>
      <c r="Y16" s="273">
        <f>SUM(Y13:Y15)</f>
        <v>167694</v>
      </c>
      <c r="Z16" s="273">
        <f>SUM(Z13:Z15)</f>
        <v>0</v>
      </c>
      <c r="AA16" s="273">
        <f t="shared" ref="AA16" si="14">SUM(AA13:AA15)</f>
        <v>20962</v>
      </c>
      <c r="AB16" s="273">
        <f>SUM(AB13:AB15)</f>
        <v>0</v>
      </c>
      <c r="AC16" s="273">
        <f>SUM(AC13:AC15)</f>
        <v>20962</v>
      </c>
      <c r="AD16" s="273">
        <f>SUM(AD13:AD13)</f>
        <v>0</v>
      </c>
      <c r="AE16" s="273">
        <f>SUM(AE13:AE13)</f>
        <v>0</v>
      </c>
      <c r="AF16" s="273">
        <f>SUM(AF13:AF13)</f>
        <v>0</v>
      </c>
      <c r="AG16" s="273">
        <f>SUM(AG13:AG13)</f>
        <v>0</v>
      </c>
      <c r="AH16" s="273">
        <f>SUM(AH13:AH13)</f>
        <v>188656</v>
      </c>
      <c r="AI16" s="281">
        <f>IF(ISERROR(AH16/J16),0,AH16/J16)</f>
        <v>1.3621371841155234E-3</v>
      </c>
      <c r="AJ16" s="281">
        <f>IF(ISERROR(AH16/$AH$111),0,AH16/$AH$111)</f>
        <v>1.967803041039874E-4</v>
      </c>
      <c r="AK16" s="11"/>
      <c r="AL16" s="11"/>
      <c r="AM16" s="11"/>
      <c r="AN16" s="11"/>
      <c r="AO16" s="11"/>
      <c r="AP16" s="11"/>
      <c r="AQ16" s="11"/>
      <c r="AR16" s="11"/>
    </row>
    <row r="17" spans="1:44" x14ac:dyDescent="0.3">
      <c r="A17" s="524" t="s">
        <v>50</v>
      </c>
      <c r="B17" s="524"/>
      <c r="C17" s="524"/>
      <c r="D17" s="524"/>
      <c r="E17" s="524"/>
      <c r="F17" s="16"/>
      <c r="G17" s="5"/>
      <c r="H17" s="17"/>
      <c r="I17" s="17"/>
      <c r="J17" s="481">
        <v>98904810</v>
      </c>
      <c r="K17" s="83"/>
      <c r="L17" s="159"/>
      <c r="M17" s="19"/>
      <c r="N17" s="19"/>
      <c r="O17" s="317"/>
      <c r="P17" s="157"/>
      <c r="Q17" s="318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111"/>
      <c r="AJ17" s="111"/>
    </row>
    <row r="18" spans="1:44" ht="24.9" customHeight="1" outlineLevel="1" x14ac:dyDescent="0.3">
      <c r="A18" s="23">
        <v>1</v>
      </c>
      <c r="B18" s="23"/>
      <c r="C18" s="170"/>
      <c r="D18" s="102"/>
      <c r="E18" s="170"/>
      <c r="F18" s="170"/>
      <c r="G18" s="170"/>
      <c r="H18" s="102"/>
      <c r="I18" s="102"/>
      <c r="J18" s="525"/>
      <c r="K18" s="79">
        <v>104810</v>
      </c>
      <c r="L18" s="170" t="s">
        <v>182</v>
      </c>
      <c r="M18" s="95"/>
      <c r="N18" s="350"/>
      <c r="O18" s="67"/>
      <c r="P18" s="74"/>
      <c r="Q18" s="74"/>
      <c r="R18" s="95"/>
      <c r="S18" s="28"/>
      <c r="T18" s="28"/>
      <c r="U18" s="29">
        <f>SUM(R18:T18)</f>
        <v>0</v>
      </c>
      <c r="V18" s="28"/>
      <c r="W18" s="28">
        <v>104810</v>
      </c>
      <c r="X18" s="28"/>
      <c r="Y18" s="29">
        <f>SUM(V18:X18)</f>
        <v>104810</v>
      </c>
      <c r="Z18" s="28"/>
      <c r="AA18" s="28"/>
      <c r="AB18" s="28"/>
      <c r="AC18" s="29">
        <f>SUM(Z18:AB18)</f>
        <v>0</v>
      </c>
      <c r="AD18" s="28"/>
      <c r="AE18" s="76"/>
      <c r="AF18" s="28"/>
      <c r="AG18" s="29">
        <f>SUM(AD18:AF18)</f>
        <v>0</v>
      </c>
      <c r="AH18" s="29">
        <f t="shared" ref="AH18" si="15">SUM(U18,Y18,AC18,AG18)</f>
        <v>104810</v>
      </c>
      <c r="AI18" s="112">
        <f>IF(ISERROR(AH18/J17),0,AH18/J17)</f>
        <v>1.0597057918618922E-3</v>
      </c>
      <c r="AJ18" s="112">
        <f>IF(ISERROR(AH18/$AH$111),"-",AH18/$AH$111)</f>
        <v>1.0932355012901217E-4</v>
      </c>
      <c r="AK18" s="11"/>
      <c r="AL18" s="11"/>
      <c r="AM18" s="11"/>
      <c r="AN18" s="11"/>
      <c r="AO18" s="11"/>
      <c r="AP18" s="11"/>
      <c r="AQ18" s="11"/>
      <c r="AR18" s="11"/>
    </row>
    <row r="19" spans="1:44" ht="24.9" customHeight="1" outlineLevel="1" x14ac:dyDescent="0.3">
      <c r="A19" s="23">
        <v>2</v>
      </c>
      <c r="B19" s="23"/>
      <c r="C19" s="370" t="s">
        <v>198</v>
      </c>
      <c r="D19" s="102"/>
      <c r="E19" s="170" t="s">
        <v>199</v>
      </c>
      <c r="F19" s="170" t="s">
        <v>191</v>
      </c>
      <c r="G19" s="190" t="s">
        <v>192</v>
      </c>
      <c r="H19" s="102"/>
      <c r="I19" s="102"/>
      <c r="J19" s="525"/>
      <c r="K19" s="79">
        <v>29800000</v>
      </c>
      <c r="L19" s="170"/>
      <c r="M19" s="95"/>
      <c r="N19" s="350"/>
      <c r="O19" s="67"/>
      <c r="P19" s="74"/>
      <c r="Q19" s="74"/>
      <c r="R19" s="95"/>
      <c r="S19" s="28"/>
      <c r="T19" s="28"/>
      <c r="U19" s="29">
        <f t="shared" ref="U19:U20" si="16">SUM(R19:T19)</f>
        <v>0</v>
      </c>
      <c r="V19" s="28"/>
      <c r="W19" s="28"/>
      <c r="X19" s="28"/>
      <c r="Y19" s="29">
        <f t="shared" ref="Y19:Y20" si="17">SUM(V19:X19)</f>
        <v>0</v>
      </c>
      <c r="Z19" s="28"/>
      <c r="AA19" s="28"/>
      <c r="AB19" s="28"/>
      <c r="AC19" s="29">
        <f t="shared" ref="AC19:AC20" si="18">SUM(Z19:AB19)</f>
        <v>0</v>
      </c>
      <c r="AD19" s="28"/>
      <c r="AE19" s="333"/>
      <c r="AF19" s="28"/>
      <c r="AG19" s="29">
        <f t="shared" ref="AG19:AG20" si="19">SUM(AD19:AF19)</f>
        <v>0</v>
      </c>
      <c r="AH19" s="29">
        <f t="shared" ref="AH19:AH20" si="20">SUM(U19,Y19,AC19,AG19)</f>
        <v>0</v>
      </c>
      <c r="AI19" s="112">
        <f t="shared" ref="AI19:AI20" si="21">IF(ISERROR(AH19/J18),0,AH19/J18)</f>
        <v>0</v>
      </c>
      <c r="AJ19" s="112">
        <f t="shared" ref="AJ19:AJ20" si="22">IF(ISERROR(AH19/$AH$111),"-",AH19/$AH$111)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24.9" customHeight="1" outlineLevel="1" x14ac:dyDescent="0.3">
      <c r="A20" s="23">
        <v>3</v>
      </c>
      <c r="B20" s="23"/>
      <c r="C20" s="370" t="s">
        <v>198</v>
      </c>
      <c r="D20" s="102"/>
      <c r="E20" s="170" t="s">
        <v>199</v>
      </c>
      <c r="F20" s="170" t="s">
        <v>191</v>
      </c>
      <c r="G20" s="190" t="s">
        <v>192</v>
      </c>
      <c r="H20" s="102"/>
      <c r="I20" s="102"/>
      <c r="J20" s="526"/>
      <c r="K20" s="79">
        <v>69000000</v>
      </c>
      <c r="L20" s="170"/>
      <c r="M20" s="95"/>
      <c r="N20" s="350"/>
      <c r="O20" s="67"/>
      <c r="P20" s="74"/>
      <c r="Q20" s="74"/>
      <c r="R20" s="95"/>
      <c r="S20" s="28"/>
      <c r="T20" s="28"/>
      <c r="U20" s="29">
        <f t="shared" si="16"/>
        <v>0</v>
      </c>
      <c r="V20" s="28"/>
      <c r="W20" s="28"/>
      <c r="X20" s="28"/>
      <c r="Y20" s="29">
        <f t="shared" si="17"/>
        <v>0</v>
      </c>
      <c r="Z20" s="28"/>
      <c r="AA20" s="28"/>
      <c r="AB20" s="28"/>
      <c r="AC20" s="29">
        <f t="shared" si="18"/>
        <v>0</v>
      </c>
      <c r="AD20" s="28"/>
      <c r="AE20" s="333"/>
      <c r="AF20" s="28"/>
      <c r="AG20" s="29">
        <f t="shared" si="19"/>
        <v>0</v>
      </c>
      <c r="AH20" s="29">
        <f t="shared" si="20"/>
        <v>0</v>
      </c>
      <c r="AI20" s="112">
        <f t="shared" si="21"/>
        <v>0</v>
      </c>
      <c r="AJ20" s="112">
        <f t="shared" si="22"/>
        <v>0</v>
      </c>
      <c r="AK20" s="11"/>
      <c r="AL20" s="11"/>
      <c r="AM20" s="11"/>
      <c r="AN20" s="11"/>
      <c r="AO20" s="11"/>
      <c r="AP20" s="11"/>
      <c r="AQ20" s="11"/>
      <c r="AR20" s="11"/>
    </row>
    <row r="21" spans="1:44" x14ac:dyDescent="0.3">
      <c r="A21" s="430" t="s">
        <v>51</v>
      </c>
      <c r="B21" s="430"/>
      <c r="C21" s="430"/>
      <c r="D21" s="430"/>
      <c r="E21" s="430"/>
      <c r="F21" s="430"/>
      <c r="G21" s="430"/>
      <c r="H21" s="430"/>
      <c r="I21" s="430"/>
      <c r="J21" s="273">
        <f>J17</f>
        <v>98904810</v>
      </c>
      <c r="K21" s="282">
        <f>SUM(K18:K20)</f>
        <v>98904810</v>
      </c>
      <c r="L21" s="396"/>
      <c r="M21" s="273">
        <f>SUM(M18:M18)</f>
        <v>0</v>
      </c>
      <c r="N21" s="273">
        <f>SUM(N18:N18)</f>
        <v>0</v>
      </c>
      <c r="O21" s="282">
        <f>SUM(O18:O18)</f>
        <v>0</v>
      </c>
      <c r="P21" s="302"/>
      <c r="Q21" s="405"/>
      <c r="R21" s="273">
        <f t="shared" ref="R21:AH21" si="23">SUM(R18:R18)</f>
        <v>0</v>
      </c>
      <c r="S21" s="273">
        <f t="shared" si="23"/>
        <v>0</v>
      </c>
      <c r="T21" s="273">
        <f t="shared" si="23"/>
        <v>0</v>
      </c>
      <c r="U21" s="273">
        <f t="shared" si="23"/>
        <v>0</v>
      </c>
      <c r="V21" s="273">
        <f t="shared" si="23"/>
        <v>0</v>
      </c>
      <c r="W21" s="273">
        <f t="shared" si="23"/>
        <v>104810</v>
      </c>
      <c r="X21" s="273">
        <f t="shared" si="23"/>
        <v>0</v>
      </c>
      <c r="Y21" s="273">
        <f>SUM(Y18:Y20)</f>
        <v>104810</v>
      </c>
      <c r="Z21" s="273">
        <f>SUM(Z18:Z20)</f>
        <v>0</v>
      </c>
      <c r="AA21" s="273">
        <f t="shared" ref="AA21" si="24">SUM(AA18:AA20)</f>
        <v>0</v>
      </c>
      <c r="AB21" s="273">
        <f>SUM(AB18:AB20)</f>
        <v>0</v>
      </c>
      <c r="AC21" s="273">
        <f t="shared" si="23"/>
        <v>0</v>
      </c>
      <c r="AD21" s="273">
        <f t="shared" si="23"/>
        <v>0</v>
      </c>
      <c r="AE21" s="273">
        <f t="shared" si="23"/>
        <v>0</v>
      </c>
      <c r="AF21" s="273">
        <f t="shared" si="23"/>
        <v>0</v>
      </c>
      <c r="AG21" s="273">
        <f t="shared" si="23"/>
        <v>0</v>
      </c>
      <c r="AH21" s="273">
        <f t="shared" si="23"/>
        <v>104810</v>
      </c>
      <c r="AI21" s="281">
        <f>IF(ISERROR(AH21/J21),0,AH21/J21)</f>
        <v>1.0597057918618922E-3</v>
      </c>
      <c r="AJ21" s="281">
        <f>IF(ISERROR(AH21/$AH$111),0,AH21/$AH$111)</f>
        <v>1.0932355012901217E-4</v>
      </c>
      <c r="AK21" s="11"/>
      <c r="AL21" s="11"/>
      <c r="AM21" s="11"/>
      <c r="AN21" s="11"/>
      <c r="AO21" s="11"/>
      <c r="AP21" s="11"/>
      <c r="AQ21" s="11"/>
      <c r="AR21" s="11"/>
    </row>
    <row r="22" spans="1:44" x14ac:dyDescent="0.3">
      <c r="A22" s="524" t="s">
        <v>52</v>
      </c>
      <c r="B22" s="524"/>
      <c r="C22" s="524"/>
      <c r="D22" s="524"/>
      <c r="E22" s="524"/>
      <c r="F22" s="16"/>
      <c r="G22" s="5"/>
      <c r="H22" s="17"/>
      <c r="I22" s="17"/>
      <c r="J22" s="481">
        <v>104700000</v>
      </c>
      <c r="K22" s="83"/>
      <c r="L22" s="159"/>
      <c r="M22" s="19"/>
      <c r="N22" s="19"/>
      <c r="O22" s="317"/>
      <c r="P22" s="157"/>
      <c r="Q22" s="318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111"/>
      <c r="AJ22" s="111"/>
    </row>
    <row r="23" spans="1:44" ht="24.75" customHeight="1" outlineLevel="1" x14ac:dyDescent="0.3">
      <c r="A23" s="23">
        <v>1</v>
      </c>
      <c r="B23" s="23"/>
      <c r="C23" s="370" t="s">
        <v>198</v>
      </c>
      <c r="D23" s="102"/>
      <c r="E23" s="170" t="s">
        <v>200</v>
      </c>
      <c r="F23" s="170" t="s">
        <v>191</v>
      </c>
      <c r="G23" s="190" t="s">
        <v>192</v>
      </c>
      <c r="H23" s="102"/>
      <c r="I23" s="102"/>
      <c r="J23" s="482"/>
      <c r="K23" s="79">
        <v>69000000</v>
      </c>
      <c r="L23" s="170"/>
      <c r="M23" s="95"/>
      <c r="N23" s="350"/>
      <c r="O23" s="67"/>
      <c r="P23" s="74"/>
      <c r="Q23" s="74"/>
      <c r="R23" s="95"/>
      <c r="S23" s="28"/>
      <c r="T23" s="28"/>
      <c r="U23" s="29">
        <f>SUM(R23:T23)</f>
        <v>0</v>
      </c>
      <c r="V23" s="28"/>
      <c r="W23" s="28"/>
      <c r="X23" s="28"/>
      <c r="Y23" s="29">
        <f>SUM(V23:X23)</f>
        <v>0</v>
      </c>
      <c r="Z23" s="28"/>
      <c r="AA23" s="28"/>
      <c r="AB23" s="28"/>
      <c r="AC23" s="29">
        <f>SUM(Z23:AB23)</f>
        <v>0</v>
      </c>
      <c r="AD23" s="28"/>
      <c r="AE23" s="76"/>
      <c r="AF23" s="76"/>
      <c r="AG23" s="29">
        <f>SUM(AD23:AF23)</f>
        <v>0</v>
      </c>
      <c r="AH23" s="29">
        <f t="shared" ref="AH23" si="25">SUM(U23,Y23,AC23,AG23)</f>
        <v>0</v>
      </c>
      <c r="AI23" s="112">
        <f>IF(ISERROR(AH23/J21),0,AH23/J21)</f>
        <v>0</v>
      </c>
      <c r="AJ23" s="112">
        <f>IF(ISERROR(AH23/$AH$111),"-",AH23/$AH$111)</f>
        <v>0</v>
      </c>
      <c r="AK23" s="11"/>
      <c r="AL23" s="11"/>
      <c r="AM23" s="11"/>
      <c r="AN23" s="11"/>
      <c r="AO23" s="11"/>
      <c r="AP23" s="11"/>
      <c r="AQ23" s="11"/>
      <c r="AR23" s="11"/>
    </row>
    <row r="24" spans="1:44" ht="24.75" customHeight="1" outlineLevel="1" x14ac:dyDescent="0.3">
      <c r="A24" s="23">
        <v>2</v>
      </c>
      <c r="B24" s="23"/>
      <c r="C24" s="370" t="s">
        <v>198</v>
      </c>
      <c r="D24" s="102"/>
      <c r="E24" s="170" t="s">
        <v>201</v>
      </c>
      <c r="F24" s="170" t="s">
        <v>191</v>
      </c>
      <c r="G24" s="190" t="s">
        <v>192</v>
      </c>
      <c r="H24" s="102"/>
      <c r="I24" s="102"/>
      <c r="J24" s="517"/>
      <c r="K24" s="79">
        <v>35700000</v>
      </c>
      <c r="L24" s="170"/>
      <c r="M24" s="95"/>
      <c r="N24" s="350"/>
      <c r="O24" s="67"/>
      <c r="P24" s="74"/>
      <c r="Q24" s="74"/>
      <c r="R24" s="95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/>
      <c r="AE24" s="76"/>
      <c r="AF24" s="76"/>
      <c r="AG24" s="29">
        <f>SUM(AD24:AF24)</f>
        <v>0</v>
      </c>
      <c r="AH24" s="29">
        <f t="shared" ref="AH24" si="26">SUM(U24,Y24,AC24,AG24)</f>
        <v>0</v>
      </c>
      <c r="AI24" s="112">
        <f>IF(ISERROR(AH24/J22),0,AH24/J22)</f>
        <v>0</v>
      </c>
      <c r="AJ24" s="112">
        <f>IF(ISERROR(AH24/$AH$111),"-",AH24/$AH$111)</f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x14ac:dyDescent="0.3">
      <c r="A25" s="430" t="s">
        <v>53</v>
      </c>
      <c r="B25" s="430"/>
      <c r="C25" s="430"/>
      <c r="D25" s="430"/>
      <c r="E25" s="430"/>
      <c r="F25" s="430"/>
      <c r="G25" s="430"/>
      <c r="H25" s="430"/>
      <c r="I25" s="430"/>
      <c r="J25" s="273">
        <f>J22</f>
        <v>104700000</v>
      </c>
      <c r="K25" s="282">
        <f>SUM(K23:K24)</f>
        <v>104700000</v>
      </c>
      <c r="L25" s="396"/>
      <c r="M25" s="273">
        <v>0</v>
      </c>
      <c r="N25" s="273">
        <v>0</v>
      </c>
      <c r="O25" s="282">
        <v>0</v>
      </c>
      <c r="P25" s="302"/>
      <c r="Q25" s="405"/>
      <c r="R25" s="273">
        <f t="shared" ref="R25:AH25" si="27">SUM(R23:R23)</f>
        <v>0</v>
      </c>
      <c r="S25" s="273">
        <f t="shared" si="27"/>
        <v>0</v>
      </c>
      <c r="T25" s="273">
        <f t="shared" si="27"/>
        <v>0</v>
      </c>
      <c r="U25" s="273">
        <f t="shared" si="27"/>
        <v>0</v>
      </c>
      <c r="V25" s="273">
        <f t="shared" si="27"/>
        <v>0</v>
      </c>
      <c r="W25" s="273">
        <f t="shared" si="27"/>
        <v>0</v>
      </c>
      <c r="X25" s="273">
        <f t="shared" si="27"/>
        <v>0</v>
      </c>
      <c r="Y25" s="273">
        <f>SUM(Y23:Y24)</f>
        <v>0</v>
      </c>
      <c r="Z25" s="273">
        <f>SUM(Z23:Z24)</f>
        <v>0</v>
      </c>
      <c r="AA25" s="273">
        <f t="shared" ref="AA25" si="28">SUM(AA23:AA24)</f>
        <v>0</v>
      </c>
      <c r="AB25" s="273">
        <f>SUM(AB23:AB24)</f>
        <v>0</v>
      </c>
      <c r="AC25" s="273">
        <f t="shared" si="27"/>
        <v>0</v>
      </c>
      <c r="AD25" s="273">
        <f t="shared" si="27"/>
        <v>0</v>
      </c>
      <c r="AE25" s="273">
        <f t="shared" si="27"/>
        <v>0</v>
      </c>
      <c r="AF25" s="273">
        <f t="shared" si="27"/>
        <v>0</v>
      </c>
      <c r="AG25" s="273">
        <f t="shared" si="27"/>
        <v>0</v>
      </c>
      <c r="AH25" s="273">
        <f t="shared" si="27"/>
        <v>0</v>
      </c>
      <c r="AI25" s="281">
        <f>IF(ISERROR(AH25/J25),0,AH25/J25)</f>
        <v>0</v>
      </c>
      <c r="AJ25" s="281">
        <f>IF(ISERROR(AH25/$AH$111),0,AH25/$AH$111)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x14ac:dyDescent="0.3">
      <c r="A26" s="524" t="s">
        <v>54</v>
      </c>
      <c r="B26" s="524"/>
      <c r="C26" s="524"/>
      <c r="D26" s="524"/>
      <c r="E26" s="524"/>
      <c r="F26" s="16"/>
      <c r="G26" s="5"/>
      <c r="H26" s="17"/>
      <c r="I26" s="17"/>
      <c r="J26" s="481">
        <v>437600000</v>
      </c>
      <c r="K26" s="7"/>
      <c r="L26" s="18"/>
      <c r="M26" s="19"/>
      <c r="N26" s="19"/>
      <c r="O26" s="19"/>
      <c r="P26" s="157"/>
      <c r="Q26" s="318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111"/>
      <c r="AJ26" s="111"/>
    </row>
    <row r="27" spans="1:44" ht="24.75" customHeight="1" outlineLevel="1" x14ac:dyDescent="0.3">
      <c r="A27" s="23">
        <v>1</v>
      </c>
      <c r="B27" s="23"/>
      <c r="C27" s="370" t="s">
        <v>198</v>
      </c>
      <c r="D27" s="102"/>
      <c r="E27" s="170" t="s">
        <v>202</v>
      </c>
      <c r="F27" s="170" t="s">
        <v>191</v>
      </c>
      <c r="G27" s="190" t="s">
        <v>192</v>
      </c>
      <c r="H27" s="102"/>
      <c r="I27" s="102"/>
      <c r="J27" s="482"/>
      <c r="K27" s="362">
        <v>66200000</v>
      </c>
      <c r="L27" s="363"/>
      <c r="M27" s="28"/>
      <c r="N27" s="28"/>
      <c r="O27" s="350"/>
      <c r="P27" s="151"/>
      <c r="Q27" s="151"/>
      <c r="R27" s="95"/>
      <c r="S27" s="28"/>
      <c r="T27" s="28"/>
      <c r="U27" s="29">
        <f>SUM(R27:T27)</f>
        <v>0</v>
      </c>
      <c r="V27" s="28"/>
      <c r="W27" s="28"/>
      <c r="X27" s="28"/>
      <c r="Y27" s="29">
        <f>SUM(V27:X27)</f>
        <v>0</v>
      </c>
      <c r="Z27" s="28"/>
      <c r="AA27" s="28"/>
      <c r="AB27" s="28"/>
      <c r="AC27" s="29">
        <f>SUM(Z27:AB27)</f>
        <v>0</v>
      </c>
      <c r="AD27" s="28"/>
      <c r="AE27" s="28"/>
      <c r="AF27" s="28"/>
      <c r="AG27" s="29">
        <f>SUM(AD27:AF27)</f>
        <v>0</v>
      </c>
      <c r="AH27" s="29">
        <f t="shared" ref="AH27:AH37" si="29">SUM(U27,Y27,AC27,AG27)</f>
        <v>0</v>
      </c>
      <c r="AI27" s="112">
        <f>IF(ISERROR(AH27/J26),0,AH27/J26)</f>
        <v>0</v>
      </c>
      <c r="AJ27" s="112">
        <f>IF(ISERROR(AH27/$AH$111),"-",AH27/$AH$111)</f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24.75" customHeight="1" outlineLevel="1" x14ac:dyDescent="0.3">
      <c r="A28" s="23">
        <v>2</v>
      </c>
      <c r="B28" s="23"/>
      <c r="C28" s="370" t="s">
        <v>198</v>
      </c>
      <c r="D28" s="102"/>
      <c r="E28" s="170" t="s">
        <v>203</v>
      </c>
      <c r="F28" s="170" t="s">
        <v>191</v>
      </c>
      <c r="G28" s="190" t="s">
        <v>192</v>
      </c>
      <c r="H28" s="102"/>
      <c r="I28" s="102"/>
      <c r="J28" s="482"/>
      <c r="K28" s="306">
        <v>45600000</v>
      </c>
      <c r="L28" s="191"/>
      <c r="M28" s="95"/>
      <c r="N28" s="28"/>
      <c r="O28" s="350"/>
      <c r="P28" s="151"/>
      <c r="Q28" s="151"/>
      <c r="R28" s="95"/>
      <c r="S28" s="28"/>
      <c r="T28" s="28"/>
      <c r="U28" s="29">
        <f t="shared" ref="U28:U37" si="30">SUM(R28:T28)</f>
        <v>0</v>
      </c>
      <c r="V28" s="28"/>
      <c r="W28" s="28"/>
      <c r="X28" s="28"/>
      <c r="Y28" s="29">
        <f t="shared" ref="Y28:Y37" si="31">SUM(V28:X28)</f>
        <v>0</v>
      </c>
      <c r="Z28" s="28"/>
      <c r="AA28" s="28"/>
      <c r="AB28" s="28"/>
      <c r="AC28" s="29">
        <f t="shared" ref="AC28:AC37" si="32">SUM(Z28:AB28)</f>
        <v>0</v>
      </c>
      <c r="AD28" s="28"/>
      <c r="AE28" s="28"/>
      <c r="AF28" s="28"/>
      <c r="AG28" s="29">
        <f t="shared" ref="AG28:AG37" si="33">SUM(AD28:AF28)</f>
        <v>0</v>
      </c>
      <c r="AH28" s="29">
        <f t="shared" si="29"/>
        <v>0</v>
      </c>
      <c r="AI28" s="112">
        <f t="shared" ref="AI28:AI37" si="34">IF(ISERROR(AH28/J27),0,AH28/J27)</f>
        <v>0</v>
      </c>
      <c r="AJ28" s="112">
        <f t="shared" ref="AJ28:AJ37" si="35">IF(ISERROR(AH28/$AH$111),"-",AH28/$AH$111)</f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24.75" customHeight="1" outlineLevel="1" x14ac:dyDescent="0.3">
      <c r="A29" s="23">
        <v>3</v>
      </c>
      <c r="B29" s="23"/>
      <c r="C29" s="370" t="s">
        <v>198</v>
      </c>
      <c r="D29" s="102"/>
      <c r="E29" s="170" t="s">
        <v>204</v>
      </c>
      <c r="F29" s="170" t="s">
        <v>191</v>
      </c>
      <c r="G29" s="190" t="s">
        <v>192</v>
      </c>
      <c r="H29" s="102"/>
      <c r="I29" s="102"/>
      <c r="J29" s="482"/>
      <c r="K29" s="306">
        <v>29800000</v>
      </c>
      <c r="L29" s="191"/>
      <c r="M29" s="95"/>
      <c r="N29" s="28"/>
      <c r="O29" s="350"/>
      <c r="P29" s="151"/>
      <c r="Q29" s="151"/>
      <c r="R29" s="95"/>
      <c r="S29" s="28"/>
      <c r="T29" s="28"/>
      <c r="U29" s="29">
        <f t="shared" si="30"/>
        <v>0</v>
      </c>
      <c r="V29" s="28"/>
      <c r="W29" s="28"/>
      <c r="X29" s="28"/>
      <c r="Y29" s="29">
        <f t="shared" si="31"/>
        <v>0</v>
      </c>
      <c r="Z29" s="28"/>
      <c r="AA29" s="28"/>
      <c r="AB29" s="28"/>
      <c r="AC29" s="29">
        <f t="shared" si="32"/>
        <v>0</v>
      </c>
      <c r="AD29" s="28"/>
      <c r="AE29" s="28"/>
      <c r="AF29" s="28"/>
      <c r="AG29" s="29">
        <f t="shared" si="33"/>
        <v>0</v>
      </c>
      <c r="AH29" s="29">
        <f t="shared" si="29"/>
        <v>0</v>
      </c>
      <c r="AI29" s="112">
        <f t="shared" si="34"/>
        <v>0</v>
      </c>
      <c r="AJ29" s="112">
        <f t="shared" si="35"/>
        <v>0</v>
      </c>
      <c r="AK29" s="11"/>
      <c r="AL29" s="11"/>
      <c r="AM29" s="11"/>
      <c r="AN29" s="11"/>
      <c r="AO29" s="11"/>
      <c r="AP29" s="11"/>
      <c r="AQ29" s="11"/>
      <c r="AR29" s="11"/>
    </row>
    <row r="30" spans="1:44" ht="24.75" customHeight="1" outlineLevel="1" x14ac:dyDescent="0.3">
      <c r="A30" s="23">
        <v>4</v>
      </c>
      <c r="B30" s="23"/>
      <c r="C30" s="370" t="s">
        <v>198</v>
      </c>
      <c r="D30" s="102"/>
      <c r="E30" s="170" t="s">
        <v>202</v>
      </c>
      <c r="F30" s="170" t="s">
        <v>191</v>
      </c>
      <c r="G30" s="190" t="s">
        <v>192</v>
      </c>
      <c r="H30" s="102"/>
      <c r="I30" s="102"/>
      <c r="J30" s="482"/>
      <c r="K30" s="306">
        <v>45600000</v>
      </c>
      <c r="L30" s="191"/>
      <c r="M30" s="95"/>
      <c r="N30" s="28"/>
      <c r="O30" s="350"/>
      <c r="P30" s="151"/>
      <c r="Q30" s="151"/>
      <c r="R30" s="95"/>
      <c r="S30" s="28"/>
      <c r="T30" s="28"/>
      <c r="U30" s="29">
        <f t="shared" si="30"/>
        <v>0</v>
      </c>
      <c r="V30" s="28"/>
      <c r="W30" s="28"/>
      <c r="X30" s="28"/>
      <c r="Y30" s="29">
        <f t="shared" si="31"/>
        <v>0</v>
      </c>
      <c r="Z30" s="28"/>
      <c r="AA30" s="28"/>
      <c r="AB30" s="28"/>
      <c r="AC30" s="29">
        <f t="shared" si="32"/>
        <v>0</v>
      </c>
      <c r="AD30" s="28"/>
      <c r="AE30" s="28"/>
      <c r="AF30" s="28"/>
      <c r="AG30" s="29">
        <f t="shared" si="33"/>
        <v>0</v>
      </c>
      <c r="AH30" s="29">
        <f t="shared" si="29"/>
        <v>0</v>
      </c>
      <c r="AI30" s="112">
        <f t="shared" si="34"/>
        <v>0</v>
      </c>
      <c r="AJ30" s="112">
        <f t="shared" si="35"/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ht="24.75" customHeight="1" outlineLevel="1" x14ac:dyDescent="0.3">
      <c r="A31" s="23">
        <v>5</v>
      </c>
      <c r="B31" s="23"/>
      <c r="C31" s="370" t="s">
        <v>198</v>
      </c>
      <c r="D31" s="102"/>
      <c r="E31" s="170" t="s">
        <v>203</v>
      </c>
      <c r="F31" s="170" t="s">
        <v>191</v>
      </c>
      <c r="G31" s="190" t="s">
        <v>192</v>
      </c>
      <c r="H31" s="102"/>
      <c r="I31" s="102"/>
      <c r="J31" s="482"/>
      <c r="K31" s="306">
        <v>36300000</v>
      </c>
      <c r="L31" s="191"/>
      <c r="M31" s="95"/>
      <c r="N31" s="28"/>
      <c r="O31" s="350"/>
      <c r="P31" s="151"/>
      <c r="Q31" s="151"/>
      <c r="R31" s="95"/>
      <c r="S31" s="28"/>
      <c r="T31" s="28"/>
      <c r="U31" s="29">
        <f t="shared" si="30"/>
        <v>0</v>
      </c>
      <c r="V31" s="28"/>
      <c r="W31" s="28"/>
      <c r="X31" s="28"/>
      <c r="Y31" s="29">
        <f t="shared" si="31"/>
        <v>0</v>
      </c>
      <c r="Z31" s="28"/>
      <c r="AA31" s="28"/>
      <c r="AB31" s="28"/>
      <c r="AC31" s="29">
        <f t="shared" si="32"/>
        <v>0</v>
      </c>
      <c r="AD31" s="28"/>
      <c r="AE31" s="28"/>
      <c r="AF31" s="28"/>
      <c r="AG31" s="29">
        <f t="shared" si="33"/>
        <v>0</v>
      </c>
      <c r="AH31" s="29">
        <f t="shared" si="29"/>
        <v>0</v>
      </c>
      <c r="AI31" s="112">
        <f t="shared" si="34"/>
        <v>0</v>
      </c>
      <c r="AJ31" s="112">
        <f t="shared" si="35"/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24.75" customHeight="1" outlineLevel="1" x14ac:dyDescent="0.3">
      <c r="A32" s="23">
        <v>6</v>
      </c>
      <c r="B32" s="23"/>
      <c r="C32" s="370" t="s">
        <v>198</v>
      </c>
      <c r="D32" s="102"/>
      <c r="E32" s="170" t="s">
        <v>204</v>
      </c>
      <c r="F32" s="170" t="s">
        <v>191</v>
      </c>
      <c r="G32" s="190" t="s">
        <v>192</v>
      </c>
      <c r="H32" s="102"/>
      <c r="I32" s="102"/>
      <c r="J32" s="482"/>
      <c r="K32" s="306">
        <v>45600000</v>
      </c>
      <c r="L32" s="191"/>
      <c r="M32" s="95"/>
      <c r="N32" s="28"/>
      <c r="O32" s="350"/>
      <c r="P32" s="151"/>
      <c r="Q32" s="151"/>
      <c r="R32" s="95"/>
      <c r="S32" s="28"/>
      <c r="T32" s="28"/>
      <c r="U32" s="29">
        <f t="shared" si="30"/>
        <v>0</v>
      </c>
      <c r="V32" s="28"/>
      <c r="W32" s="28"/>
      <c r="X32" s="28"/>
      <c r="Y32" s="29">
        <f t="shared" si="31"/>
        <v>0</v>
      </c>
      <c r="Z32" s="28"/>
      <c r="AA32" s="28"/>
      <c r="AB32" s="28"/>
      <c r="AC32" s="29">
        <f t="shared" si="32"/>
        <v>0</v>
      </c>
      <c r="AD32" s="28"/>
      <c r="AE32" s="28"/>
      <c r="AF32" s="28"/>
      <c r="AG32" s="29">
        <f t="shared" si="33"/>
        <v>0</v>
      </c>
      <c r="AH32" s="29">
        <f t="shared" si="29"/>
        <v>0</v>
      </c>
      <c r="AI32" s="112">
        <f t="shared" si="34"/>
        <v>0</v>
      </c>
      <c r="AJ32" s="112">
        <f t="shared" si="35"/>
        <v>0</v>
      </c>
      <c r="AK32" s="11"/>
      <c r="AL32" s="11"/>
      <c r="AM32" s="11"/>
      <c r="AN32" s="11"/>
      <c r="AO32" s="11"/>
      <c r="AP32" s="11"/>
      <c r="AQ32" s="11"/>
      <c r="AR32" s="11"/>
    </row>
    <row r="33" spans="1:44" ht="24.75" customHeight="1" outlineLevel="1" x14ac:dyDescent="0.3">
      <c r="A33" s="23">
        <v>7</v>
      </c>
      <c r="B33" s="23"/>
      <c r="C33" s="370" t="s">
        <v>198</v>
      </c>
      <c r="D33" s="102"/>
      <c r="E33" s="170" t="s">
        <v>205</v>
      </c>
      <c r="F33" s="170" t="s">
        <v>191</v>
      </c>
      <c r="G33" s="190" t="s">
        <v>192</v>
      </c>
      <c r="H33" s="102"/>
      <c r="I33" s="102"/>
      <c r="J33" s="482"/>
      <c r="K33" s="306">
        <v>36300000</v>
      </c>
      <c r="L33" s="191"/>
      <c r="M33" s="95"/>
      <c r="N33" s="28"/>
      <c r="O33" s="350"/>
      <c r="P33" s="151"/>
      <c r="Q33" s="151"/>
      <c r="R33" s="95"/>
      <c r="S33" s="28"/>
      <c r="T33" s="28"/>
      <c r="U33" s="29">
        <f t="shared" si="30"/>
        <v>0</v>
      </c>
      <c r="V33" s="28"/>
      <c r="W33" s="28"/>
      <c r="X33" s="28"/>
      <c r="Y33" s="29">
        <f t="shared" si="31"/>
        <v>0</v>
      </c>
      <c r="Z33" s="28"/>
      <c r="AA33" s="28"/>
      <c r="AB33" s="28"/>
      <c r="AC33" s="29">
        <f t="shared" si="32"/>
        <v>0</v>
      </c>
      <c r="AD33" s="28"/>
      <c r="AE33" s="28"/>
      <c r="AF33" s="28"/>
      <c r="AG33" s="29">
        <f t="shared" si="33"/>
        <v>0</v>
      </c>
      <c r="AH33" s="29">
        <f t="shared" si="29"/>
        <v>0</v>
      </c>
      <c r="AI33" s="112">
        <f t="shared" si="34"/>
        <v>0</v>
      </c>
      <c r="AJ33" s="112">
        <f t="shared" si="35"/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24.75" customHeight="1" outlineLevel="1" x14ac:dyDescent="0.3">
      <c r="A34" s="23">
        <v>8</v>
      </c>
      <c r="B34" s="23"/>
      <c r="C34" s="370" t="s">
        <v>198</v>
      </c>
      <c r="D34" s="102"/>
      <c r="E34" s="170" t="s">
        <v>206</v>
      </c>
      <c r="F34" s="170" t="s">
        <v>191</v>
      </c>
      <c r="G34" s="190" t="s">
        <v>192</v>
      </c>
      <c r="H34" s="102"/>
      <c r="I34" s="102"/>
      <c r="J34" s="482"/>
      <c r="K34" s="306">
        <v>36300000</v>
      </c>
      <c r="L34" s="191"/>
      <c r="M34" s="95"/>
      <c r="N34" s="28"/>
      <c r="O34" s="350"/>
      <c r="P34" s="151"/>
      <c r="Q34" s="151"/>
      <c r="R34" s="95"/>
      <c r="S34" s="28"/>
      <c r="T34" s="28"/>
      <c r="U34" s="29">
        <f t="shared" si="30"/>
        <v>0</v>
      </c>
      <c r="V34" s="28"/>
      <c r="W34" s="28"/>
      <c r="X34" s="28"/>
      <c r="Y34" s="29">
        <f t="shared" si="31"/>
        <v>0</v>
      </c>
      <c r="Z34" s="28"/>
      <c r="AA34" s="28"/>
      <c r="AB34" s="28"/>
      <c r="AC34" s="29">
        <f t="shared" si="32"/>
        <v>0</v>
      </c>
      <c r="AD34" s="28"/>
      <c r="AE34" s="28"/>
      <c r="AF34" s="28"/>
      <c r="AG34" s="29">
        <f t="shared" si="33"/>
        <v>0</v>
      </c>
      <c r="AH34" s="29">
        <f t="shared" si="29"/>
        <v>0</v>
      </c>
      <c r="AI34" s="112">
        <f t="shared" si="34"/>
        <v>0</v>
      </c>
      <c r="AJ34" s="112">
        <f t="shared" si="35"/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24.75" customHeight="1" outlineLevel="1" x14ac:dyDescent="0.3">
      <c r="A35" s="23">
        <v>9</v>
      </c>
      <c r="B35" s="23"/>
      <c r="C35" s="370" t="s">
        <v>198</v>
      </c>
      <c r="D35" s="102"/>
      <c r="E35" s="170" t="s">
        <v>200</v>
      </c>
      <c r="F35" s="170" t="s">
        <v>191</v>
      </c>
      <c r="G35" s="190" t="s">
        <v>192</v>
      </c>
      <c r="H35" s="102"/>
      <c r="I35" s="102"/>
      <c r="J35" s="482"/>
      <c r="K35" s="306">
        <v>36300000</v>
      </c>
      <c r="L35" s="191"/>
      <c r="M35" s="95"/>
      <c r="N35" s="28"/>
      <c r="O35" s="350"/>
      <c r="P35" s="151"/>
      <c r="Q35" s="151"/>
      <c r="R35" s="95"/>
      <c r="S35" s="28"/>
      <c r="T35" s="28"/>
      <c r="U35" s="29">
        <f t="shared" si="30"/>
        <v>0</v>
      </c>
      <c r="V35" s="28"/>
      <c r="W35" s="28"/>
      <c r="X35" s="28"/>
      <c r="Y35" s="29">
        <f t="shared" si="31"/>
        <v>0</v>
      </c>
      <c r="Z35" s="28"/>
      <c r="AA35" s="28"/>
      <c r="AB35" s="28"/>
      <c r="AC35" s="29">
        <f t="shared" si="32"/>
        <v>0</v>
      </c>
      <c r="AD35" s="28"/>
      <c r="AE35" s="28"/>
      <c r="AF35" s="28"/>
      <c r="AG35" s="29">
        <f t="shared" si="33"/>
        <v>0</v>
      </c>
      <c r="AH35" s="29">
        <f t="shared" si="29"/>
        <v>0</v>
      </c>
      <c r="AI35" s="112">
        <f t="shared" si="34"/>
        <v>0</v>
      </c>
      <c r="AJ35" s="112">
        <f t="shared" si="35"/>
        <v>0</v>
      </c>
      <c r="AK35" s="11"/>
      <c r="AL35" s="11"/>
      <c r="AM35" s="11"/>
      <c r="AN35" s="11"/>
      <c r="AO35" s="11"/>
      <c r="AP35" s="11"/>
      <c r="AQ35" s="11"/>
      <c r="AR35" s="11"/>
    </row>
    <row r="36" spans="1:44" ht="24.75" customHeight="1" outlineLevel="1" x14ac:dyDescent="0.3">
      <c r="A36" s="23">
        <v>10</v>
      </c>
      <c r="B36" s="23"/>
      <c r="C36" s="370" t="s">
        <v>198</v>
      </c>
      <c r="D36" s="102"/>
      <c r="E36" s="170" t="s">
        <v>207</v>
      </c>
      <c r="F36" s="170" t="s">
        <v>191</v>
      </c>
      <c r="G36" s="190" t="s">
        <v>192</v>
      </c>
      <c r="H36" s="102"/>
      <c r="I36" s="102"/>
      <c r="J36" s="482"/>
      <c r="K36" s="306">
        <v>29800000</v>
      </c>
      <c r="L36" s="191"/>
      <c r="M36" s="95"/>
      <c r="N36" s="28"/>
      <c r="O36" s="350"/>
      <c r="P36" s="151"/>
      <c r="Q36" s="151"/>
      <c r="R36" s="95"/>
      <c r="S36" s="28"/>
      <c r="T36" s="28"/>
      <c r="U36" s="29">
        <f t="shared" si="30"/>
        <v>0</v>
      </c>
      <c r="V36" s="28"/>
      <c r="W36" s="28"/>
      <c r="X36" s="28"/>
      <c r="Y36" s="29">
        <f t="shared" si="31"/>
        <v>0</v>
      </c>
      <c r="Z36" s="28"/>
      <c r="AA36" s="28"/>
      <c r="AB36" s="28"/>
      <c r="AC36" s="29">
        <f t="shared" si="32"/>
        <v>0</v>
      </c>
      <c r="AD36" s="28"/>
      <c r="AE36" s="28"/>
      <c r="AF36" s="28"/>
      <c r="AG36" s="29">
        <f t="shared" si="33"/>
        <v>0</v>
      </c>
      <c r="AH36" s="29">
        <f t="shared" si="29"/>
        <v>0</v>
      </c>
      <c r="AI36" s="112">
        <f t="shared" si="34"/>
        <v>0</v>
      </c>
      <c r="AJ36" s="112">
        <f t="shared" si="35"/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ht="24.75" customHeight="1" outlineLevel="1" x14ac:dyDescent="0.3">
      <c r="A37" s="23">
        <v>11</v>
      </c>
      <c r="B37" s="23"/>
      <c r="C37" s="370" t="s">
        <v>198</v>
      </c>
      <c r="D37" s="102"/>
      <c r="E37" s="170" t="s">
        <v>208</v>
      </c>
      <c r="F37" s="170" t="s">
        <v>191</v>
      </c>
      <c r="G37" s="190" t="s">
        <v>192</v>
      </c>
      <c r="H37" s="102"/>
      <c r="I37" s="102"/>
      <c r="J37" s="482"/>
      <c r="K37" s="364">
        <v>29800000</v>
      </c>
      <c r="L37" s="365"/>
      <c r="M37" s="95"/>
      <c r="N37" s="28"/>
      <c r="O37" s="350"/>
      <c r="P37" s="151"/>
      <c r="Q37" s="151"/>
      <c r="R37" s="95"/>
      <c r="S37" s="28"/>
      <c r="T37" s="28"/>
      <c r="U37" s="29">
        <f t="shared" si="30"/>
        <v>0</v>
      </c>
      <c r="V37" s="28"/>
      <c r="W37" s="28"/>
      <c r="X37" s="28"/>
      <c r="Y37" s="29">
        <f t="shared" si="31"/>
        <v>0</v>
      </c>
      <c r="Z37" s="28"/>
      <c r="AA37" s="28"/>
      <c r="AB37" s="28"/>
      <c r="AC37" s="29">
        <f t="shared" si="32"/>
        <v>0</v>
      </c>
      <c r="AD37" s="28"/>
      <c r="AE37" s="28"/>
      <c r="AF37" s="28"/>
      <c r="AG37" s="29">
        <f t="shared" si="33"/>
        <v>0</v>
      </c>
      <c r="AH37" s="29">
        <f t="shared" si="29"/>
        <v>0</v>
      </c>
      <c r="AI37" s="112">
        <f t="shared" si="34"/>
        <v>0</v>
      </c>
      <c r="AJ37" s="112">
        <f t="shared" si="35"/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24.75" hidden="1" customHeight="1" outlineLevel="1" x14ac:dyDescent="0.3">
      <c r="A38" s="23"/>
      <c r="B38" s="23"/>
      <c r="C38" s="191"/>
      <c r="D38" s="102"/>
      <c r="E38" s="170"/>
      <c r="F38" s="191"/>
      <c r="G38" s="170"/>
      <c r="H38" s="102"/>
      <c r="I38" s="102"/>
      <c r="J38" s="415"/>
      <c r="K38" s="364"/>
      <c r="L38" s="365"/>
      <c r="M38" s="95"/>
      <c r="N38" s="28"/>
      <c r="O38" s="28"/>
      <c r="P38" s="361"/>
      <c r="Q38" s="361"/>
      <c r="R38" s="28"/>
      <c r="S38" s="28"/>
      <c r="T38" s="28"/>
      <c r="U38" s="29"/>
      <c r="V38" s="28"/>
      <c r="W38" s="28"/>
      <c r="X38" s="28"/>
      <c r="Y38" s="29"/>
      <c r="Z38" s="28"/>
      <c r="AA38" s="28"/>
      <c r="AB38" s="28"/>
      <c r="AC38" s="29"/>
      <c r="AD38" s="28"/>
      <c r="AE38" s="28"/>
      <c r="AF38" s="28"/>
      <c r="AG38" s="29"/>
      <c r="AH38" s="29"/>
      <c r="AI38" s="112"/>
      <c r="AJ38" s="112"/>
      <c r="AK38" s="11"/>
      <c r="AL38" s="11"/>
      <c r="AM38" s="11"/>
      <c r="AN38" s="11"/>
      <c r="AO38" s="11"/>
      <c r="AP38" s="11"/>
      <c r="AQ38" s="11"/>
      <c r="AR38" s="11"/>
    </row>
    <row r="39" spans="1:44" ht="24.75" hidden="1" customHeight="1" outlineLevel="1" x14ac:dyDescent="0.3">
      <c r="A39" s="23"/>
      <c r="B39" s="23"/>
      <c r="C39" s="191"/>
      <c r="D39" s="102"/>
      <c r="E39" s="170"/>
      <c r="F39" s="191"/>
      <c r="G39" s="170"/>
      <c r="H39" s="102"/>
      <c r="I39" s="102"/>
      <c r="J39" s="415"/>
      <c r="K39" s="364"/>
      <c r="L39" s="365"/>
      <c r="M39" s="95"/>
      <c r="N39" s="28"/>
      <c r="O39" s="28"/>
      <c r="P39" s="361"/>
      <c r="Q39" s="361"/>
      <c r="R39" s="28"/>
      <c r="S39" s="28"/>
      <c r="T39" s="28"/>
      <c r="U39" s="29"/>
      <c r="V39" s="28"/>
      <c r="W39" s="28"/>
      <c r="X39" s="28"/>
      <c r="Y39" s="29"/>
      <c r="Z39" s="28"/>
      <c r="AA39" s="28"/>
      <c r="AB39" s="28"/>
      <c r="AC39" s="29"/>
      <c r="AD39" s="28"/>
      <c r="AE39" s="28"/>
      <c r="AF39" s="28"/>
      <c r="AG39" s="29"/>
      <c r="AH39" s="29"/>
      <c r="AI39" s="112"/>
      <c r="AJ39" s="112"/>
      <c r="AK39" s="11"/>
      <c r="AL39" s="11"/>
      <c r="AM39" s="11"/>
      <c r="AN39" s="11"/>
      <c r="AO39" s="11"/>
      <c r="AP39" s="11"/>
      <c r="AQ39" s="11"/>
      <c r="AR39" s="11"/>
    </row>
    <row r="40" spans="1:44" x14ac:dyDescent="0.3">
      <c r="A40" s="430" t="s">
        <v>55</v>
      </c>
      <c r="B40" s="430"/>
      <c r="C40" s="430"/>
      <c r="D40" s="430"/>
      <c r="E40" s="430"/>
      <c r="F40" s="430"/>
      <c r="G40" s="430"/>
      <c r="H40" s="430"/>
      <c r="I40" s="430"/>
      <c r="J40" s="273">
        <f>J26</f>
        <v>437600000</v>
      </c>
      <c r="K40" s="282">
        <f>SUM(K27:K37)</f>
        <v>437600000</v>
      </c>
      <c r="L40" s="396"/>
      <c r="M40" s="273">
        <f>SUM(M27:M27)</f>
        <v>0</v>
      </c>
      <c r="N40" s="273">
        <f>SUM(N27:N27)</f>
        <v>0</v>
      </c>
      <c r="O40" s="273">
        <f>SUM(O27:O27)</f>
        <v>0</v>
      </c>
      <c r="P40" s="274"/>
      <c r="Q40" s="404"/>
      <c r="R40" s="273">
        <f t="shared" ref="R40:AH40" si="36">SUM(R27:R27)</f>
        <v>0</v>
      </c>
      <c r="S40" s="273">
        <f t="shared" si="36"/>
        <v>0</v>
      </c>
      <c r="T40" s="273">
        <f t="shared" si="36"/>
        <v>0</v>
      </c>
      <c r="U40" s="273">
        <f t="shared" si="36"/>
        <v>0</v>
      </c>
      <c r="V40" s="273">
        <f t="shared" si="36"/>
        <v>0</v>
      </c>
      <c r="W40" s="273">
        <f t="shared" si="36"/>
        <v>0</v>
      </c>
      <c r="X40" s="273">
        <f t="shared" si="36"/>
        <v>0</v>
      </c>
      <c r="Y40" s="273">
        <f>SUM(Y27:Y37)</f>
        <v>0</v>
      </c>
      <c r="Z40" s="273">
        <f ca="1">SUM(Z27:Z40)</f>
        <v>0</v>
      </c>
      <c r="AA40" s="273">
        <f t="shared" ref="AA40" ca="1" si="37">SUM(AA27:AA40)</f>
        <v>0</v>
      </c>
      <c r="AB40" s="273">
        <f>SUM(AB27:AB37)</f>
        <v>0</v>
      </c>
      <c r="AC40" s="273">
        <f t="shared" si="36"/>
        <v>0</v>
      </c>
      <c r="AD40" s="273">
        <f t="shared" si="36"/>
        <v>0</v>
      </c>
      <c r="AE40" s="273">
        <f t="shared" si="36"/>
        <v>0</v>
      </c>
      <c r="AF40" s="273">
        <f t="shared" si="36"/>
        <v>0</v>
      </c>
      <c r="AG40" s="273">
        <f t="shared" si="36"/>
        <v>0</v>
      </c>
      <c r="AH40" s="273">
        <f t="shared" si="36"/>
        <v>0</v>
      </c>
      <c r="AI40" s="281">
        <f>IF(ISERROR(AH40/J40),0,AH40/J40)</f>
        <v>0</v>
      </c>
      <c r="AJ40" s="281">
        <f>IF(ISERROR(AH40/$AH$111),0,AH40/$AH$111)</f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x14ac:dyDescent="0.3">
      <c r="A41" s="524" t="s">
        <v>56</v>
      </c>
      <c r="B41" s="524"/>
      <c r="C41" s="524"/>
      <c r="D41" s="524"/>
      <c r="E41" s="524"/>
      <c r="F41" s="16"/>
      <c r="G41" s="5"/>
      <c r="H41" s="17"/>
      <c r="I41" s="17"/>
      <c r="J41" s="481">
        <v>84100000</v>
      </c>
      <c r="K41" s="83"/>
      <c r="L41" s="159"/>
      <c r="M41" s="19"/>
      <c r="N41" s="19"/>
      <c r="O41" s="19"/>
      <c r="P41" s="157"/>
      <c r="Q41" s="318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111"/>
      <c r="AJ41" s="111"/>
    </row>
    <row r="42" spans="1:44" ht="24.75" customHeight="1" outlineLevel="1" x14ac:dyDescent="0.3">
      <c r="A42" s="23">
        <v>1</v>
      </c>
      <c r="B42" s="23"/>
      <c r="C42" s="370" t="s">
        <v>198</v>
      </c>
      <c r="D42" s="114"/>
      <c r="E42" s="142" t="s">
        <v>209</v>
      </c>
      <c r="F42" s="170" t="s">
        <v>191</v>
      </c>
      <c r="G42" s="190" t="s">
        <v>192</v>
      </c>
      <c r="H42" s="102"/>
      <c r="I42" s="102"/>
      <c r="J42" s="482"/>
      <c r="K42" s="79">
        <v>48400000</v>
      </c>
      <c r="L42" s="191"/>
      <c r="M42" s="95"/>
      <c r="N42" s="28"/>
      <c r="O42" s="350"/>
      <c r="P42" s="74"/>
      <c r="Q42" s="74"/>
      <c r="R42" s="95"/>
      <c r="S42" s="28"/>
      <c r="T42" s="28"/>
      <c r="U42" s="29">
        <f>SUM(R42:T42)</f>
        <v>0</v>
      </c>
      <c r="V42" s="29">
        <f t="shared" ref="V42:Y43" si="38">SUM(S42:U42)</f>
        <v>0</v>
      </c>
      <c r="W42" s="29">
        <f t="shared" si="38"/>
        <v>0</v>
      </c>
      <c r="X42" s="29">
        <f t="shared" si="38"/>
        <v>0</v>
      </c>
      <c r="Y42" s="29">
        <f t="shared" si="38"/>
        <v>0</v>
      </c>
      <c r="Z42" s="28"/>
      <c r="AA42" s="28"/>
      <c r="AB42" s="28"/>
      <c r="AC42" s="29">
        <f>SUM(Z42:AB42)</f>
        <v>0</v>
      </c>
      <c r="AD42" s="28"/>
      <c r="AE42" s="76"/>
      <c r="AF42" s="28"/>
      <c r="AG42" s="29">
        <f>SUM(AD42:AF42)</f>
        <v>0</v>
      </c>
      <c r="AH42" s="29">
        <f t="shared" ref="AH42" si="39">SUM(U42,Y42,AC42,AG42)</f>
        <v>0</v>
      </c>
      <c r="AI42" s="112">
        <f>IF(ISERROR(AH42/J41),0,AH42/J41)</f>
        <v>0</v>
      </c>
      <c r="AJ42" s="112">
        <f>IF(ISERROR(AH42/$AH$111),"-",AH42/$AH$111)</f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24.75" customHeight="1" outlineLevel="1" x14ac:dyDescent="0.3">
      <c r="A43" s="23">
        <v>2</v>
      </c>
      <c r="B43" s="23"/>
      <c r="C43" s="370" t="s">
        <v>198</v>
      </c>
      <c r="D43" s="114"/>
      <c r="E43" s="142" t="s">
        <v>200</v>
      </c>
      <c r="F43" s="170" t="s">
        <v>191</v>
      </c>
      <c r="G43" s="190" t="s">
        <v>192</v>
      </c>
      <c r="H43" s="102"/>
      <c r="I43" s="102"/>
      <c r="J43" s="517"/>
      <c r="K43" s="79">
        <v>35700000</v>
      </c>
      <c r="L43" s="191"/>
      <c r="M43" s="95"/>
      <c r="N43" s="28"/>
      <c r="O43" s="350"/>
      <c r="P43" s="74"/>
      <c r="Q43" s="74"/>
      <c r="R43" s="95"/>
      <c r="S43" s="28"/>
      <c r="T43" s="28"/>
      <c r="U43" s="29">
        <f>SUM(R43:T43)</f>
        <v>0</v>
      </c>
      <c r="V43" s="28"/>
      <c r="W43" s="28"/>
      <c r="X43" s="28"/>
      <c r="Y43" s="29">
        <f t="shared" si="38"/>
        <v>0</v>
      </c>
      <c r="Z43" s="28"/>
      <c r="AA43" s="28"/>
      <c r="AB43" s="28"/>
      <c r="AC43" s="29">
        <f>SUM(Z43:AB43)</f>
        <v>0</v>
      </c>
      <c r="AD43" s="28"/>
      <c r="AE43" s="76"/>
      <c r="AF43" s="28"/>
      <c r="AG43" s="29">
        <f>SUM(AD43:AF43)</f>
        <v>0</v>
      </c>
      <c r="AH43" s="29">
        <f t="shared" ref="AH43" si="40">SUM(U43,Y43,AC43,AG43)</f>
        <v>0</v>
      </c>
      <c r="AI43" s="112">
        <f>IF(ISERROR(AH43/J42),0,AH43/J42)</f>
        <v>0</v>
      </c>
      <c r="AJ43" s="112">
        <f>IF(ISERROR(AH43/$AH$111),"-",AH43/$AH$111)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x14ac:dyDescent="0.3">
      <c r="A44" s="430" t="s">
        <v>57</v>
      </c>
      <c r="B44" s="430"/>
      <c r="C44" s="430"/>
      <c r="D44" s="430"/>
      <c r="E44" s="430"/>
      <c r="F44" s="430"/>
      <c r="G44" s="430"/>
      <c r="H44" s="430"/>
      <c r="I44" s="430"/>
      <c r="J44" s="273">
        <f>J41</f>
        <v>84100000</v>
      </c>
      <c r="K44" s="282">
        <f>SUM(K42:K43)</f>
        <v>84100000</v>
      </c>
      <c r="L44" s="396"/>
      <c r="M44" s="273">
        <f>SUM(M42:M42)</f>
        <v>0</v>
      </c>
      <c r="N44" s="273">
        <f>SUM(N42:N42)</f>
        <v>0</v>
      </c>
      <c r="O44" s="273">
        <f>SUM(O42:O42)</f>
        <v>0</v>
      </c>
      <c r="P44" s="302"/>
      <c r="Q44" s="405"/>
      <c r="R44" s="273">
        <f t="shared" ref="R44:AH44" si="41">SUM(R42:R42)</f>
        <v>0</v>
      </c>
      <c r="S44" s="273">
        <f t="shared" si="41"/>
        <v>0</v>
      </c>
      <c r="T44" s="273">
        <f t="shared" si="41"/>
        <v>0</v>
      </c>
      <c r="U44" s="273">
        <f t="shared" si="41"/>
        <v>0</v>
      </c>
      <c r="V44" s="273">
        <f t="shared" si="41"/>
        <v>0</v>
      </c>
      <c r="W44" s="273">
        <f t="shared" si="41"/>
        <v>0</v>
      </c>
      <c r="X44" s="273">
        <f t="shared" si="41"/>
        <v>0</v>
      </c>
      <c r="Y44" s="273">
        <f>SUM(Y42:Y43)</f>
        <v>0</v>
      </c>
      <c r="Z44" s="273">
        <f>SUM(Z42:Z43)</f>
        <v>0</v>
      </c>
      <c r="AA44" s="273">
        <f t="shared" ref="AA44" si="42">SUM(AA42:AA43)</f>
        <v>0</v>
      </c>
      <c r="AB44" s="273">
        <f>SUM(AB42:AB43)</f>
        <v>0</v>
      </c>
      <c r="AC44" s="273">
        <f t="shared" si="41"/>
        <v>0</v>
      </c>
      <c r="AD44" s="273">
        <f t="shared" si="41"/>
        <v>0</v>
      </c>
      <c r="AE44" s="273">
        <f t="shared" si="41"/>
        <v>0</v>
      </c>
      <c r="AF44" s="273">
        <f t="shared" si="41"/>
        <v>0</v>
      </c>
      <c r="AG44" s="273">
        <f t="shared" si="41"/>
        <v>0</v>
      </c>
      <c r="AH44" s="273">
        <f t="shared" si="41"/>
        <v>0</v>
      </c>
      <c r="AI44" s="281">
        <f>IF(ISERROR(AH44/J44),0,AH44/J44)</f>
        <v>0</v>
      </c>
      <c r="AJ44" s="281">
        <f>IF(ISERROR(AH44/$AH$111),0,AH44/$AH$111)</f>
        <v>0</v>
      </c>
      <c r="AK44" s="11"/>
      <c r="AL44" s="11"/>
      <c r="AM44" s="11"/>
      <c r="AN44" s="11"/>
      <c r="AO44" s="11"/>
      <c r="AP44" s="11"/>
      <c r="AQ44" s="11"/>
      <c r="AR44" s="11"/>
    </row>
    <row r="45" spans="1:44" x14ac:dyDescent="0.3">
      <c r="A45" s="524" t="s">
        <v>58</v>
      </c>
      <c r="B45" s="524"/>
      <c r="C45" s="524"/>
      <c r="D45" s="524"/>
      <c r="E45" s="524"/>
      <c r="F45" s="16"/>
      <c r="G45" s="5"/>
      <c r="H45" s="17"/>
      <c r="I45" s="17"/>
      <c r="J45" s="481">
        <v>117400000</v>
      </c>
      <c r="K45" s="83"/>
      <c r="L45" s="159"/>
      <c r="M45" s="19"/>
      <c r="N45" s="19"/>
      <c r="O45" s="317"/>
      <c r="P45" s="157"/>
      <c r="Q45" s="318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111"/>
      <c r="AJ45" s="111"/>
    </row>
    <row r="46" spans="1:44" ht="24.75" customHeight="1" outlineLevel="1" x14ac:dyDescent="0.3">
      <c r="A46" s="23">
        <v>1</v>
      </c>
      <c r="B46" s="23"/>
      <c r="C46" s="370" t="s">
        <v>198</v>
      </c>
      <c r="D46" s="102"/>
      <c r="E46" s="170" t="s">
        <v>210</v>
      </c>
      <c r="F46" s="170" t="s">
        <v>191</v>
      </c>
      <c r="G46" s="190" t="s">
        <v>192</v>
      </c>
      <c r="H46" s="102"/>
      <c r="I46" s="102"/>
      <c r="J46" s="525"/>
      <c r="K46" s="79">
        <v>48400000</v>
      </c>
      <c r="L46" s="191"/>
      <c r="M46" s="95"/>
      <c r="N46" s="350"/>
      <c r="O46" s="67"/>
      <c r="P46" s="74"/>
      <c r="Q46" s="74"/>
      <c r="R46" s="95"/>
      <c r="S46" s="28"/>
      <c r="T46" s="28"/>
      <c r="U46" s="29">
        <f>SUM(R46:T46)</f>
        <v>0</v>
      </c>
      <c r="V46" s="29">
        <f t="shared" ref="V46:Y46" si="43">SUM(S46:U46)</f>
        <v>0</v>
      </c>
      <c r="W46" s="29">
        <f t="shared" si="43"/>
        <v>0</v>
      </c>
      <c r="X46" s="29">
        <f t="shared" si="43"/>
        <v>0</v>
      </c>
      <c r="Y46" s="29">
        <f t="shared" si="43"/>
        <v>0</v>
      </c>
      <c r="Z46" s="28"/>
      <c r="AA46" s="28"/>
      <c r="AB46" s="28"/>
      <c r="AC46" s="29">
        <f>SUM(Z46:AB46)</f>
        <v>0</v>
      </c>
      <c r="AD46" s="28"/>
      <c r="AE46" s="28"/>
      <c r="AF46" s="76"/>
      <c r="AG46" s="29">
        <f>SUM(AD46:AF46)</f>
        <v>0</v>
      </c>
      <c r="AH46" s="29">
        <f t="shared" ref="AH46" si="44">SUM(U46,Y46,AC46,AG46)</f>
        <v>0</v>
      </c>
      <c r="AI46" s="112">
        <f>IF(ISERROR(AH46/J44),0,AH46/J44)</f>
        <v>0</v>
      </c>
      <c r="AJ46" s="112">
        <f>IF(ISERROR(AH46/$AH$111),"-",AH46/$AH$111)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24.75" customHeight="1" outlineLevel="1" x14ac:dyDescent="0.3">
      <c r="A47" s="23">
        <v>2</v>
      </c>
      <c r="B47" s="23"/>
      <c r="C47" s="370" t="s">
        <v>198</v>
      </c>
      <c r="D47" s="102"/>
      <c r="E47" s="170" t="s">
        <v>211</v>
      </c>
      <c r="F47" s="170" t="s">
        <v>191</v>
      </c>
      <c r="G47" s="190" t="s">
        <v>192</v>
      </c>
      <c r="H47" s="102"/>
      <c r="I47" s="102"/>
      <c r="J47" s="526"/>
      <c r="K47" s="79">
        <v>69000000</v>
      </c>
      <c r="L47" s="191"/>
      <c r="M47" s="95"/>
      <c r="N47" s="350"/>
      <c r="O47" s="67"/>
      <c r="P47" s="74"/>
      <c r="Q47" s="74"/>
      <c r="R47" s="95"/>
      <c r="S47" s="28"/>
      <c r="T47" s="28"/>
      <c r="U47" s="29">
        <f>SUM(R47:T47)</f>
        <v>0</v>
      </c>
      <c r="V47" s="29">
        <f t="shared" ref="V47" si="45">SUM(S47:U47)</f>
        <v>0</v>
      </c>
      <c r="W47" s="29">
        <f t="shared" ref="W47" si="46">SUM(T47:V47)</f>
        <v>0</v>
      </c>
      <c r="X47" s="29">
        <f t="shared" ref="X47" si="47">SUM(U47:W47)</f>
        <v>0</v>
      </c>
      <c r="Y47" s="29">
        <f t="shared" ref="Y47" si="48">SUM(V47:X47)</f>
        <v>0</v>
      </c>
      <c r="Z47" s="28"/>
      <c r="AA47" s="28"/>
      <c r="AB47" s="28"/>
      <c r="AC47" s="29">
        <f>SUM(Z47:AB47)</f>
        <v>0</v>
      </c>
      <c r="AD47" s="28"/>
      <c r="AE47" s="28"/>
      <c r="AF47" s="76"/>
      <c r="AG47" s="29">
        <f>SUM(AD47:AF47)</f>
        <v>0</v>
      </c>
      <c r="AH47" s="29">
        <f t="shared" ref="AH47" si="49">SUM(U47,Y47,AC47,AG47)</f>
        <v>0</v>
      </c>
      <c r="AI47" s="112">
        <f>IF(ISERROR(AH47/J45),0,AH47/J45)</f>
        <v>0</v>
      </c>
      <c r="AJ47" s="112">
        <f>IF(ISERROR(AH47/$AH$111),"-",AH47/$AH$111)</f>
        <v>0</v>
      </c>
      <c r="AK47" s="11"/>
      <c r="AL47" s="11"/>
      <c r="AM47" s="11"/>
      <c r="AN47" s="11"/>
      <c r="AO47" s="11"/>
      <c r="AP47" s="11"/>
      <c r="AQ47" s="11"/>
      <c r="AR47" s="11"/>
    </row>
    <row r="48" spans="1:44" x14ac:dyDescent="0.3">
      <c r="A48" s="430" t="s">
        <v>59</v>
      </c>
      <c r="B48" s="430"/>
      <c r="C48" s="430"/>
      <c r="D48" s="430"/>
      <c r="E48" s="430"/>
      <c r="F48" s="430"/>
      <c r="G48" s="430"/>
      <c r="H48" s="430"/>
      <c r="I48" s="430"/>
      <c r="J48" s="273">
        <f>J45</f>
        <v>117400000</v>
      </c>
      <c r="K48" s="282">
        <f>SUM(K46:K47)</f>
        <v>117400000</v>
      </c>
      <c r="L48" s="396"/>
      <c r="M48" s="273">
        <v>0</v>
      </c>
      <c r="N48" s="273">
        <v>0</v>
      </c>
      <c r="O48" s="282">
        <v>0</v>
      </c>
      <c r="P48" s="302"/>
      <c r="Q48" s="405"/>
      <c r="R48" s="273">
        <f>+R46</f>
        <v>0</v>
      </c>
      <c r="S48" s="273">
        <f>+S46</f>
        <v>0</v>
      </c>
      <c r="T48" s="273">
        <f>SUM(T46:T46)</f>
        <v>0</v>
      </c>
      <c r="U48" s="273">
        <f>SUM(U46:U46)</f>
        <v>0</v>
      </c>
      <c r="V48" s="273">
        <v>0</v>
      </c>
      <c r="W48" s="273">
        <v>0</v>
      </c>
      <c r="X48" s="273">
        <v>0</v>
      </c>
      <c r="Y48" s="273">
        <f>+Y46+Y47</f>
        <v>0</v>
      </c>
      <c r="Z48" s="273">
        <f>SUM(Z46:Z47)</f>
        <v>0</v>
      </c>
      <c r="AA48" s="273">
        <f t="shared" ref="AA48" si="50">SUM(AA46:AA47)</f>
        <v>0</v>
      </c>
      <c r="AB48" s="273">
        <f>SUM(AB46:AB47)</f>
        <v>0</v>
      </c>
      <c r="AC48" s="273">
        <f t="shared" ref="AC48:AD48" si="51">+AC46</f>
        <v>0</v>
      </c>
      <c r="AD48" s="273">
        <f t="shared" si="51"/>
        <v>0</v>
      </c>
      <c r="AE48" s="273">
        <f>SUM(AE46:AE46)</f>
        <v>0</v>
      </c>
      <c r="AF48" s="273">
        <f>SUM(AF46:AF46)</f>
        <v>0</v>
      </c>
      <c r="AG48" s="273">
        <f>SUM(AG46:AG46)</f>
        <v>0</v>
      </c>
      <c r="AH48" s="273">
        <f>SUM(AH46:AH46)</f>
        <v>0</v>
      </c>
      <c r="AI48" s="281">
        <f>IF(ISERROR(AH48/J48),0,AH48/J48)</f>
        <v>0</v>
      </c>
      <c r="AJ48" s="281">
        <f>IF(ISERROR(AH48/$AH$111),0,AH48/$AH$111)</f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x14ac:dyDescent="0.3">
      <c r="A49" s="524" t="s">
        <v>60</v>
      </c>
      <c r="B49" s="524"/>
      <c r="C49" s="524"/>
      <c r="D49" s="524"/>
      <c r="E49" s="524"/>
      <c r="F49" s="16"/>
      <c r="G49" s="5"/>
      <c r="H49" s="17"/>
      <c r="I49" s="17"/>
      <c r="J49" s="481">
        <v>302400000</v>
      </c>
      <c r="K49" s="83"/>
      <c r="L49" s="159"/>
      <c r="M49" s="19"/>
      <c r="N49" s="19"/>
      <c r="O49" s="19"/>
      <c r="P49" s="157"/>
      <c r="Q49" s="318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111"/>
      <c r="AJ49" s="111"/>
    </row>
    <row r="50" spans="1:44" ht="24.75" customHeight="1" outlineLevel="1" x14ac:dyDescent="0.3">
      <c r="A50" s="113">
        <v>1</v>
      </c>
      <c r="B50" s="113"/>
      <c r="C50" s="370" t="s">
        <v>198</v>
      </c>
      <c r="D50" s="114"/>
      <c r="E50" s="142" t="s">
        <v>212</v>
      </c>
      <c r="F50" s="170" t="s">
        <v>191</v>
      </c>
      <c r="G50" s="190" t="s">
        <v>192</v>
      </c>
      <c r="H50" s="114"/>
      <c r="I50" s="114"/>
      <c r="J50" s="482"/>
      <c r="K50" s="193">
        <v>54900000</v>
      </c>
      <c r="L50" s="142"/>
      <c r="M50" s="367"/>
      <c r="N50" s="115"/>
      <c r="O50" s="371"/>
      <c r="P50" s="186"/>
      <c r="Q50" s="186"/>
      <c r="R50" s="367"/>
      <c r="S50" s="115"/>
      <c r="T50" s="115"/>
      <c r="U50" s="116">
        <f>SUM(R50:T50)</f>
        <v>0</v>
      </c>
      <c r="V50" s="115"/>
      <c r="W50" s="115"/>
      <c r="X50" s="115"/>
      <c r="Y50" s="116">
        <f>SUM(V50:X50)</f>
        <v>0</v>
      </c>
      <c r="Z50" s="115"/>
      <c r="AA50" s="115"/>
      <c r="AB50" s="115"/>
      <c r="AC50" s="116">
        <f>SUM(Z50:AB50)</f>
        <v>0</v>
      </c>
      <c r="AD50" s="115"/>
      <c r="AE50" s="115"/>
      <c r="AF50" s="115"/>
      <c r="AG50" s="116">
        <f>SUM(AD50:AF50)</f>
        <v>0</v>
      </c>
      <c r="AH50" s="116">
        <f t="shared" ref="AH50:AH56" si="52">SUM(U50,Y50,AC50,AG50)</f>
        <v>0</v>
      </c>
      <c r="AI50" s="117">
        <f>IF(ISERROR(AH50/J49),0,AH50/J49)</f>
        <v>0</v>
      </c>
      <c r="AJ50" s="117">
        <f>IF(ISERROR(AH50/$AH$111),"-",AH50/$AH$111)</f>
        <v>0</v>
      </c>
      <c r="AK50" s="11"/>
      <c r="AL50" s="11"/>
      <c r="AM50" s="11"/>
      <c r="AN50" s="11"/>
      <c r="AO50" s="11"/>
      <c r="AP50" s="11"/>
      <c r="AQ50" s="11"/>
      <c r="AR50" s="11"/>
    </row>
    <row r="51" spans="1:44" ht="24.75" customHeight="1" outlineLevel="1" x14ac:dyDescent="0.3">
      <c r="A51" s="113">
        <v>2</v>
      </c>
      <c r="B51" s="113"/>
      <c r="C51" s="370" t="s">
        <v>213</v>
      </c>
      <c r="D51" s="372">
        <v>44811</v>
      </c>
      <c r="E51" s="142" t="s">
        <v>212</v>
      </c>
      <c r="F51" s="170" t="s">
        <v>191</v>
      </c>
      <c r="G51" s="190" t="s">
        <v>192</v>
      </c>
      <c r="H51" s="114"/>
      <c r="I51" s="114"/>
      <c r="J51" s="482"/>
      <c r="K51" s="193">
        <v>69000000</v>
      </c>
      <c r="L51" s="142"/>
      <c r="M51" s="367"/>
      <c r="N51" s="115"/>
      <c r="O51" s="371"/>
      <c r="P51" s="186"/>
      <c r="Q51" s="186"/>
      <c r="R51" s="367"/>
      <c r="S51" s="115"/>
      <c r="T51" s="115"/>
      <c r="U51" s="116">
        <f t="shared" ref="U51:U56" si="53">SUM(R51:T51)</f>
        <v>0</v>
      </c>
      <c r="V51" s="115"/>
      <c r="W51" s="115"/>
      <c r="X51" s="115"/>
      <c r="Y51" s="116">
        <f t="shared" ref="Y51:Y56" si="54">SUM(V51:X51)</f>
        <v>0</v>
      </c>
      <c r="Z51" s="115"/>
      <c r="AA51" s="115"/>
      <c r="AB51" s="115">
        <v>69000000</v>
      </c>
      <c r="AC51" s="116">
        <f t="shared" ref="AC51:AC56" si="55">SUM(Z51:AB51)</f>
        <v>69000000</v>
      </c>
      <c r="AD51" s="115"/>
      <c r="AE51" s="115"/>
      <c r="AF51" s="115"/>
      <c r="AG51" s="116">
        <f t="shared" ref="AG51:AG56" si="56">SUM(AD51:AF51)</f>
        <v>0</v>
      </c>
      <c r="AH51" s="116">
        <f t="shared" si="52"/>
        <v>69000000</v>
      </c>
      <c r="AI51" s="117">
        <f>IF(ISERROR(AH51/J49),0,AH51/J49)</f>
        <v>0.22817460317460317</v>
      </c>
      <c r="AJ51" s="117">
        <f t="shared" ref="AJ51:AJ56" si="57">IF(ISERROR(AH51/$AH$111),"-",AH51/$AH$111)</f>
        <v>7.1971424090276112E-2</v>
      </c>
      <c r="AK51" s="11"/>
      <c r="AL51" s="11"/>
      <c r="AM51" s="11"/>
      <c r="AN51" s="11"/>
      <c r="AO51" s="11"/>
      <c r="AP51" s="11"/>
      <c r="AQ51" s="11"/>
      <c r="AR51" s="11"/>
    </row>
    <row r="52" spans="1:44" ht="24.75" customHeight="1" outlineLevel="1" x14ac:dyDescent="0.3">
      <c r="A52" s="113">
        <v>3</v>
      </c>
      <c r="B52" s="113"/>
      <c r="C52" s="370" t="s">
        <v>198</v>
      </c>
      <c r="D52" s="114"/>
      <c r="E52" s="142" t="s">
        <v>214</v>
      </c>
      <c r="F52" s="170" t="s">
        <v>191</v>
      </c>
      <c r="G52" s="190" t="s">
        <v>192</v>
      </c>
      <c r="H52" s="114"/>
      <c r="I52" s="114"/>
      <c r="J52" s="482"/>
      <c r="K52" s="193">
        <v>35700000</v>
      </c>
      <c r="L52" s="142"/>
      <c r="M52" s="367"/>
      <c r="N52" s="115"/>
      <c r="O52" s="371"/>
      <c r="P52" s="186"/>
      <c r="Q52" s="186"/>
      <c r="R52" s="367"/>
      <c r="S52" s="115"/>
      <c r="T52" s="115"/>
      <c r="U52" s="116">
        <f t="shared" si="53"/>
        <v>0</v>
      </c>
      <c r="V52" s="115"/>
      <c r="W52" s="115"/>
      <c r="X52" s="115"/>
      <c r="Y52" s="116">
        <f t="shared" si="54"/>
        <v>0</v>
      </c>
      <c r="Z52" s="115"/>
      <c r="AA52" s="115"/>
      <c r="AB52" s="115"/>
      <c r="AC52" s="116">
        <f t="shared" si="55"/>
        <v>0</v>
      </c>
      <c r="AD52" s="115"/>
      <c r="AE52" s="115"/>
      <c r="AF52" s="115"/>
      <c r="AG52" s="116">
        <f t="shared" si="56"/>
        <v>0</v>
      </c>
      <c r="AH52" s="116">
        <f t="shared" si="52"/>
        <v>0</v>
      </c>
      <c r="AI52" s="117">
        <f>IF(ISERROR(AH52/J49),0,AH52/J49)</f>
        <v>0</v>
      </c>
      <c r="AJ52" s="117">
        <f t="shared" si="57"/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24.75" customHeight="1" outlineLevel="1" x14ac:dyDescent="0.3">
      <c r="A53" s="113">
        <v>4</v>
      </c>
      <c r="B53" s="113"/>
      <c r="C53" s="370" t="s">
        <v>198</v>
      </c>
      <c r="D53" s="114"/>
      <c r="E53" s="142" t="s">
        <v>215</v>
      </c>
      <c r="F53" s="170" t="s">
        <v>191</v>
      </c>
      <c r="G53" s="190" t="s">
        <v>192</v>
      </c>
      <c r="H53" s="114"/>
      <c r="I53" s="114"/>
      <c r="J53" s="482"/>
      <c r="K53" s="193">
        <v>35700000</v>
      </c>
      <c r="L53" s="142"/>
      <c r="M53" s="367"/>
      <c r="N53" s="115"/>
      <c r="O53" s="371"/>
      <c r="P53" s="186"/>
      <c r="Q53" s="186"/>
      <c r="R53" s="367"/>
      <c r="S53" s="115"/>
      <c r="T53" s="115"/>
      <c r="U53" s="116">
        <f t="shared" si="53"/>
        <v>0</v>
      </c>
      <c r="V53" s="115"/>
      <c r="W53" s="115"/>
      <c r="X53" s="115"/>
      <c r="Y53" s="116">
        <f t="shared" si="54"/>
        <v>0</v>
      </c>
      <c r="Z53" s="115"/>
      <c r="AA53" s="115"/>
      <c r="AB53" s="115"/>
      <c r="AC53" s="116">
        <f t="shared" si="55"/>
        <v>0</v>
      </c>
      <c r="AD53" s="115"/>
      <c r="AE53" s="115"/>
      <c r="AF53" s="115"/>
      <c r="AG53" s="116">
        <f t="shared" si="56"/>
        <v>0</v>
      </c>
      <c r="AH53" s="116">
        <f t="shared" si="52"/>
        <v>0</v>
      </c>
      <c r="AI53" s="117">
        <f t="shared" ref="AI53:AI56" si="58">IF(ISERROR(AH53/J52),0,AH53/J52)</f>
        <v>0</v>
      </c>
      <c r="AJ53" s="117">
        <f t="shared" si="57"/>
        <v>0</v>
      </c>
      <c r="AK53" s="11"/>
      <c r="AL53" s="11"/>
      <c r="AM53" s="11"/>
      <c r="AN53" s="11"/>
      <c r="AO53" s="11"/>
      <c r="AP53" s="11"/>
      <c r="AQ53" s="11"/>
      <c r="AR53" s="11"/>
    </row>
    <row r="54" spans="1:44" ht="24.75" customHeight="1" outlineLevel="1" x14ac:dyDescent="0.3">
      <c r="A54" s="113">
        <v>5</v>
      </c>
      <c r="B54" s="113"/>
      <c r="C54" s="370" t="s">
        <v>198</v>
      </c>
      <c r="D54" s="114"/>
      <c r="E54" s="142" t="s">
        <v>216</v>
      </c>
      <c r="F54" s="170" t="s">
        <v>191</v>
      </c>
      <c r="G54" s="190" t="s">
        <v>192</v>
      </c>
      <c r="H54" s="114"/>
      <c r="I54" s="114"/>
      <c r="J54" s="482"/>
      <c r="K54" s="193">
        <v>35700000</v>
      </c>
      <c r="L54" s="142"/>
      <c r="M54" s="367"/>
      <c r="N54" s="115"/>
      <c r="O54" s="371"/>
      <c r="P54" s="186"/>
      <c r="Q54" s="186"/>
      <c r="R54" s="367"/>
      <c r="S54" s="115"/>
      <c r="T54" s="115"/>
      <c r="U54" s="116">
        <f t="shared" si="53"/>
        <v>0</v>
      </c>
      <c r="V54" s="115"/>
      <c r="W54" s="115"/>
      <c r="X54" s="115"/>
      <c r="Y54" s="116">
        <f t="shared" si="54"/>
        <v>0</v>
      </c>
      <c r="Z54" s="115"/>
      <c r="AA54" s="115"/>
      <c r="AB54" s="115"/>
      <c r="AC54" s="116">
        <f t="shared" si="55"/>
        <v>0</v>
      </c>
      <c r="AD54" s="115"/>
      <c r="AE54" s="115"/>
      <c r="AF54" s="115"/>
      <c r="AG54" s="116">
        <f t="shared" si="56"/>
        <v>0</v>
      </c>
      <c r="AH54" s="116">
        <f t="shared" si="52"/>
        <v>0</v>
      </c>
      <c r="AI54" s="117">
        <f t="shared" si="58"/>
        <v>0</v>
      </c>
      <c r="AJ54" s="117">
        <f t="shared" si="57"/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24.75" customHeight="1" outlineLevel="1" x14ac:dyDescent="0.3">
      <c r="A55" s="113">
        <v>6</v>
      </c>
      <c r="B55" s="113"/>
      <c r="C55" s="370" t="s">
        <v>198</v>
      </c>
      <c r="D55" s="114"/>
      <c r="E55" s="142" t="s">
        <v>217</v>
      </c>
      <c r="F55" s="170" t="s">
        <v>191</v>
      </c>
      <c r="G55" s="190" t="s">
        <v>192</v>
      </c>
      <c r="H55" s="114"/>
      <c r="I55" s="114"/>
      <c r="J55" s="482"/>
      <c r="K55" s="193">
        <v>35700000</v>
      </c>
      <c r="L55" s="142"/>
      <c r="M55" s="367"/>
      <c r="N55" s="115"/>
      <c r="O55" s="371"/>
      <c r="P55" s="186"/>
      <c r="Q55" s="186"/>
      <c r="R55" s="367"/>
      <c r="S55" s="115"/>
      <c r="T55" s="115"/>
      <c r="U55" s="116">
        <f t="shared" si="53"/>
        <v>0</v>
      </c>
      <c r="V55" s="115"/>
      <c r="W55" s="115"/>
      <c r="X55" s="115"/>
      <c r="Y55" s="116">
        <f t="shared" si="54"/>
        <v>0</v>
      </c>
      <c r="Z55" s="115"/>
      <c r="AA55" s="115"/>
      <c r="AB55" s="115"/>
      <c r="AC55" s="116">
        <f t="shared" si="55"/>
        <v>0</v>
      </c>
      <c r="AD55" s="115"/>
      <c r="AE55" s="115"/>
      <c r="AF55" s="115"/>
      <c r="AG55" s="116">
        <f t="shared" si="56"/>
        <v>0</v>
      </c>
      <c r="AH55" s="116">
        <f t="shared" si="52"/>
        <v>0</v>
      </c>
      <c r="AI55" s="117">
        <f t="shared" si="58"/>
        <v>0</v>
      </c>
      <c r="AJ55" s="117">
        <f t="shared" si="57"/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24.75" customHeight="1" outlineLevel="1" x14ac:dyDescent="0.3">
      <c r="A56" s="113">
        <v>7</v>
      </c>
      <c r="B56" s="113"/>
      <c r="C56" s="370" t="s">
        <v>198</v>
      </c>
      <c r="D56" s="114"/>
      <c r="E56" s="142" t="s">
        <v>217</v>
      </c>
      <c r="F56" s="170" t="s">
        <v>191</v>
      </c>
      <c r="G56" s="190" t="s">
        <v>192</v>
      </c>
      <c r="H56" s="114"/>
      <c r="I56" s="114"/>
      <c r="J56" s="482"/>
      <c r="K56" s="193">
        <v>35700000</v>
      </c>
      <c r="L56" s="142"/>
      <c r="M56" s="367"/>
      <c r="N56" s="115"/>
      <c r="O56" s="371"/>
      <c r="P56" s="186"/>
      <c r="Q56" s="186"/>
      <c r="R56" s="367"/>
      <c r="S56" s="115"/>
      <c r="T56" s="115"/>
      <c r="U56" s="116">
        <f t="shared" si="53"/>
        <v>0</v>
      </c>
      <c r="V56" s="115"/>
      <c r="W56" s="115"/>
      <c r="X56" s="115"/>
      <c r="Y56" s="116">
        <f t="shared" si="54"/>
        <v>0</v>
      </c>
      <c r="Z56" s="115"/>
      <c r="AA56" s="115"/>
      <c r="AB56" s="115"/>
      <c r="AC56" s="116">
        <f t="shared" si="55"/>
        <v>0</v>
      </c>
      <c r="AD56" s="115"/>
      <c r="AE56" s="115"/>
      <c r="AF56" s="115"/>
      <c r="AG56" s="116">
        <f t="shared" si="56"/>
        <v>0</v>
      </c>
      <c r="AH56" s="116">
        <f t="shared" si="52"/>
        <v>0</v>
      </c>
      <c r="AI56" s="117">
        <f t="shared" si="58"/>
        <v>0</v>
      </c>
      <c r="AJ56" s="117">
        <f t="shared" si="57"/>
        <v>0</v>
      </c>
      <c r="AK56" s="11"/>
      <c r="AL56" s="11"/>
      <c r="AM56" s="11"/>
      <c r="AN56" s="11"/>
      <c r="AO56" s="11"/>
      <c r="AP56" s="11"/>
      <c r="AQ56" s="11"/>
      <c r="AR56" s="11"/>
    </row>
    <row r="57" spans="1:44" ht="24.75" hidden="1" customHeight="1" outlineLevel="1" x14ac:dyDescent="0.3">
      <c r="A57" s="113"/>
      <c r="B57" s="113"/>
      <c r="C57" s="142"/>
      <c r="D57" s="114"/>
      <c r="E57" s="142"/>
      <c r="F57" s="170"/>
      <c r="G57" s="170"/>
      <c r="H57" s="114"/>
      <c r="I57" s="114"/>
      <c r="J57" s="415"/>
      <c r="K57" s="368"/>
      <c r="L57" s="369"/>
      <c r="M57" s="367"/>
      <c r="N57" s="115"/>
      <c r="O57" s="115"/>
      <c r="P57" s="366"/>
      <c r="Q57" s="366"/>
      <c r="R57" s="115"/>
      <c r="S57" s="115"/>
      <c r="T57" s="115"/>
      <c r="U57" s="116"/>
      <c r="V57" s="115"/>
      <c r="W57" s="115"/>
      <c r="X57" s="115"/>
      <c r="Y57" s="116"/>
      <c r="Z57" s="115"/>
      <c r="AA57" s="115"/>
      <c r="AB57" s="115"/>
      <c r="AC57" s="116"/>
      <c r="AD57" s="115"/>
      <c r="AE57" s="115"/>
      <c r="AF57" s="115"/>
      <c r="AG57" s="116"/>
      <c r="AH57" s="116"/>
      <c r="AI57" s="117"/>
      <c r="AJ57" s="117"/>
      <c r="AK57" s="11"/>
      <c r="AL57" s="11"/>
      <c r="AM57" s="11"/>
      <c r="AN57" s="11"/>
      <c r="AO57" s="11"/>
      <c r="AP57" s="11"/>
      <c r="AQ57" s="11"/>
      <c r="AR57" s="11"/>
    </row>
    <row r="58" spans="1:44" ht="24.75" hidden="1" customHeight="1" outlineLevel="1" x14ac:dyDescent="0.3">
      <c r="A58" s="113"/>
      <c r="B58" s="113"/>
      <c r="C58" s="142"/>
      <c r="D58" s="114"/>
      <c r="E58" s="142"/>
      <c r="F58" s="170"/>
      <c r="G58" s="170"/>
      <c r="H58" s="114"/>
      <c r="I58" s="114"/>
      <c r="J58" s="415"/>
      <c r="K58" s="368"/>
      <c r="L58" s="369"/>
      <c r="M58" s="367"/>
      <c r="N58" s="115"/>
      <c r="O58" s="115"/>
      <c r="P58" s="366"/>
      <c r="Q58" s="366"/>
      <c r="R58" s="115"/>
      <c r="S58" s="115"/>
      <c r="T58" s="115"/>
      <c r="U58" s="116"/>
      <c r="V58" s="115"/>
      <c r="W58" s="115"/>
      <c r="X58" s="115"/>
      <c r="Y58" s="116"/>
      <c r="Z58" s="115"/>
      <c r="AA58" s="115"/>
      <c r="AB58" s="115"/>
      <c r="AC58" s="116"/>
      <c r="AD58" s="115"/>
      <c r="AE58" s="115"/>
      <c r="AF58" s="115"/>
      <c r="AG58" s="116"/>
      <c r="AH58" s="116"/>
      <c r="AI58" s="117"/>
      <c r="AJ58" s="117"/>
      <c r="AK58" s="11"/>
      <c r="AL58" s="11"/>
      <c r="AM58" s="11"/>
      <c r="AN58" s="11"/>
      <c r="AO58" s="11"/>
      <c r="AP58" s="11"/>
      <c r="AQ58" s="11"/>
      <c r="AR58" s="11"/>
    </row>
    <row r="59" spans="1:44" ht="24.75" hidden="1" customHeight="1" outlineLevel="1" x14ac:dyDescent="0.3">
      <c r="A59" s="113"/>
      <c r="B59" s="113"/>
      <c r="C59" s="142"/>
      <c r="D59" s="114"/>
      <c r="E59" s="142"/>
      <c r="F59" s="170"/>
      <c r="G59" s="170"/>
      <c r="H59" s="114"/>
      <c r="I59" s="114"/>
      <c r="J59" s="415"/>
      <c r="K59" s="368"/>
      <c r="L59" s="369"/>
      <c r="M59" s="367"/>
      <c r="N59" s="115"/>
      <c r="O59" s="115"/>
      <c r="P59" s="366"/>
      <c r="Q59" s="366"/>
      <c r="R59" s="115"/>
      <c r="S59" s="115"/>
      <c r="T59" s="115"/>
      <c r="U59" s="116"/>
      <c r="V59" s="115"/>
      <c r="W59" s="115"/>
      <c r="X59" s="115"/>
      <c r="Y59" s="116"/>
      <c r="Z59" s="115"/>
      <c r="AA59" s="115"/>
      <c r="AB59" s="115"/>
      <c r="AC59" s="116"/>
      <c r="AD59" s="115"/>
      <c r="AE59" s="115"/>
      <c r="AF59" s="115"/>
      <c r="AG59" s="116"/>
      <c r="AH59" s="116"/>
      <c r="AI59" s="117"/>
      <c r="AJ59" s="117"/>
      <c r="AK59" s="11"/>
      <c r="AL59" s="11"/>
      <c r="AM59" s="11"/>
      <c r="AN59" s="11"/>
      <c r="AO59" s="11"/>
      <c r="AP59" s="11"/>
      <c r="AQ59" s="11"/>
      <c r="AR59" s="11"/>
    </row>
    <row r="60" spans="1:44" x14ac:dyDescent="0.3">
      <c r="A60" s="430" t="s">
        <v>61</v>
      </c>
      <c r="B60" s="430"/>
      <c r="C60" s="430"/>
      <c r="D60" s="430"/>
      <c r="E60" s="430"/>
      <c r="F60" s="430"/>
      <c r="G60" s="430"/>
      <c r="H60" s="430"/>
      <c r="I60" s="430"/>
      <c r="J60" s="273">
        <f>J49</f>
        <v>302400000</v>
      </c>
      <c r="K60" s="282">
        <f>SUM(K50:K56)</f>
        <v>302400000</v>
      </c>
      <c r="L60" s="396"/>
      <c r="M60" s="273">
        <f>SUM(M50:M50)</f>
        <v>0</v>
      </c>
      <c r="N60" s="273">
        <f>SUM(N50:N50)</f>
        <v>0</v>
      </c>
      <c r="O60" s="273">
        <f>SUM(O50:O50)</f>
        <v>0</v>
      </c>
      <c r="P60" s="274"/>
      <c r="Q60" s="404"/>
      <c r="R60" s="273">
        <f t="shared" ref="R60:AF60" si="59">SUM(R50:R50)</f>
        <v>0</v>
      </c>
      <c r="S60" s="273">
        <f t="shared" si="59"/>
        <v>0</v>
      </c>
      <c r="T60" s="273">
        <f t="shared" si="59"/>
        <v>0</v>
      </c>
      <c r="U60" s="273">
        <f t="shared" si="59"/>
        <v>0</v>
      </c>
      <c r="V60" s="273">
        <f t="shared" si="59"/>
        <v>0</v>
      </c>
      <c r="W60" s="273">
        <f t="shared" si="59"/>
        <v>0</v>
      </c>
      <c r="X60" s="273">
        <f t="shared" si="59"/>
        <v>0</v>
      </c>
      <c r="Y60" s="273">
        <f>SUM(Y50:Y56)</f>
        <v>0</v>
      </c>
      <c r="Z60" s="273">
        <f>SUM(Z50:Z56)</f>
        <v>0</v>
      </c>
      <c r="AA60" s="273">
        <f t="shared" ref="AA60:AC60" si="60">SUM(AA50:AA56)</f>
        <v>0</v>
      </c>
      <c r="AB60" s="273">
        <f>SUM(AB50:AB56)</f>
        <v>69000000</v>
      </c>
      <c r="AC60" s="273">
        <f t="shared" si="60"/>
        <v>69000000</v>
      </c>
      <c r="AD60" s="273">
        <f t="shared" si="59"/>
        <v>0</v>
      </c>
      <c r="AE60" s="273">
        <f t="shared" si="59"/>
        <v>0</v>
      </c>
      <c r="AF60" s="273">
        <f t="shared" si="59"/>
        <v>0</v>
      </c>
      <c r="AG60" s="273">
        <f>SUM(AG50:AG56)</f>
        <v>0</v>
      </c>
      <c r="AH60" s="273">
        <f>SUM(AH50:AH56)</f>
        <v>69000000</v>
      </c>
      <c r="AI60" s="281">
        <f>IF(ISERROR(AH60/J49),0,AH60/J49)</f>
        <v>0.22817460317460317</v>
      </c>
      <c r="AJ60" s="281">
        <f>IF(ISERROR(AH60/$AH$111),0,AH60/$AH$111)</f>
        <v>7.1971424090276112E-2</v>
      </c>
      <c r="AK60" s="11"/>
      <c r="AL60" s="11"/>
      <c r="AM60" s="11"/>
      <c r="AN60" s="11"/>
      <c r="AO60" s="11"/>
      <c r="AP60" s="11"/>
      <c r="AQ60" s="11"/>
      <c r="AR60" s="11"/>
    </row>
    <row r="61" spans="1:44" x14ac:dyDescent="0.3">
      <c r="A61" s="524" t="s">
        <v>62</v>
      </c>
      <c r="B61" s="524"/>
      <c r="C61" s="524"/>
      <c r="D61" s="524"/>
      <c r="E61" s="524"/>
      <c r="F61" s="16"/>
      <c r="G61" s="5"/>
      <c r="H61" s="17"/>
      <c r="I61" s="17"/>
      <c r="J61" s="481">
        <v>75890423</v>
      </c>
      <c r="K61" s="83"/>
      <c r="L61" s="159"/>
      <c r="M61" s="19"/>
      <c r="N61" s="19"/>
      <c r="O61" s="317"/>
      <c r="P61" s="157"/>
      <c r="Q61" s="318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111"/>
      <c r="AJ61" s="111"/>
    </row>
    <row r="62" spans="1:44" ht="24.75" customHeight="1" outlineLevel="1" x14ac:dyDescent="0.3">
      <c r="A62" s="23">
        <v>1</v>
      </c>
      <c r="B62" s="23"/>
      <c r="C62" s="370" t="s">
        <v>198</v>
      </c>
      <c r="D62" s="102"/>
      <c r="E62" s="170" t="s">
        <v>218</v>
      </c>
      <c r="F62" s="170" t="s">
        <v>191</v>
      </c>
      <c r="G62" s="190" t="s">
        <v>192</v>
      </c>
      <c r="H62" s="102"/>
      <c r="I62" s="102"/>
      <c r="J62" s="482"/>
      <c r="K62" s="79">
        <v>27490423</v>
      </c>
      <c r="L62" s="142"/>
      <c r="M62" s="95"/>
      <c r="N62" s="350"/>
      <c r="O62" s="67"/>
      <c r="P62" s="74"/>
      <c r="Q62" s="74"/>
      <c r="R62" s="95"/>
      <c r="S62" s="28"/>
      <c r="T62" s="28"/>
      <c r="U62" s="29">
        <f>SUM(R62:T62)</f>
        <v>0</v>
      </c>
      <c r="V62" s="29">
        <f t="shared" ref="V62:Y64" si="61">SUM(S62:U62)</f>
        <v>0</v>
      </c>
      <c r="W62" s="29">
        <f t="shared" si="61"/>
        <v>0</v>
      </c>
      <c r="X62" s="29">
        <f t="shared" si="61"/>
        <v>0</v>
      </c>
      <c r="Y62" s="29">
        <f t="shared" si="61"/>
        <v>0</v>
      </c>
      <c r="Z62" s="28"/>
      <c r="AA62" s="28"/>
      <c r="AB62" s="28"/>
      <c r="AC62" s="29">
        <f>SUM(Z62:AB62)</f>
        <v>0</v>
      </c>
      <c r="AD62" s="28"/>
      <c r="AE62" s="76"/>
      <c r="AF62" s="28"/>
      <c r="AG62" s="29">
        <f>SUM(AD62:AF62)</f>
        <v>0</v>
      </c>
      <c r="AH62" s="29">
        <f t="shared" ref="AH62" si="62">SUM(U62,Y62,AC62,AG62)</f>
        <v>0</v>
      </c>
      <c r="AI62" s="112">
        <f>IF(ISERROR(AH62/J60),0,AH62/J60)</f>
        <v>0</v>
      </c>
      <c r="AJ62" s="112">
        <f>IF(ISERROR(AH62/$AH$111),"-",AH62/$AH$111)</f>
        <v>0</v>
      </c>
      <c r="AK62" s="11"/>
      <c r="AL62" s="11"/>
      <c r="AM62" s="11"/>
      <c r="AN62" s="11"/>
      <c r="AO62" s="11"/>
      <c r="AP62" s="11"/>
      <c r="AQ62" s="11"/>
      <c r="AR62" s="11"/>
    </row>
    <row r="63" spans="1:44" ht="24.75" customHeight="1" outlineLevel="1" x14ac:dyDescent="0.3">
      <c r="A63" s="23">
        <v>2</v>
      </c>
      <c r="B63" s="23"/>
      <c r="C63" s="370" t="s">
        <v>198</v>
      </c>
      <c r="D63" s="102"/>
      <c r="E63" s="170" t="s">
        <v>219</v>
      </c>
      <c r="F63" s="170" t="s">
        <v>191</v>
      </c>
      <c r="G63" s="190" t="s">
        <v>192</v>
      </c>
      <c r="H63" s="102"/>
      <c r="I63" s="102"/>
      <c r="J63" s="482"/>
      <c r="K63" s="79">
        <v>24200000</v>
      </c>
      <c r="L63" s="142"/>
      <c r="M63" s="95"/>
      <c r="N63" s="350"/>
      <c r="O63" s="67"/>
      <c r="P63" s="74"/>
      <c r="Q63" s="74"/>
      <c r="R63" s="95"/>
      <c r="S63" s="28"/>
      <c r="T63" s="28"/>
      <c r="U63" s="29">
        <f t="shared" ref="U63:U64" si="63">SUM(R63:T63)</f>
        <v>0</v>
      </c>
      <c r="V63" s="28"/>
      <c r="W63" s="28"/>
      <c r="X63" s="28"/>
      <c r="Y63" s="29">
        <f t="shared" si="61"/>
        <v>0</v>
      </c>
      <c r="Z63" s="28"/>
      <c r="AA63" s="28"/>
      <c r="AB63" s="28"/>
      <c r="AC63" s="29">
        <f t="shared" ref="AC63:AC64" si="64">SUM(Z63:AB63)</f>
        <v>0</v>
      </c>
      <c r="AD63" s="28"/>
      <c r="AE63" s="76"/>
      <c r="AF63" s="28"/>
      <c r="AG63" s="29">
        <f t="shared" ref="AG63:AG64" si="65">SUM(AD63:AF63)</f>
        <v>0</v>
      </c>
      <c r="AH63" s="29">
        <f t="shared" ref="AH63:AH64" si="66">SUM(U63,Y63,AC63,AG63)</f>
        <v>0</v>
      </c>
      <c r="AI63" s="112">
        <f t="shared" ref="AI63:AI64" si="67">IF(ISERROR(AH63/J61),0,AH63/J61)</f>
        <v>0</v>
      </c>
      <c r="AJ63" s="112">
        <f t="shared" ref="AJ63:AJ64" si="68">IF(ISERROR(AH63/$AH$111),"-",AH63/$AH$111)</f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ht="24.75" customHeight="1" outlineLevel="1" x14ac:dyDescent="0.3">
      <c r="A64" s="23">
        <v>3</v>
      </c>
      <c r="B64" s="23"/>
      <c r="C64" s="370" t="s">
        <v>198</v>
      </c>
      <c r="D64" s="102"/>
      <c r="E64" s="170" t="s">
        <v>194</v>
      </c>
      <c r="F64" s="170" t="s">
        <v>191</v>
      </c>
      <c r="G64" s="190" t="s">
        <v>192</v>
      </c>
      <c r="H64" s="102"/>
      <c r="I64" s="102"/>
      <c r="J64" s="517"/>
      <c r="K64" s="79">
        <v>24200000</v>
      </c>
      <c r="L64" s="142"/>
      <c r="M64" s="95"/>
      <c r="N64" s="350"/>
      <c r="O64" s="67"/>
      <c r="P64" s="74"/>
      <c r="Q64" s="74"/>
      <c r="R64" s="95"/>
      <c r="S64" s="28"/>
      <c r="T64" s="28"/>
      <c r="U64" s="29">
        <f t="shared" si="63"/>
        <v>0</v>
      </c>
      <c r="V64" s="28"/>
      <c r="W64" s="28"/>
      <c r="X64" s="28"/>
      <c r="Y64" s="29">
        <f t="shared" si="61"/>
        <v>0</v>
      </c>
      <c r="Z64" s="28"/>
      <c r="AA64" s="28"/>
      <c r="AB64" s="28"/>
      <c r="AC64" s="29">
        <f t="shared" si="64"/>
        <v>0</v>
      </c>
      <c r="AD64" s="28"/>
      <c r="AE64" s="76"/>
      <c r="AF64" s="28"/>
      <c r="AG64" s="29">
        <f t="shared" si="65"/>
        <v>0</v>
      </c>
      <c r="AH64" s="29">
        <f t="shared" si="66"/>
        <v>0</v>
      </c>
      <c r="AI64" s="112">
        <f t="shared" si="67"/>
        <v>0</v>
      </c>
      <c r="AJ64" s="112">
        <f t="shared" si="68"/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x14ac:dyDescent="0.3">
      <c r="A65" s="430" t="s">
        <v>63</v>
      </c>
      <c r="B65" s="430"/>
      <c r="C65" s="430"/>
      <c r="D65" s="430"/>
      <c r="E65" s="430"/>
      <c r="F65" s="430"/>
      <c r="G65" s="430"/>
      <c r="H65" s="430"/>
      <c r="I65" s="430"/>
      <c r="J65" s="273">
        <f>J61</f>
        <v>75890423</v>
      </c>
      <c r="K65" s="282">
        <f>SUM(K62:K64)</f>
        <v>75890423</v>
      </c>
      <c r="L65" s="396"/>
      <c r="M65" s="273">
        <v>0</v>
      </c>
      <c r="N65" s="273">
        <v>0</v>
      </c>
      <c r="O65" s="282">
        <v>0</v>
      </c>
      <c r="P65" s="302"/>
      <c r="Q65" s="405"/>
      <c r="R65" s="273">
        <f t="shared" ref="R65:AH65" si="69">SUM(R62:R62)</f>
        <v>0</v>
      </c>
      <c r="S65" s="273">
        <f t="shared" si="69"/>
        <v>0</v>
      </c>
      <c r="T65" s="273">
        <f t="shared" si="69"/>
        <v>0</v>
      </c>
      <c r="U65" s="273">
        <f t="shared" si="69"/>
        <v>0</v>
      </c>
      <c r="V65" s="273">
        <f t="shared" si="69"/>
        <v>0</v>
      </c>
      <c r="W65" s="273">
        <f t="shared" si="69"/>
        <v>0</v>
      </c>
      <c r="X65" s="273">
        <f t="shared" si="69"/>
        <v>0</v>
      </c>
      <c r="Y65" s="273">
        <f>SUM(Y62:Y64)</f>
        <v>0</v>
      </c>
      <c r="Z65" s="273">
        <f>SUM(Z62:Z64)</f>
        <v>0</v>
      </c>
      <c r="AA65" s="273">
        <f t="shared" ref="AA65:AC65" si="70">SUM(AA62:AA64)</f>
        <v>0</v>
      </c>
      <c r="AB65" s="273">
        <f>SUM(AB62:AB64)</f>
        <v>0</v>
      </c>
      <c r="AC65" s="273">
        <f t="shared" si="70"/>
        <v>0</v>
      </c>
      <c r="AD65" s="273">
        <f t="shared" si="69"/>
        <v>0</v>
      </c>
      <c r="AE65" s="273">
        <f t="shared" si="69"/>
        <v>0</v>
      </c>
      <c r="AF65" s="273">
        <f t="shared" si="69"/>
        <v>0</v>
      </c>
      <c r="AG65" s="273">
        <f t="shared" si="69"/>
        <v>0</v>
      </c>
      <c r="AH65" s="273">
        <f t="shared" si="69"/>
        <v>0</v>
      </c>
      <c r="AI65" s="281">
        <f>IF(ISERROR(AH65/J65),0,AH65/J65)</f>
        <v>0</v>
      </c>
      <c r="AJ65" s="281">
        <f>IF(ISERROR(AH65/$AH$111),0,AH65/$AH$111)</f>
        <v>0</v>
      </c>
      <c r="AK65" s="11"/>
      <c r="AL65" s="11"/>
      <c r="AM65" s="11"/>
      <c r="AN65" s="11"/>
      <c r="AO65" s="11"/>
      <c r="AP65" s="11"/>
      <c r="AQ65" s="11"/>
      <c r="AR65" s="11"/>
    </row>
    <row r="66" spans="1:44" x14ac:dyDescent="0.3">
      <c r="A66" s="524" t="s">
        <v>64</v>
      </c>
      <c r="B66" s="524"/>
      <c r="C66" s="524"/>
      <c r="D66" s="524"/>
      <c r="E66" s="524"/>
      <c r="F66" s="16"/>
      <c r="G66" s="5"/>
      <c r="H66" s="17"/>
      <c r="I66" s="17"/>
      <c r="J66" s="481">
        <v>149600000</v>
      </c>
      <c r="K66" s="83"/>
      <c r="L66" s="159"/>
      <c r="M66" s="317"/>
      <c r="N66" s="317"/>
      <c r="O66" s="317"/>
      <c r="P66" s="157"/>
      <c r="Q66" s="318"/>
      <c r="R66" s="83"/>
      <c r="S66" s="83"/>
      <c r="T66" s="83"/>
      <c r="U66" s="83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111"/>
      <c r="AJ66" s="111"/>
    </row>
    <row r="67" spans="1:44" ht="24.75" customHeight="1" outlineLevel="1" x14ac:dyDescent="0.3">
      <c r="A67" s="23">
        <v>1</v>
      </c>
      <c r="B67" s="23"/>
      <c r="C67" s="370" t="s">
        <v>220</v>
      </c>
      <c r="D67" s="141">
        <v>44442</v>
      </c>
      <c r="E67" s="170" t="s">
        <v>221</v>
      </c>
      <c r="F67" s="170" t="s">
        <v>191</v>
      </c>
      <c r="G67" s="190" t="s">
        <v>192</v>
      </c>
      <c r="H67" s="102"/>
      <c r="I67" s="102"/>
      <c r="J67" s="482"/>
      <c r="K67" s="79">
        <v>48400000</v>
      </c>
      <c r="L67" s="142"/>
      <c r="M67" s="67"/>
      <c r="N67" s="67"/>
      <c r="O67" s="67"/>
      <c r="P67" s="74"/>
      <c r="Q67" s="74"/>
      <c r="R67" s="67"/>
      <c r="S67" s="67"/>
      <c r="T67" s="67"/>
      <c r="U67" s="7">
        <f>SUM(R67:T67)</f>
        <v>0</v>
      </c>
      <c r="V67" s="95"/>
      <c r="W67" s="28"/>
      <c r="X67" s="28"/>
      <c r="Y67" s="29">
        <f>SUM(V67:X67)</f>
        <v>0</v>
      </c>
      <c r="Z67" s="28">
        <v>0</v>
      </c>
      <c r="AA67" s="28">
        <v>0</v>
      </c>
      <c r="AB67" s="28">
        <v>48400000</v>
      </c>
      <c r="AC67" s="29">
        <f>SUM(Z67:AB67)</f>
        <v>48400000</v>
      </c>
      <c r="AD67" s="28"/>
      <c r="AE67" s="76"/>
      <c r="AF67" s="28"/>
      <c r="AG67" s="29">
        <f>SUM(AD67:AF67)</f>
        <v>0</v>
      </c>
      <c r="AH67" s="29">
        <f t="shared" ref="AH67:AH70" si="71">SUM(U67,Y67,AC67,AG67)</f>
        <v>48400000</v>
      </c>
      <c r="AI67" s="112">
        <f>IF(ISERROR(AH67/J66),0,AH67/J66)</f>
        <v>0.3235294117647059</v>
      </c>
      <c r="AJ67" s="112">
        <f>IF(ISERROR(AH67/$AH$111),"-",AH67/$AH$111)</f>
        <v>5.0484303274918318E-2</v>
      </c>
      <c r="AK67" s="11"/>
      <c r="AL67" s="11"/>
      <c r="AM67" s="11"/>
      <c r="AN67" s="11"/>
      <c r="AO67" s="11"/>
      <c r="AP67" s="11"/>
      <c r="AQ67" s="11"/>
      <c r="AR67" s="11"/>
    </row>
    <row r="68" spans="1:44" ht="24.75" customHeight="1" outlineLevel="1" x14ac:dyDescent="0.3">
      <c r="A68" s="23">
        <v>2</v>
      </c>
      <c r="B68" s="23"/>
      <c r="C68" s="370" t="s">
        <v>222</v>
      </c>
      <c r="D68" s="141">
        <v>44472</v>
      </c>
      <c r="E68" s="170" t="s">
        <v>223</v>
      </c>
      <c r="F68" s="170" t="s">
        <v>191</v>
      </c>
      <c r="G68" s="190" t="s">
        <v>192</v>
      </c>
      <c r="H68" s="102"/>
      <c r="I68" s="102"/>
      <c r="J68" s="482"/>
      <c r="K68" s="79">
        <v>48400000</v>
      </c>
      <c r="L68" s="142"/>
      <c r="M68" s="67"/>
      <c r="N68" s="67"/>
      <c r="O68" s="67"/>
      <c r="P68" s="74"/>
      <c r="Q68" s="74"/>
      <c r="R68" s="67"/>
      <c r="S68" s="67"/>
      <c r="T68" s="67"/>
      <c r="U68" s="7">
        <f t="shared" ref="U68:U70" si="72">SUM(R68:T68)</f>
        <v>0</v>
      </c>
      <c r="V68" s="95"/>
      <c r="W68" s="28"/>
      <c r="X68" s="28"/>
      <c r="Y68" s="29">
        <f t="shared" ref="Y68:Y70" si="73">SUM(V68:X68)</f>
        <v>0</v>
      </c>
      <c r="Z68" s="28"/>
      <c r="AA68" s="28"/>
      <c r="AB68" s="28">
        <v>48400000</v>
      </c>
      <c r="AC68" s="29">
        <f t="shared" ref="AC68:AC70" si="74">SUM(Z68:AB68)</f>
        <v>48400000</v>
      </c>
      <c r="AD68" s="28"/>
      <c r="AE68" s="333"/>
      <c r="AF68" s="28"/>
      <c r="AG68" s="29">
        <f t="shared" ref="AG68:AG70" si="75">SUM(AD68:AF68)</f>
        <v>0</v>
      </c>
      <c r="AH68" s="29">
        <f t="shared" si="71"/>
        <v>48400000</v>
      </c>
      <c r="AI68" s="112">
        <f t="shared" ref="AI68" si="76">IF(ISERROR(AH68/J66),0,AH68/J66)</f>
        <v>0.3235294117647059</v>
      </c>
      <c r="AJ68" s="112">
        <f t="shared" ref="AJ68:AJ70" si="77">IF(ISERROR(AH68/$AH$111),"-",AH68/$AH$111)</f>
        <v>5.0484303274918318E-2</v>
      </c>
      <c r="AK68" s="11"/>
      <c r="AL68" s="11"/>
      <c r="AM68" s="11"/>
      <c r="AN68" s="11"/>
      <c r="AO68" s="11"/>
      <c r="AP68" s="11"/>
      <c r="AQ68" s="11"/>
      <c r="AR68" s="11"/>
    </row>
    <row r="69" spans="1:44" ht="24.75" customHeight="1" outlineLevel="1" x14ac:dyDescent="0.3">
      <c r="A69" s="23">
        <v>3</v>
      </c>
      <c r="B69" s="23"/>
      <c r="C69" s="370" t="s">
        <v>224</v>
      </c>
      <c r="D69" s="141">
        <v>44449</v>
      </c>
      <c r="E69" s="170" t="s">
        <v>194</v>
      </c>
      <c r="F69" s="170" t="s">
        <v>191</v>
      </c>
      <c r="G69" s="190" t="s">
        <v>192</v>
      </c>
      <c r="H69" s="102"/>
      <c r="I69" s="102"/>
      <c r="J69" s="482"/>
      <c r="K69" s="79">
        <v>26400000</v>
      </c>
      <c r="L69" s="142"/>
      <c r="M69" s="67"/>
      <c r="N69" s="67"/>
      <c r="O69" s="67"/>
      <c r="P69" s="74"/>
      <c r="Q69" s="74"/>
      <c r="R69" s="67"/>
      <c r="S69" s="67"/>
      <c r="T69" s="67"/>
      <c r="U69" s="7">
        <f t="shared" si="72"/>
        <v>0</v>
      </c>
      <c r="V69" s="95"/>
      <c r="W69" s="28"/>
      <c r="X69" s="28"/>
      <c r="Y69" s="29">
        <f t="shared" si="73"/>
        <v>0</v>
      </c>
      <c r="Z69" s="28"/>
      <c r="AA69" s="28"/>
      <c r="AB69" s="28">
        <v>26400000</v>
      </c>
      <c r="AC69" s="29">
        <f t="shared" si="74"/>
        <v>26400000</v>
      </c>
      <c r="AD69" s="28"/>
      <c r="AE69" s="333"/>
      <c r="AF69" s="28"/>
      <c r="AG69" s="29">
        <f t="shared" si="75"/>
        <v>0</v>
      </c>
      <c r="AH69" s="29">
        <f t="shared" si="71"/>
        <v>26400000</v>
      </c>
      <c r="AI69" s="112">
        <f>IF(ISERROR(AH69/J66),0,AH69/J66)</f>
        <v>0.17647058823529413</v>
      </c>
      <c r="AJ69" s="112">
        <f t="shared" si="77"/>
        <v>2.753689269540999E-2</v>
      </c>
      <c r="AK69" s="11"/>
      <c r="AL69" s="11"/>
      <c r="AM69" s="11"/>
      <c r="AN69" s="11"/>
      <c r="AO69" s="11"/>
      <c r="AP69" s="11"/>
      <c r="AQ69" s="11"/>
      <c r="AR69" s="11"/>
    </row>
    <row r="70" spans="1:44" ht="24.75" customHeight="1" outlineLevel="1" x14ac:dyDescent="0.3">
      <c r="A70" s="23">
        <v>4</v>
      </c>
      <c r="B70" s="23"/>
      <c r="C70" s="370" t="s">
        <v>225</v>
      </c>
      <c r="D70" s="102"/>
      <c r="E70" s="170" t="s">
        <v>226</v>
      </c>
      <c r="F70" s="170" t="s">
        <v>191</v>
      </c>
      <c r="G70" s="190" t="s">
        <v>192</v>
      </c>
      <c r="H70" s="102"/>
      <c r="I70" s="102"/>
      <c r="J70" s="482"/>
      <c r="K70" s="79">
        <v>26400000</v>
      </c>
      <c r="L70" s="142"/>
      <c r="M70" s="67"/>
      <c r="N70" s="67"/>
      <c r="O70" s="67"/>
      <c r="P70" s="74"/>
      <c r="Q70" s="74"/>
      <c r="R70" s="67"/>
      <c r="S70" s="67"/>
      <c r="T70" s="67"/>
      <c r="U70" s="7">
        <f t="shared" si="72"/>
        <v>0</v>
      </c>
      <c r="V70" s="95"/>
      <c r="W70" s="28"/>
      <c r="X70" s="28"/>
      <c r="Y70" s="29">
        <f t="shared" si="73"/>
        <v>0</v>
      </c>
      <c r="Z70" s="28"/>
      <c r="AA70" s="28"/>
      <c r="AB70" s="28"/>
      <c r="AC70" s="29">
        <f t="shared" si="74"/>
        <v>0</v>
      </c>
      <c r="AD70" s="28"/>
      <c r="AE70" s="333"/>
      <c r="AF70" s="28"/>
      <c r="AG70" s="29">
        <f t="shared" si="75"/>
        <v>0</v>
      </c>
      <c r="AH70" s="29">
        <f t="shared" si="71"/>
        <v>0</v>
      </c>
      <c r="AI70" s="112">
        <f>IF(ISERROR(AH70/J66),0,AH70/J66)</f>
        <v>0</v>
      </c>
      <c r="AJ70" s="112">
        <f t="shared" si="77"/>
        <v>0</v>
      </c>
      <c r="AK70" s="11"/>
      <c r="AL70" s="11"/>
      <c r="AM70" s="11"/>
      <c r="AN70" s="11"/>
      <c r="AO70" s="11"/>
      <c r="AP70" s="11"/>
      <c r="AQ70" s="11"/>
      <c r="AR70" s="11"/>
    </row>
    <row r="71" spans="1:44" hidden="1" outlineLevel="1" x14ac:dyDescent="0.3">
      <c r="A71" s="23"/>
      <c r="B71" s="23"/>
      <c r="C71" s="170"/>
      <c r="D71" s="102"/>
      <c r="E71" s="170"/>
      <c r="F71" s="170"/>
      <c r="G71" s="170"/>
      <c r="H71" s="102"/>
      <c r="I71" s="102"/>
      <c r="J71" s="415"/>
      <c r="K71" s="79"/>
      <c r="L71" s="142"/>
      <c r="M71" s="67"/>
      <c r="N71" s="67"/>
      <c r="O71" s="67"/>
      <c r="P71" s="74"/>
      <c r="Q71" s="74"/>
      <c r="R71" s="67"/>
      <c r="S71" s="67"/>
      <c r="T71" s="67"/>
      <c r="U71" s="7"/>
      <c r="V71" s="95"/>
      <c r="W71" s="28"/>
      <c r="X71" s="28"/>
      <c r="Y71" s="29"/>
      <c r="Z71" s="28"/>
      <c r="AA71" s="28"/>
      <c r="AB71" s="28"/>
      <c r="AC71" s="29"/>
      <c r="AD71" s="28"/>
      <c r="AE71" s="333"/>
      <c r="AF71" s="28"/>
      <c r="AG71" s="29"/>
      <c r="AH71" s="29"/>
      <c r="AI71" s="112"/>
      <c r="AJ71" s="112"/>
      <c r="AK71" s="11"/>
      <c r="AL71" s="11"/>
      <c r="AM71" s="11"/>
      <c r="AN71" s="11"/>
      <c r="AO71" s="11"/>
      <c r="AP71" s="11"/>
      <c r="AQ71" s="11"/>
      <c r="AR71" s="11"/>
    </row>
    <row r="72" spans="1:44" hidden="1" outlineLevel="1" x14ac:dyDescent="0.3">
      <c r="A72" s="23"/>
      <c r="B72" s="23"/>
      <c r="C72" s="170"/>
      <c r="D72" s="102"/>
      <c r="E72" s="170"/>
      <c r="F72" s="170"/>
      <c r="G72" s="170"/>
      <c r="H72" s="102"/>
      <c r="I72" s="102"/>
      <c r="J72" s="415"/>
      <c r="K72" s="79"/>
      <c r="L72" s="142"/>
      <c r="M72" s="67"/>
      <c r="N72" s="67"/>
      <c r="O72" s="67"/>
      <c r="P72" s="74"/>
      <c r="Q72" s="74"/>
      <c r="R72" s="67"/>
      <c r="S72" s="67"/>
      <c r="T72" s="67"/>
      <c r="U72" s="7"/>
      <c r="V72" s="95"/>
      <c r="W72" s="28"/>
      <c r="X72" s="28"/>
      <c r="Y72" s="29"/>
      <c r="Z72" s="28"/>
      <c r="AA72" s="28"/>
      <c r="AB72" s="28"/>
      <c r="AC72" s="29"/>
      <c r="AD72" s="28"/>
      <c r="AE72" s="333"/>
      <c r="AF72" s="28"/>
      <c r="AG72" s="29"/>
      <c r="AH72" s="29"/>
      <c r="AI72" s="112"/>
      <c r="AJ72" s="112"/>
      <c r="AK72" s="11"/>
      <c r="AL72" s="11"/>
      <c r="AM72" s="11"/>
      <c r="AN72" s="11"/>
      <c r="AO72" s="11"/>
      <c r="AP72" s="11"/>
      <c r="AQ72" s="11"/>
      <c r="AR72" s="11"/>
    </row>
    <row r="73" spans="1:44" x14ac:dyDescent="0.3">
      <c r="A73" s="430" t="s">
        <v>65</v>
      </c>
      <c r="B73" s="430"/>
      <c r="C73" s="430"/>
      <c r="D73" s="430"/>
      <c r="E73" s="430"/>
      <c r="F73" s="430"/>
      <c r="G73" s="430"/>
      <c r="H73" s="430"/>
      <c r="I73" s="430"/>
      <c r="J73" s="273">
        <f>J66</f>
        <v>149600000</v>
      </c>
      <c r="K73" s="282">
        <f>SUM(K67:K72)</f>
        <v>149600000</v>
      </c>
      <c r="L73" s="396"/>
      <c r="M73" s="282">
        <v>0</v>
      </c>
      <c r="N73" s="282">
        <v>0</v>
      </c>
      <c r="O73" s="282">
        <v>0</v>
      </c>
      <c r="P73" s="302"/>
      <c r="Q73" s="405"/>
      <c r="R73" s="282">
        <f>R67</f>
        <v>0</v>
      </c>
      <c r="S73" s="282">
        <f>S67</f>
        <v>0</v>
      </c>
      <c r="T73" s="282">
        <f>T67</f>
        <v>0</v>
      </c>
      <c r="U73" s="282">
        <f t="shared" ref="U73:AF73" si="78">SUM(U67:U67)</f>
        <v>0</v>
      </c>
      <c r="V73" s="273">
        <f t="shared" si="78"/>
        <v>0</v>
      </c>
      <c r="W73" s="273">
        <f t="shared" si="78"/>
        <v>0</v>
      </c>
      <c r="X73" s="273">
        <f t="shared" si="78"/>
        <v>0</v>
      </c>
      <c r="Y73" s="273">
        <f>SUM(Y67:Y70)</f>
        <v>0</v>
      </c>
      <c r="Z73" s="273">
        <f>SUM(Z67:Z70)</f>
        <v>0</v>
      </c>
      <c r="AA73" s="273">
        <f>SUM(AA67:AA70)</f>
        <v>0</v>
      </c>
      <c r="AB73" s="273">
        <f>SUM(AB67:AB70)</f>
        <v>123200000</v>
      </c>
      <c r="AC73" s="273">
        <f>SUM(AC67:AC70)</f>
        <v>123200000</v>
      </c>
      <c r="AD73" s="273">
        <f t="shared" si="78"/>
        <v>0</v>
      </c>
      <c r="AE73" s="273">
        <f t="shared" si="78"/>
        <v>0</v>
      </c>
      <c r="AF73" s="273">
        <f t="shared" si="78"/>
        <v>0</v>
      </c>
      <c r="AG73" s="273">
        <f>SUM(AG67:AG70)</f>
        <v>0</v>
      </c>
      <c r="AH73" s="273">
        <f>SUM(AH67:AH70)</f>
        <v>123200000</v>
      </c>
      <c r="AI73" s="281">
        <f>IF(ISERROR(AH73/J73),0,AH73/J73)</f>
        <v>0.82352941176470584</v>
      </c>
      <c r="AJ73" s="281">
        <f>IF(ISERROR(AH73/$AH$111),0,AH73/$AH$111)</f>
        <v>0.12850549924524662</v>
      </c>
      <c r="AK73" s="11"/>
      <c r="AL73" s="11"/>
      <c r="AM73" s="11"/>
      <c r="AN73" s="11"/>
      <c r="AO73" s="11"/>
      <c r="AP73" s="11"/>
      <c r="AQ73" s="11"/>
      <c r="AR73" s="11"/>
    </row>
    <row r="74" spans="1:44" x14ac:dyDescent="0.3">
      <c r="A74" s="524" t="s">
        <v>66</v>
      </c>
      <c r="B74" s="524"/>
      <c r="C74" s="524"/>
      <c r="D74" s="524"/>
      <c r="E74" s="524"/>
      <c r="F74" s="16"/>
      <c r="G74" s="5"/>
      <c r="H74" s="17"/>
      <c r="I74" s="17"/>
      <c r="J74" s="481">
        <v>50000000</v>
      </c>
      <c r="K74" s="83"/>
      <c r="L74" s="159"/>
      <c r="M74" s="19"/>
      <c r="N74" s="19"/>
      <c r="O74" s="317"/>
      <c r="P74" s="157"/>
      <c r="Q74" s="318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111"/>
      <c r="AJ74" s="111"/>
    </row>
    <row r="75" spans="1:44" ht="24.75" customHeight="1" outlineLevel="1" x14ac:dyDescent="0.3">
      <c r="A75" s="23">
        <v>1</v>
      </c>
      <c r="B75" s="23"/>
      <c r="C75" s="370" t="s">
        <v>227</v>
      </c>
      <c r="D75" s="141">
        <v>44481</v>
      </c>
      <c r="E75" s="170" t="s">
        <v>194</v>
      </c>
      <c r="F75" s="170" t="s">
        <v>191</v>
      </c>
      <c r="G75" s="190" t="s">
        <v>192</v>
      </c>
      <c r="H75" s="102"/>
      <c r="I75" s="102"/>
      <c r="J75" s="525"/>
      <c r="K75" s="79">
        <v>25000000</v>
      </c>
      <c r="L75" s="142"/>
      <c r="M75" s="95"/>
      <c r="N75" s="350"/>
      <c r="O75" s="67"/>
      <c r="P75" s="74"/>
      <c r="Q75" s="74"/>
      <c r="R75" s="95"/>
      <c r="S75" s="28"/>
      <c r="T75" s="28"/>
      <c r="U75" s="29">
        <f>SUM(R75:T75)</f>
        <v>0</v>
      </c>
      <c r="V75" s="28"/>
      <c r="W75" s="28"/>
      <c r="X75" s="28"/>
      <c r="Y75" s="29">
        <f>SUM(V75:X75)</f>
        <v>0</v>
      </c>
      <c r="Z75" s="29"/>
      <c r="AA75" s="28"/>
      <c r="AB75" s="28">
        <v>25000000</v>
      </c>
      <c r="AC75" s="29">
        <f>SUM(Z75:AB75)</f>
        <v>25000000</v>
      </c>
      <c r="AD75" s="28"/>
      <c r="AE75" s="76"/>
      <c r="AF75" s="28"/>
      <c r="AG75" s="29">
        <f>SUM(AD75:AF75)</f>
        <v>0</v>
      </c>
      <c r="AH75" s="29">
        <f t="shared" ref="AH75" si="79">SUM(U75,Y75,AC75,AG75)</f>
        <v>25000000</v>
      </c>
      <c r="AI75" s="112">
        <f>IF(ISERROR(AH75/J74),0,AH75/J74)</f>
        <v>0.5</v>
      </c>
      <c r="AJ75" s="112">
        <f>IF(ISERROR(AH75/$AH$111),"-",AH75/$AH$111)</f>
        <v>2.6076602931259463E-2</v>
      </c>
      <c r="AK75" s="11"/>
      <c r="AL75" s="11"/>
      <c r="AM75" s="11"/>
      <c r="AN75" s="11"/>
      <c r="AO75" s="11"/>
      <c r="AP75" s="11"/>
      <c r="AQ75" s="11"/>
      <c r="AR75" s="11"/>
    </row>
    <row r="76" spans="1:44" ht="24.75" customHeight="1" outlineLevel="1" x14ac:dyDescent="0.3">
      <c r="A76" s="23">
        <v>2</v>
      </c>
      <c r="B76" s="23"/>
      <c r="C76" s="370" t="s">
        <v>225</v>
      </c>
      <c r="D76" s="102"/>
      <c r="E76" s="170" t="s">
        <v>194</v>
      </c>
      <c r="F76" s="170" t="s">
        <v>191</v>
      </c>
      <c r="G76" s="190" t="s">
        <v>192</v>
      </c>
      <c r="H76" s="102"/>
      <c r="I76" s="102"/>
      <c r="J76" s="526"/>
      <c r="K76" s="79">
        <v>25000000</v>
      </c>
      <c r="L76" s="142"/>
      <c r="M76" s="95"/>
      <c r="N76" s="350"/>
      <c r="O76" s="67"/>
      <c r="P76" s="74"/>
      <c r="Q76" s="74"/>
      <c r="R76" s="95"/>
      <c r="S76" s="28"/>
      <c r="T76" s="28"/>
      <c r="U76" s="29">
        <f>SUM(R76:T76)</f>
        <v>0</v>
      </c>
      <c r="V76" s="28"/>
      <c r="W76" s="28"/>
      <c r="X76" s="28"/>
      <c r="Y76" s="29">
        <f>SUM(V76:X76)</f>
        <v>0</v>
      </c>
      <c r="Z76" s="28"/>
      <c r="AA76" s="28"/>
      <c r="AB76" s="28"/>
      <c r="AC76" s="29">
        <f>SUM(Z76:AB76)</f>
        <v>0</v>
      </c>
      <c r="AD76" s="28"/>
      <c r="AE76" s="333"/>
      <c r="AF76" s="28"/>
      <c r="AG76" s="29">
        <f>SUM(AD76:AF76)</f>
        <v>0</v>
      </c>
      <c r="AH76" s="29">
        <f t="shared" ref="AH76" si="80">SUM(U76,Y76,AC76,AG76)</f>
        <v>0</v>
      </c>
      <c r="AI76" s="112">
        <f>IF(ISERROR(AH76/J75),0,AH76/J75)</f>
        <v>0</v>
      </c>
      <c r="AJ76" s="112">
        <f>IF(ISERROR(AH76/$AH$111),"-",AH76/$AH$111)</f>
        <v>0</v>
      </c>
      <c r="AK76" s="11"/>
      <c r="AL76" s="11"/>
      <c r="AM76" s="11"/>
      <c r="AN76" s="11"/>
      <c r="AO76" s="11"/>
      <c r="AP76" s="11"/>
      <c r="AQ76" s="11"/>
      <c r="AR76" s="11"/>
    </row>
    <row r="77" spans="1:44" x14ac:dyDescent="0.3">
      <c r="A77" s="430" t="s">
        <v>67</v>
      </c>
      <c r="B77" s="430"/>
      <c r="C77" s="430"/>
      <c r="D77" s="430"/>
      <c r="E77" s="430"/>
      <c r="F77" s="430"/>
      <c r="G77" s="430"/>
      <c r="H77" s="430"/>
      <c r="I77" s="430"/>
      <c r="J77" s="273">
        <f>J74</f>
        <v>50000000</v>
      </c>
      <c r="K77" s="282">
        <f>SUM(K75:K76)</f>
        <v>50000000</v>
      </c>
      <c r="L77" s="396"/>
      <c r="M77" s="273">
        <f>SUM(M75:M75)</f>
        <v>0</v>
      </c>
      <c r="N77" s="273">
        <f>SUM(N75:N75)</f>
        <v>0</v>
      </c>
      <c r="O77" s="282">
        <f>SUM(O75:O75)</f>
        <v>0</v>
      </c>
      <c r="P77" s="302"/>
      <c r="Q77" s="405"/>
      <c r="R77" s="273">
        <f t="shared" ref="R77:AF77" si="81">SUM(R75:R75)</f>
        <v>0</v>
      </c>
      <c r="S77" s="273">
        <f t="shared" si="81"/>
        <v>0</v>
      </c>
      <c r="T77" s="273">
        <f t="shared" si="81"/>
        <v>0</v>
      </c>
      <c r="U77" s="273">
        <f t="shared" si="81"/>
        <v>0</v>
      </c>
      <c r="V77" s="273">
        <f t="shared" si="81"/>
        <v>0</v>
      </c>
      <c r="W77" s="273">
        <f t="shared" si="81"/>
        <v>0</v>
      </c>
      <c r="X77" s="273">
        <f t="shared" si="81"/>
        <v>0</v>
      </c>
      <c r="Y77" s="273">
        <f>SUM(Y75:Y76)</f>
        <v>0</v>
      </c>
      <c r="Z77" s="273">
        <f>SUM(Z75:Z76)</f>
        <v>0</v>
      </c>
      <c r="AA77" s="273">
        <f t="shared" ref="AA77" si="82">SUM(AA75:AA76)</f>
        <v>0</v>
      </c>
      <c r="AB77" s="273">
        <f>SUM(AB75:AB76)</f>
        <v>25000000</v>
      </c>
      <c r="AC77" s="273">
        <f>SUM(AC75:AC76)</f>
        <v>25000000</v>
      </c>
      <c r="AD77" s="273">
        <f t="shared" si="81"/>
        <v>0</v>
      </c>
      <c r="AE77" s="273">
        <f t="shared" si="81"/>
        <v>0</v>
      </c>
      <c r="AF77" s="273">
        <f t="shared" si="81"/>
        <v>0</v>
      </c>
      <c r="AG77" s="273">
        <f>SUM(AG75:AG76)</f>
        <v>0</v>
      </c>
      <c r="AH77" s="273">
        <f>SUM(AH75:AH76)</f>
        <v>25000000</v>
      </c>
      <c r="AI77" s="281">
        <f>IF(ISERROR(AH77/J77),0,AH77/J77)</f>
        <v>0.5</v>
      </c>
      <c r="AJ77" s="281">
        <f>IF(ISERROR(AH77/$AH$111),0,AH77/$AH$111)</f>
        <v>2.6076602931259463E-2</v>
      </c>
      <c r="AK77" s="11"/>
      <c r="AL77" s="11"/>
      <c r="AM77" s="11"/>
      <c r="AN77" s="11"/>
      <c r="AO77" s="11"/>
      <c r="AP77" s="11"/>
      <c r="AQ77" s="11"/>
      <c r="AR77" s="11"/>
    </row>
    <row r="78" spans="1:44" x14ac:dyDescent="0.3">
      <c r="A78" s="524" t="s">
        <v>68</v>
      </c>
      <c r="B78" s="524"/>
      <c r="C78" s="524"/>
      <c r="D78" s="524"/>
      <c r="E78" s="524"/>
      <c r="F78" s="16"/>
      <c r="G78" s="5"/>
      <c r="H78" s="17"/>
      <c r="I78" s="17"/>
      <c r="J78" s="481">
        <v>50200000</v>
      </c>
      <c r="K78" s="83"/>
      <c r="L78" s="159"/>
      <c r="M78" s="317"/>
      <c r="N78" s="317"/>
      <c r="O78" s="317"/>
      <c r="P78" s="157"/>
      <c r="Q78" s="318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111"/>
      <c r="AJ78" s="111"/>
    </row>
    <row r="79" spans="1:44" ht="24.75" customHeight="1" outlineLevel="1" x14ac:dyDescent="0.3">
      <c r="A79" s="23">
        <v>1</v>
      </c>
      <c r="B79" s="23"/>
      <c r="C79" s="370" t="s">
        <v>225</v>
      </c>
      <c r="D79" s="102"/>
      <c r="E79" s="170" t="s">
        <v>194</v>
      </c>
      <c r="F79" s="170" t="s">
        <v>191</v>
      </c>
      <c r="G79" s="190" t="s">
        <v>192</v>
      </c>
      <c r="H79" s="102"/>
      <c r="I79" s="102"/>
      <c r="J79" s="525"/>
      <c r="K79" s="79">
        <v>50200000</v>
      </c>
      <c r="L79" s="142"/>
      <c r="M79" s="67"/>
      <c r="N79" s="67"/>
      <c r="O79" s="67"/>
      <c r="P79" s="74"/>
      <c r="Q79" s="74"/>
      <c r="R79" s="95"/>
      <c r="S79" s="28"/>
      <c r="T79" s="28"/>
      <c r="U79" s="29">
        <f>SUM(R79:T79)</f>
        <v>0</v>
      </c>
      <c r="V79" s="29">
        <f t="shared" ref="V79:Y79" si="83">SUM(S79:U79)</f>
        <v>0</v>
      </c>
      <c r="W79" s="29">
        <f t="shared" si="83"/>
        <v>0</v>
      </c>
      <c r="X79" s="29">
        <f t="shared" si="83"/>
        <v>0</v>
      </c>
      <c r="Y79" s="29">
        <f t="shared" si="83"/>
        <v>0</v>
      </c>
      <c r="Z79" s="28"/>
      <c r="AA79" s="28"/>
      <c r="AB79" s="28"/>
      <c r="AC79" s="29">
        <f>SUM(Z79:AB79)</f>
        <v>0</v>
      </c>
      <c r="AD79" s="28"/>
      <c r="AE79" s="28"/>
      <c r="AF79" s="76"/>
      <c r="AG79" s="29">
        <f>SUM(AD79:AF79)</f>
        <v>0</v>
      </c>
      <c r="AH79" s="29">
        <f t="shared" ref="AH79" si="84">SUM(U79,Y79,AC79,AG79)</f>
        <v>0</v>
      </c>
      <c r="AI79" s="112">
        <f>IF(ISERROR(AH79/J77),0,AH79/J77)</f>
        <v>0</v>
      </c>
      <c r="AJ79" s="112">
        <f>IF(ISERROR(AH79/$AH$111),"-",AH79/$AH$111)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x14ac:dyDescent="0.3">
      <c r="A80" s="430" t="s">
        <v>69</v>
      </c>
      <c r="B80" s="430"/>
      <c r="C80" s="430"/>
      <c r="D80" s="430"/>
      <c r="E80" s="430"/>
      <c r="F80" s="430"/>
      <c r="G80" s="430"/>
      <c r="H80" s="430"/>
      <c r="I80" s="430"/>
      <c r="J80" s="273">
        <f>J78</f>
        <v>50200000</v>
      </c>
      <c r="K80" s="282">
        <f>SUM(K79:K79)</f>
        <v>50200000</v>
      </c>
      <c r="L80" s="396"/>
      <c r="M80" s="282">
        <f>SUM(M79:M79)</f>
        <v>0</v>
      </c>
      <c r="N80" s="282">
        <f>SUM(N79:N79)</f>
        <v>0</v>
      </c>
      <c r="O80" s="282">
        <f>SUM(O79:O79)</f>
        <v>0</v>
      </c>
      <c r="P80" s="302"/>
      <c r="Q80" s="405"/>
      <c r="R80" s="273">
        <f t="shared" ref="R80:AH80" si="85">SUM(R79:R79)</f>
        <v>0</v>
      </c>
      <c r="S80" s="273">
        <f t="shared" si="85"/>
        <v>0</v>
      </c>
      <c r="T80" s="273">
        <f t="shared" si="85"/>
        <v>0</v>
      </c>
      <c r="U80" s="273">
        <f t="shared" si="85"/>
        <v>0</v>
      </c>
      <c r="V80" s="273">
        <f t="shared" si="85"/>
        <v>0</v>
      </c>
      <c r="W80" s="273">
        <f t="shared" si="85"/>
        <v>0</v>
      </c>
      <c r="X80" s="273">
        <f t="shared" si="85"/>
        <v>0</v>
      </c>
      <c r="Y80" s="273">
        <f>SUM(Y79:Y79)</f>
        <v>0</v>
      </c>
      <c r="Z80" s="273">
        <f>SUM(Z79:Z79)</f>
        <v>0</v>
      </c>
      <c r="AA80" s="273">
        <f t="shared" si="85"/>
        <v>0</v>
      </c>
      <c r="AB80" s="273">
        <f>SUM(AB79:AB79)</f>
        <v>0</v>
      </c>
      <c r="AC80" s="273">
        <f t="shared" si="85"/>
        <v>0</v>
      </c>
      <c r="AD80" s="273">
        <f t="shared" si="85"/>
        <v>0</v>
      </c>
      <c r="AE80" s="273">
        <f t="shared" si="85"/>
        <v>0</v>
      </c>
      <c r="AF80" s="273">
        <f t="shared" si="85"/>
        <v>0</v>
      </c>
      <c r="AG80" s="273">
        <f t="shared" si="85"/>
        <v>0</v>
      </c>
      <c r="AH80" s="273">
        <f t="shared" si="85"/>
        <v>0</v>
      </c>
      <c r="AI80" s="281">
        <f>IF(ISERROR(AH80/J80),0,AH80/J80)</f>
        <v>0</v>
      </c>
      <c r="AJ80" s="281">
        <f>IF(ISERROR(AH80/$AH$111),0,AH80/$AH$111)</f>
        <v>0</v>
      </c>
      <c r="AK80" s="11"/>
      <c r="AL80" s="11"/>
      <c r="AM80" s="11"/>
      <c r="AN80" s="11"/>
      <c r="AO80" s="11"/>
      <c r="AP80" s="11"/>
      <c r="AQ80" s="11"/>
      <c r="AR80" s="11"/>
    </row>
    <row r="81" spans="1:44" x14ac:dyDescent="0.3">
      <c r="A81" s="524" t="s">
        <v>70</v>
      </c>
      <c r="B81" s="524"/>
      <c r="C81" s="524"/>
      <c r="D81" s="524"/>
      <c r="E81" s="524"/>
      <c r="F81" s="16"/>
      <c r="G81" s="5"/>
      <c r="H81" s="17"/>
      <c r="I81" s="17"/>
      <c r="J81" s="481">
        <v>48400000</v>
      </c>
      <c r="K81" s="7"/>
      <c r="L81" s="18"/>
      <c r="M81" s="19"/>
      <c r="N81" s="19"/>
      <c r="O81" s="19"/>
      <c r="P81" s="5"/>
      <c r="Q81" s="20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111"/>
      <c r="AJ81" s="111"/>
    </row>
    <row r="82" spans="1:44" ht="24.75" customHeight="1" outlineLevel="1" x14ac:dyDescent="0.3">
      <c r="A82" s="23">
        <v>1</v>
      </c>
      <c r="B82" s="23"/>
      <c r="C82" s="370" t="s">
        <v>225</v>
      </c>
      <c r="D82" s="102"/>
      <c r="E82" s="170" t="s">
        <v>228</v>
      </c>
      <c r="F82" s="170" t="s">
        <v>191</v>
      </c>
      <c r="G82" s="190" t="s">
        <v>192</v>
      </c>
      <c r="H82" s="102"/>
      <c r="I82" s="102"/>
      <c r="J82" s="482"/>
      <c r="K82" s="76">
        <v>48400000</v>
      </c>
      <c r="L82" s="143"/>
      <c r="M82" s="28"/>
      <c r="N82" s="28"/>
      <c r="O82" s="28"/>
      <c r="P82" s="78"/>
      <c r="Q82" s="78"/>
      <c r="R82" s="28"/>
      <c r="S82" s="28"/>
      <c r="T82" s="28"/>
      <c r="U82" s="29">
        <f>SUM(R82:T82)</f>
        <v>0</v>
      </c>
      <c r="V82" s="28"/>
      <c r="W82" s="28"/>
      <c r="X82" s="28"/>
      <c r="Y82" s="29">
        <f>SUM(V82:X82)</f>
        <v>0</v>
      </c>
      <c r="Z82" s="28"/>
      <c r="AA82" s="28"/>
      <c r="AB82" s="28"/>
      <c r="AC82" s="29">
        <f>SUM(Z82:AB82)</f>
        <v>0</v>
      </c>
      <c r="AD82" s="28"/>
      <c r="AE82" s="76"/>
      <c r="AF82" s="76"/>
      <c r="AG82" s="29">
        <f>SUM(AD82:AF82)</f>
        <v>0</v>
      </c>
      <c r="AH82" s="29">
        <f t="shared" ref="AH82" si="86">SUM(U82,Y82,AC82,AG82)</f>
        <v>0</v>
      </c>
      <c r="AI82" s="112">
        <f>IF(ISERROR(AH82/J80),0,AH82/J80)</f>
        <v>0</v>
      </c>
      <c r="AJ82" s="112">
        <f>IF(ISERROR(AH82/$AH$111),"-",AH82/$AH$111)</f>
        <v>0</v>
      </c>
      <c r="AK82" s="11"/>
      <c r="AL82" s="11"/>
      <c r="AM82" s="11"/>
      <c r="AN82" s="11"/>
      <c r="AO82" s="11"/>
      <c r="AP82" s="11"/>
      <c r="AQ82" s="11"/>
      <c r="AR82" s="11"/>
    </row>
    <row r="83" spans="1:44" x14ac:dyDescent="0.3">
      <c r="A83" s="430" t="s">
        <v>71</v>
      </c>
      <c r="B83" s="430"/>
      <c r="C83" s="430"/>
      <c r="D83" s="430"/>
      <c r="E83" s="430"/>
      <c r="F83" s="430"/>
      <c r="G83" s="430"/>
      <c r="H83" s="430"/>
      <c r="I83" s="430"/>
      <c r="J83" s="273">
        <f>J81</f>
        <v>48400000</v>
      </c>
      <c r="K83" s="273">
        <f>SUM(K82:K82)</f>
        <v>48400000</v>
      </c>
      <c r="L83" s="394"/>
      <c r="M83" s="273">
        <f>+M82</f>
        <v>0</v>
      </c>
      <c r="N83" s="273">
        <f>+N82</f>
        <v>0</v>
      </c>
      <c r="O83" s="273"/>
      <c r="P83" s="274"/>
      <c r="Q83" s="404"/>
      <c r="R83" s="273">
        <f>+R82</f>
        <v>0</v>
      </c>
      <c r="S83" s="273">
        <f>+S82</f>
        <v>0</v>
      </c>
      <c r="T83" s="273">
        <f>+T82</f>
        <v>0</v>
      </c>
      <c r="U83" s="273">
        <f t="shared" ref="U83:AH83" si="87">SUM(U82:U82)</f>
        <v>0</v>
      </c>
      <c r="V83" s="273">
        <f t="shared" si="87"/>
        <v>0</v>
      </c>
      <c r="W83" s="273">
        <f t="shared" si="87"/>
        <v>0</v>
      </c>
      <c r="X83" s="273">
        <f t="shared" si="87"/>
        <v>0</v>
      </c>
      <c r="Y83" s="273">
        <f>SUM(Y82:Y82)</f>
        <v>0</v>
      </c>
      <c r="Z83" s="273">
        <f>SUM(Z82:Z82)</f>
        <v>0</v>
      </c>
      <c r="AA83" s="273">
        <f t="shared" si="87"/>
        <v>0</v>
      </c>
      <c r="AB83" s="273">
        <f>SUM(AB82:AB82)</f>
        <v>0</v>
      </c>
      <c r="AC83" s="273">
        <f t="shared" si="87"/>
        <v>0</v>
      </c>
      <c r="AD83" s="273">
        <f t="shared" si="87"/>
        <v>0</v>
      </c>
      <c r="AE83" s="273">
        <f t="shared" si="87"/>
        <v>0</v>
      </c>
      <c r="AF83" s="273">
        <f t="shared" si="87"/>
        <v>0</v>
      </c>
      <c r="AG83" s="273">
        <f t="shared" si="87"/>
        <v>0</v>
      </c>
      <c r="AH83" s="273">
        <f t="shared" si="87"/>
        <v>0</v>
      </c>
      <c r="AI83" s="281">
        <f>IF(ISERROR(AH83/J83),0,AH83/J83)</f>
        <v>0</v>
      </c>
      <c r="AJ83" s="281">
        <f>IF(ISERROR(AH83/$AH$111),0,AH83/$AH$111)</f>
        <v>0</v>
      </c>
      <c r="AK83" s="11"/>
      <c r="AL83" s="11"/>
      <c r="AM83" s="11"/>
      <c r="AN83" s="11"/>
      <c r="AO83" s="11"/>
      <c r="AP83" s="11"/>
      <c r="AQ83" s="11"/>
      <c r="AR83" s="11"/>
    </row>
    <row r="84" spans="1:44" x14ac:dyDescent="0.3">
      <c r="A84" s="524" t="s">
        <v>72</v>
      </c>
      <c r="B84" s="524"/>
      <c r="C84" s="524"/>
      <c r="D84" s="524"/>
      <c r="E84" s="524"/>
      <c r="F84" s="16"/>
      <c r="G84" s="5"/>
      <c r="H84" s="17"/>
      <c r="I84" s="17"/>
      <c r="J84" s="481">
        <v>138450000</v>
      </c>
      <c r="K84" s="83"/>
      <c r="L84" s="159"/>
      <c r="M84" s="317"/>
      <c r="N84" s="317"/>
      <c r="O84" s="317"/>
      <c r="P84" s="157"/>
      <c r="Q84" s="318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111"/>
      <c r="AJ84" s="111"/>
    </row>
    <row r="85" spans="1:44" ht="24.75" customHeight="1" outlineLevel="1" x14ac:dyDescent="0.3">
      <c r="A85" s="113">
        <v>1</v>
      </c>
      <c r="B85" s="113"/>
      <c r="C85" s="370" t="s">
        <v>225</v>
      </c>
      <c r="D85" s="114"/>
      <c r="E85" s="142" t="s">
        <v>229</v>
      </c>
      <c r="F85" s="170" t="s">
        <v>191</v>
      </c>
      <c r="G85" s="190" t="s">
        <v>192</v>
      </c>
      <c r="H85" s="114"/>
      <c r="I85" s="114"/>
      <c r="J85" s="525"/>
      <c r="K85" s="193">
        <v>33750000</v>
      </c>
      <c r="L85" s="142"/>
      <c r="M85" s="133"/>
      <c r="N85" s="133"/>
      <c r="O85" s="133"/>
      <c r="P85" s="186"/>
      <c r="Q85" s="186"/>
      <c r="R85" s="367"/>
      <c r="S85" s="115"/>
      <c r="T85" s="115"/>
      <c r="U85" s="116">
        <f>SUM(R85:T85)</f>
        <v>0</v>
      </c>
      <c r="V85" s="116">
        <f t="shared" ref="V85:Y86" si="88">SUM(S85:U85)</f>
        <v>0</v>
      </c>
      <c r="W85" s="116">
        <f t="shared" si="88"/>
        <v>0</v>
      </c>
      <c r="X85" s="116">
        <f t="shared" si="88"/>
        <v>0</v>
      </c>
      <c r="Y85" s="116">
        <f t="shared" si="88"/>
        <v>0</v>
      </c>
      <c r="Z85" s="115"/>
      <c r="AA85" s="115"/>
      <c r="AB85" s="115"/>
      <c r="AC85" s="116">
        <f>SUM(Z85:AB85)</f>
        <v>0</v>
      </c>
      <c r="AD85" s="115"/>
      <c r="AE85" s="115"/>
      <c r="AF85" s="115"/>
      <c r="AG85" s="116">
        <f>SUM(AD85:AF85)</f>
        <v>0</v>
      </c>
      <c r="AH85" s="116">
        <f t="shared" ref="AH85" si="89">SUM(U85,Y85,AC85,AG85)</f>
        <v>0</v>
      </c>
      <c r="AI85" s="117">
        <f>IF(ISERROR(AH85/J83),0,AH85/J83)</f>
        <v>0</v>
      </c>
      <c r="AJ85" s="117">
        <f>IF(ISERROR(AH85/$AH$111),"-",AH85/$AH$111)</f>
        <v>0</v>
      </c>
      <c r="AK85" s="11"/>
      <c r="AL85" s="11"/>
      <c r="AM85" s="11"/>
      <c r="AN85" s="11"/>
      <c r="AO85" s="11"/>
      <c r="AP85" s="11"/>
      <c r="AQ85" s="11"/>
      <c r="AR85" s="11"/>
    </row>
    <row r="86" spans="1:44" ht="24.75" customHeight="1" outlineLevel="1" x14ac:dyDescent="0.3">
      <c r="A86" s="113">
        <v>2</v>
      </c>
      <c r="B86" s="113"/>
      <c r="C86" s="370" t="s">
        <v>225</v>
      </c>
      <c r="D86" s="114"/>
      <c r="E86" s="142" t="s">
        <v>230</v>
      </c>
      <c r="F86" s="170" t="s">
        <v>191</v>
      </c>
      <c r="G86" s="190" t="s">
        <v>192</v>
      </c>
      <c r="H86" s="114"/>
      <c r="I86" s="114"/>
      <c r="J86" s="526"/>
      <c r="K86" s="193">
        <v>104700000</v>
      </c>
      <c r="L86" s="142"/>
      <c r="M86" s="133"/>
      <c r="N86" s="133"/>
      <c r="O86" s="133"/>
      <c r="P86" s="186"/>
      <c r="Q86" s="186"/>
      <c r="R86" s="367"/>
      <c r="S86" s="115"/>
      <c r="T86" s="115"/>
      <c r="U86" s="116">
        <f>SUM(R86:T86)</f>
        <v>0</v>
      </c>
      <c r="V86" s="115"/>
      <c r="W86" s="115"/>
      <c r="X86" s="115"/>
      <c r="Y86" s="116">
        <f t="shared" si="88"/>
        <v>0</v>
      </c>
      <c r="Z86" s="115"/>
      <c r="AA86" s="115"/>
      <c r="AB86" s="115"/>
      <c r="AC86" s="116">
        <f>SUM(Z86:AB86)</f>
        <v>0</v>
      </c>
      <c r="AD86" s="115"/>
      <c r="AE86" s="115"/>
      <c r="AF86" s="115"/>
      <c r="AG86" s="116">
        <f>SUM(AD86:AF86)</f>
        <v>0</v>
      </c>
      <c r="AH86" s="116">
        <f t="shared" ref="AH86" si="90">SUM(U86,Y86,AC86,AG86)</f>
        <v>0</v>
      </c>
      <c r="AI86" s="117">
        <f>IF(ISERROR(AH86/J84),0,AH86/J84)</f>
        <v>0</v>
      </c>
      <c r="AJ86" s="117">
        <f>IF(ISERROR(AH86/$AH$111),"-",AH86/$AH$111)</f>
        <v>0</v>
      </c>
      <c r="AK86" s="11"/>
      <c r="AL86" s="11"/>
      <c r="AM86" s="11"/>
      <c r="AN86" s="11"/>
      <c r="AO86" s="11"/>
      <c r="AP86" s="11"/>
      <c r="AQ86" s="11"/>
      <c r="AR86" s="11"/>
    </row>
    <row r="87" spans="1:44" x14ac:dyDescent="0.3">
      <c r="A87" s="430" t="s">
        <v>73</v>
      </c>
      <c r="B87" s="430"/>
      <c r="C87" s="430"/>
      <c r="D87" s="430"/>
      <c r="E87" s="430"/>
      <c r="F87" s="430"/>
      <c r="G87" s="430"/>
      <c r="H87" s="430"/>
      <c r="I87" s="430"/>
      <c r="J87" s="357">
        <f>J84</f>
        <v>138450000</v>
      </c>
      <c r="K87" s="358">
        <f>SUM(K85:K86)</f>
        <v>138450000</v>
      </c>
      <c r="L87" s="375"/>
      <c r="M87" s="358">
        <f>+M85</f>
        <v>0</v>
      </c>
      <c r="N87" s="358">
        <f t="shared" ref="N87:O87" si="91">+N85</f>
        <v>0</v>
      </c>
      <c r="O87" s="358">
        <f t="shared" si="91"/>
        <v>0</v>
      </c>
      <c r="P87" s="376"/>
      <c r="Q87" s="377"/>
      <c r="R87" s="273">
        <f>+R85</f>
        <v>0</v>
      </c>
      <c r="S87" s="273">
        <f>+S85</f>
        <v>0</v>
      </c>
      <c r="T87" s="273">
        <f t="shared" ref="T87:AA87" si="92">+T85</f>
        <v>0</v>
      </c>
      <c r="U87" s="273">
        <f t="shared" si="92"/>
        <v>0</v>
      </c>
      <c r="V87" s="273">
        <f t="shared" si="92"/>
        <v>0</v>
      </c>
      <c r="W87" s="273">
        <f t="shared" si="92"/>
        <v>0</v>
      </c>
      <c r="X87" s="273">
        <f t="shared" si="92"/>
        <v>0</v>
      </c>
      <c r="Y87" s="273">
        <f>+Y85+Y86</f>
        <v>0</v>
      </c>
      <c r="Z87" s="273">
        <f>SUM(Z85:Z86)</f>
        <v>0</v>
      </c>
      <c r="AA87" s="273">
        <f t="shared" si="92"/>
        <v>0</v>
      </c>
      <c r="AB87" s="273">
        <f>+AB85+AB86</f>
        <v>0</v>
      </c>
      <c r="AC87" s="273">
        <f t="shared" ref="AC87:AH87" si="93">SUM(AC85:AC85)</f>
        <v>0</v>
      </c>
      <c r="AD87" s="273">
        <f t="shared" si="93"/>
        <v>0</v>
      </c>
      <c r="AE87" s="273">
        <f t="shared" si="93"/>
        <v>0</v>
      </c>
      <c r="AF87" s="273">
        <f t="shared" si="93"/>
        <v>0</v>
      </c>
      <c r="AG87" s="273">
        <f t="shared" si="93"/>
        <v>0</v>
      </c>
      <c r="AH87" s="273">
        <f t="shared" si="93"/>
        <v>0</v>
      </c>
      <c r="AI87" s="281">
        <f>IF(ISERROR(AH87/J87),0,AH87/J87)</f>
        <v>0</v>
      </c>
      <c r="AJ87" s="281">
        <f>IF(ISERROR(AH87/$AH$111),0,AH87/$AH$111)</f>
        <v>0</v>
      </c>
      <c r="AK87" s="11"/>
      <c r="AL87" s="11"/>
      <c r="AM87" s="11"/>
      <c r="AN87" s="11"/>
      <c r="AO87" s="11"/>
      <c r="AP87" s="11"/>
      <c r="AQ87" s="11"/>
      <c r="AR87" s="11"/>
    </row>
    <row r="88" spans="1:44" x14ac:dyDescent="0.3">
      <c r="A88" s="524" t="s">
        <v>131</v>
      </c>
      <c r="B88" s="524"/>
      <c r="C88" s="524"/>
      <c r="D88" s="524"/>
      <c r="E88" s="524"/>
      <c r="F88" s="16"/>
      <c r="G88" s="5"/>
      <c r="H88" s="17"/>
      <c r="I88" s="373"/>
      <c r="J88" s="481">
        <v>65200000</v>
      </c>
      <c r="K88" s="7"/>
      <c r="L88" s="18"/>
      <c r="M88" s="19"/>
      <c r="N88" s="19"/>
      <c r="O88" s="19"/>
      <c r="P88" s="5"/>
      <c r="Q88" s="20"/>
      <c r="R88" s="145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111"/>
      <c r="AJ88" s="111"/>
    </row>
    <row r="89" spans="1:44" ht="24.75" customHeight="1" outlineLevel="1" x14ac:dyDescent="0.3">
      <c r="A89" s="23">
        <v>1</v>
      </c>
      <c r="B89" s="23"/>
      <c r="C89" s="370" t="s">
        <v>225</v>
      </c>
      <c r="D89" s="102"/>
      <c r="E89" s="170" t="s">
        <v>231</v>
      </c>
      <c r="F89" s="170" t="s">
        <v>191</v>
      </c>
      <c r="G89" s="190" t="s">
        <v>192</v>
      </c>
      <c r="H89" s="102"/>
      <c r="I89" s="374"/>
      <c r="J89" s="482"/>
      <c r="K89" s="79">
        <v>35400000</v>
      </c>
      <c r="L89" s="170"/>
      <c r="M89" s="67"/>
      <c r="N89" s="67"/>
      <c r="O89" s="67"/>
      <c r="P89" s="74"/>
      <c r="Q89" s="74"/>
      <c r="R89" s="95"/>
      <c r="S89" s="28"/>
      <c r="T89" s="28"/>
      <c r="U89" s="29">
        <f>SUM(R89:T89)</f>
        <v>0</v>
      </c>
      <c r="V89" s="28"/>
      <c r="W89" s="28"/>
      <c r="X89" s="28"/>
      <c r="Y89" s="29">
        <f>SUM(V89:X89)</f>
        <v>0</v>
      </c>
      <c r="Z89" s="28"/>
      <c r="AA89" s="28"/>
      <c r="AB89" s="28"/>
      <c r="AC89" s="29">
        <f>SUM(Z89:AB89)</f>
        <v>0</v>
      </c>
      <c r="AD89" s="28"/>
      <c r="AE89" s="76"/>
      <c r="AF89" s="28"/>
      <c r="AG89" s="29">
        <f>SUM(AD89:AF89)</f>
        <v>0</v>
      </c>
      <c r="AH89" s="29">
        <f t="shared" ref="AH89" si="94">SUM(U89,Y89,AC89,AG89)</f>
        <v>0</v>
      </c>
      <c r="AI89" s="117">
        <f>IF(ISERROR(AH89/J87),0,AH89/J87)</f>
        <v>0</v>
      </c>
      <c r="AJ89" s="117">
        <f>IF(ISERROR(AH89/$AH$111),"-",AH89/$AH$111)</f>
        <v>0</v>
      </c>
      <c r="AK89" s="11"/>
      <c r="AL89" s="11"/>
      <c r="AM89" s="11"/>
      <c r="AN89" s="11"/>
      <c r="AO89" s="11"/>
      <c r="AP89" s="11"/>
      <c r="AQ89" s="11"/>
      <c r="AR89" s="11"/>
    </row>
    <row r="90" spans="1:44" ht="24.75" customHeight="1" outlineLevel="1" x14ac:dyDescent="0.3">
      <c r="A90" s="23">
        <v>2</v>
      </c>
      <c r="B90" s="23"/>
      <c r="C90" s="370" t="s">
        <v>225</v>
      </c>
      <c r="D90" s="102"/>
      <c r="E90" s="170" t="s">
        <v>194</v>
      </c>
      <c r="F90" s="170" t="s">
        <v>191</v>
      </c>
      <c r="G90" s="190" t="s">
        <v>192</v>
      </c>
      <c r="H90" s="102"/>
      <c r="I90" s="374"/>
      <c r="J90" s="517"/>
      <c r="K90" s="79">
        <v>29800000</v>
      </c>
      <c r="L90" s="170"/>
      <c r="M90" s="67"/>
      <c r="N90" s="67"/>
      <c r="O90" s="67"/>
      <c r="P90" s="74"/>
      <c r="Q90" s="74"/>
      <c r="R90" s="95"/>
      <c r="S90" s="28"/>
      <c r="T90" s="28"/>
      <c r="U90" s="29">
        <f>SUM(R90:T90)</f>
        <v>0</v>
      </c>
      <c r="V90" s="28"/>
      <c r="W90" s="28"/>
      <c r="X90" s="28"/>
      <c r="Y90" s="29">
        <f>SUM(V90:X90)</f>
        <v>0</v>
      </c>
      <c r="Z90" s="28"/>
      <c r="AA90" s="28"/>
      <c r="AB90" s="28"/>
      <c r="AC90" s="29">
        <f>SUM(Z90:AB90)</f>
        <v>0</v>
      </c>
      <c r="AD90" s="28"/>
      <c r="AE90" s="76"/>
      <c r="AF90" s="28"/>
      <c r="AG90" s="29">
        <f>SUM(AD90:AF90)</f>
        <v>0</v>
      </c>
      <c r="AH90" s="29">
        <f t="shared" ref="AH90" si="95">SUM(U90,Y90,AC90,AG90)</f>
        <v>0</v>
      </c>
      <c r="AI90" s="117">
        <f>IF(ISERROR(AH90/J88),0,AH90/J88)</f>
        <v>0</v>
      </c>
      <c r="AJ90" s="117">
        <f>IF(ISERROR(AH90/$AH$111),"-",AH90/$AH$111)</f>
        <v>0</v>
      </c>
      <c r="AK90" s="11"/>
      <c r="AL90" s="11"/>
      <c r="AM90" s="11"/>
      <c r="AN90" s="11"/>
      <c r="AO90" s="11"/>
      <c r="AP90" s="11"/>
      <c r="AQ90" s="11"/>
      <c r="AR90" s="11"/>
    </row>
    <row r="91" spans="1:44" x14ac:dyDescent="0.3">
      <c r="A91" s="430" t="s">
        <v>132</v>
      </c>
      <c r="B91" s="430"/>
      <c r="C91" s="430"/>
      <c r="D91" s="430"/>
      <c r="E91" s="430"/>
      <c r="F91" s="430"/>
      <c r="G91" s="430"/>
      <c r="H91" s="430"/>
      <c r="I91" s="430"/>
      <c r="J91" s="282">
        <f>J88</f>
        <v>65200000</v>
      </c>
      <c r="K91" s="282">
        <f>SUM(K89:K90)</f>
        <v>65200000</v>
      </c>
      <c r="L91" s="396"/>
      <c r="M91" s="282">
        <f>SUM(M89:M89)</f>
        <v>0</v>
      </c>
      <c r="N91" s="282">
        <f>SUM(N89:N89)</f>
        <v>0</v>
      </c>
      <c r="O91" s="282">
        <f>SUM(O89:O89)</f>
        <v>0</v>
      </c>
      <c r="P91" s="302"/>
      <c r="Q91" s="405"/>
      <c r="R91" s="273">
        <f t="shared" ref="R91:AH91" si="96">SUM(R89:R89)</f>
        <v>0</v>
      </c>
      <c r="S91" s="273">
        <f t="shared" si="96"/>
        <v>0</v>
      </c>
      <c r="T91" s="273">
        <f t="shared" si="96"/>
        <v>0</v>
      </c>
      <c r="U91" s="273">
        <f t="shared" si="96"/>
        <v>0</v>
      </c>
      <c r="V91" s="273">
        <f t="shared" si="96"/>
        <v>0</v>
      </c>
      <c r="W91" s="273">
        <f t="shared" si="96"/>
        <v>0</v>
      </c>
      <c r="X91" s="273">
        <f t="shared" si="96"/>
        <v>0</v>
      </c>
      <c r="Y91" s="273">
        <f>SUM(Y89:Y90)</f>
        <v>0</v>
      </c>
      <c r="Z91" s="273">
        <f>SUM(Z89:Z90)</f>
        <v>0</v>
      </c>
      <c r="AA91" s="273">
        <f t="shared" si="96"/>
        <v>0</v>
      </c>
      <c r="AB91" s="273">
        <f>SUM(AB89:AB90)</f>
        <v>0</v>
      </c>
      <c r="AC91" s="273">
        <f t="shared" si="96"/>
        <v>0</v>
      </c>
      <c r="AD91" s="273">
        <f t="shared" si="96"/>
        <v>0</v>
      </c>
      <c r="AE91" s="273">
        <f t="shared" si="96"/>
        <v>0</v>
      </c>
      <c r="AF91" s="273">
        <f t="shared" si="96"/>
        <v>0</v>
      </c>
      <c r="AG91" s="273">
        <f t="shared" si="96"/>
        <v>0</v>
      </c>
      <c r="AH91" s="273">
        <f t="shared" si="96"/>
        <v>0</v>
      </c>
      <c r="AI91" s="281">
        <f>IF(ISERROR(AH91/J91),0,AH91/J91)</f>
        <v>0</v>
      </c>
      <c r="AJ91" s="281">
        <f>IF(ISERROR(AH91/$AH$111),0,AH91/$AH$111)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x14ac:dyDescent="0.3">
      <c r="A92" s="524" t="s">
        <v>74</v>
      </c>
      <c r="B92" s="524"/>
      <c r="C92" s="524"/>
      <c r="D92" s="524"/>
      <c r="E92" s="524"/>
      <c r="F92" s="16"/>
      <c r="G92" s="5"/>
      <c r="H92" s="17"/>
      <c r="I92" s="17"/>
      <c r="J92" s="481">
        <v>969488658</v>
      </c>
      <c r="K92" s="7"/>
      <c r="L92" s="18"/>
      <c r="M92" s="7"/>
      <c r="N92" s="7"/>
      <c r="O92" s="7"/>
      <c r="P92" s="157"/>
      <c r="Q92" s="318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44" ht="24.9" customHeight="1" outlineLevel="1" x14ac:dyDescent="0.3">
      <c r="A93" s="113">
        <v>1</v>
      </c>
      <c r="B93" s="113"/>
      <c r="C93" s="142"/>
      <c r="D93" s="114"/>
      <c r="E93" s="142"/>
      <c r="F93" s="142"/>
      <c r="G93" s="142"/>
      <c r="H93" s="114"/>
      <c r="I93" s="114"/>
      <c r="J93" s="482"/>
      <c r="K93" s="193">
        <v>20962</v>
      </c>
      <c r="L93" s="170" t="s">
        <v>182</v>
      </c>
      <c r="M93" s="7">
        <f t="shared" ref="M93:O109" si="97">SUM(M91:M91)</f>
        <v>0</v>
      </c>
      <c r="N93" s="7">
        <f t="shared" si="97"/>
        <v>0</v>
      </c>
      <c r="O93" s="378">
        <f t="shared" si="97"/>
        <v>0</v>
      </c>
      <c r="P93" s="186"/>
      <c r="Q93" s="186"/>
      <c r="R93" s="379"/>
      <c r="S93" s="133"/>
      <c r="T93" s="133"/>
      <c r="U93" s="29">
        <f>SUM(R93:T93)</f>
        <v>0</v>
      </c>
      <c r="V93" s="133"/>
      <c r="W93" s="133">
        <v>20962</v>
      </c>
      <c r="X93" s="133"/>
      <c r="Y93" s="29">
        <f>SUM(V93:X93)</f>
        <v>20962</v>
      </c>
      <c r="Z93" s="133"/>
      <c r="AA93" s="133"/>
      <c r="AB93" s="133"/>
      <c r="AC93" s="136">
        <f>SUM(Z93:AB93)</f>
        <v>0</v>
      </c>
      <c r="AD93" s="133"/>
      <c r="AE93" s="133"/>
      <c r="AF93" s="133"/>
      <c r="AG93" s="136">
        <f>SUM(AD93:AF93)</f>
        <v>0</v>
      </c>
      <c r="AH93" s="136">
        <f t="shared" ref="AH93" si="98">SUM(U93,Y93,AC93,AG93)</f>
        <v>20962</v>
      </c>
      <c r="AI93" s="117">
        <f>IF(ISERROR(AH93/$J$92),0,AH93/$J$92)</f>
        <v>2.1621707306244731E-5</v>
      </c>
      <c r="AJ93" s="117">
        <f>IF(ISERROR(AH93/$AH$111),"-",AH93/$AH$111)</f>
        <v>2.1864710025802434E-5</v>
      </c>
      <c r="AK93" s="11"/>
      <c r="AL93" s="11"/>
      <c r="AM93" s="11"/>
      <c r="AN93" s="11"/>
      <c r="AO93" s="11"/>
      <c r="AP93" s="11"/>
      <c r="AQ93" s="11"/>
      <c r="AR93" s="11"/>
    </row>
    <row r="94" spans="1:44" ht="24.9" customHeight="1" outlineLevel="1" x14ac:dyDescent="0.3">
      <c r="A94" s="113">
        <v>2</v>
      </c>
      <c r="B94" s="113"/>
      <c r="C94" s="348" t="s">
        <v>232</v>
      </c>
      <c r="D94" s="372">
        <v>44824</v>
      </c>
      <c r="E94" s="142" t="s">
        <v>200</v>
      </c>
      <c r="F94" s="170" t="s">
        <v>191</v>
      </c>
      <c r="G94" s="190" t="s">
        <v>192</v>
      </c>
      <c r="H94" s="114"/>
      <c r="I94" s="114"/>
      <c r="J94" s="482"/>
      <c r="K94" s="193">
        <v>68721482</v>
      </c>
      <c r="L94" s="349"/>
      <c r="M94" s="7"/>
      <c r="N94" s="7"/>
      <c r="O94" s="378"/>
      <c r="P94" s="186"/>
      <c r="Q94" s="186"/>
      <c r="R94" s="379"/>
      <c r="S94" s="133"/>
      <c r="T94" s="133"/>
      <c r="U94" s="29">
        <f t="shared" ref="U94:U105" si="99">SUM(R94:T94)</f>
        <v>0</v>
      </c>
      <c r="V94" s="133"/>
      <c r="W94" s="133"/>
      <c r="X94" s="133"/>
      <c r="Y94" s="29">
        <f t="shared" ref="Y94:Y105" si="100">SUM(V94:X94)</f>
        <v>0</v>
      </c>
      <c r="Z94" s="133"/>
      <c r="AA94" s="133"/>
      <c r="AB94" s="193">
        <v>68721482</v>
      </c>
      <c r="AC94" s="136">
        <f t="shared" ref="AC94:AC105" si="101">SUM(Z94:AB94)</f>
        <v>68721482</v>
      </c>
      <c r="AD94" s="133"/>
      <c r="AE94" s="133"/>
      <c r="AF94" s="133"/>
      <c r="AG94" s="136">
        <f t="shared" ref="AG94:AG105" si="102">SUM(AD94:AF94)</f>
        <v>0</v>
      </c>
      <c r="AH94" s="136">
        <f t="shared" ref="AH94:AH105" si="103">SUM(U94,Y94,AC94,AG94)</f>
        <v>68721482</v>
      </c>
      <c r="AI94" s="117">
        <f t="shared" ref="AI94:AI105" si="104">IF(ISERROR(AH94/$J$92),0,AH94/$J$92)</f>
        <v>7.0884255770220672E-2</v>
      </c>
      <c r="AJ94" s="117">
        <f t="shared" ref="AJ94:AJ105" si="105">IF(ISERROR(AH94/$AH$111),"-",AH94/$AH$111)</f>
        <v>7.1680911958467777E-2</v>
      </c>
      <c r="AK94" s="11"/>
      <c r="AL94" s="11"/>
      <c r="AM94" s="11"/>
      <c r="AN94" s="11"/>
      <c r="AO94" s="11"/>
      <c r="AP94" s="11"/>
      <c r="AQ94" s="11"/>
      <c r="AR94" s="11"/>
    </row>
    <row r="95" spans="1:44" ht="24.9" customHeight="1" outlineLevel="1" x14ac:dyDescent="0.3">
      <c r="A95" s="113">
        <v>3</v>
      </c>
      <c r="B95" s="113"/>
      <c r="C95" s="348" t="s">
        <v>233</v>
      </c>
      <c r="D95" s="372">
        <v>44824</v>
      </c>
      <c r="E95" s="142" t="s">
        <v>234</v>
      </c>
      <c r="F95" s="170" t="s">
        <v>191</v>
      </c>
      <c r="G95" s="190" t="s">
        <v>192</v>
      </c>
      <c r="H95" s="114"/>
      <c r="I95" s="114"/>
      <c r="J95" s="482"/>
      <c r="K95" s="193">
        <v>73566668</v>
      </c>
      <c r="L95" s="349"/>
      <c r="M95" s="7"/>
      <c r="N95" s="7"/>
      <c r="O95" s="378"/>
      <c r="P95" s="186"/>
      <c r="Q95" s="186"/>
      <c r="R95" s="379"/>
      <c r="S95" s="133"/>
      <c r="T95" s="133"/>
      <c r="U95" s="29">
        <f t="shared" si="99"/>
        <v>0</v>
      </c>
      <c r="V95" s="133"/>
      <c r="W95" s="133"/>
      <c r="X95" s="133"/>
      <c r="Y95" s="29">
        <f t="shared" si="100"/>
        <v>0</v>
      </c>
      <c r="Z95" s="133"/>
      <c r="AA95" s="133"/>
      <c r="AB95" s="193">
        <v>73566668</v>
      </c>
      <c r="AC95" s="136">
        <f t="shared" si="101"/>
        <v>73566668</v>
      </c>
      <c r="AD95" s="133"/>
      <c r="AE95" s="133"/>
      <c r="AF95" s="133"/>
      <c r="AG95" s="136">
        <f t="shared" si="102"/>
        <v>0</v>
      </c>
      <c r="AH95" s="136">
        <f t="shared" si="103"/>
        <v>73566668</v>
      </c>
      <c r="AI95" s="117">
        <f t="shared" si="104"/>
        <v>7.5881927439732877E-2</v>
      </c>
      <c r="AJ95" s="117">
        <f t="shared" si="105"/>
        <v>7.6734751616471669E-2</v>
      </c>
      <c r="AK95" s="11"/>
      <c r="AL95" s="11"/>
      <c r="AM95" s="11"/>
      <c r="AN95" s="11"/>
      <c r="AO95" s="11"/>
      <c r="AP95" s="11"/>
      <c r="AQ95" s="11"/>
      <c r="AR95" s="11"/>
    </row>
    <row r="96" spans="1:44" ht="24.9" customHeight="1" outlineLevel="1" x14ac:dyDescent="0.3">
      <c r="A96" s="113">
        <v>4</v>
      </c>
      <c r="B96" s="113"/>
      <c r="C96" s="348" t="s">
        <v>235</v>
      </c>
      <c r="D96" s="372">
        <v>44824</v>
      </c>
      <c r="E96" s="142" t="s">
        <v>236</v>
      </c>
      <c r="F96" s="170" t="s">
        <v>191</v>
      </c>
      <c r="G96" s="190" t="s">
        <v>192</v>
      </c>
      <c r="H96" s="114"/>
      <c r="I96" s="114"/>
      <c r="J96" s="482"/>
      <c r="K96" s="193">
        <v>48506667</v>
      </c>
      <c r="L96" s="349"/>
      <c r="M96" s="7"/>
      <c r="N96" s="7"/>
      <c r="O96" s="378"/>
      <c r="P96" s="186"/>
      <c r="Q96" s="186"/>
      <c r="R96" s="379"/>
      <c r="S96" s="133"/>
      <c r="T96" s="133"/>
      <c r="U96" s="29">
        <f t="shared" si="99"/>
        <v>0</v>
      </c>
      <c r="V96" s="133"/>
      <c r="W96" s="133"/>
      <c r="X96" s="133"/>
      <c r="Y96" s="29">
        <f t="shared" si="100"/>
        <v>0</v>
      </c>
      <c r="Z96" s="133"/>
      <c r="AA96" s="133"/>
      <c r="AB96" s="193">
        <v>48506667</v>
      </c>
      <c r="AC96" s="136">
        <f t="shared" si="101"/>
        <v>48506667</v>
      </c>
      <c r="AD96" s="133"/>
      <c r="AE96" s="133"/>
      <c r="AF96" s="133"/>
      <c r="AG96" s="136">
        <f t="shared" si="102"/>
        <v>0</v>
      </c>
      <c r="AH96" s="136">
        <f t="shared" si="103"/>
        <v>48506667</v>
      </c>
      <c r="AI96" s="117">
        <f t="shared" si="104"/>
        <v>5.0033248558128053E-2</v>
      </c>
      <c r="AJ96" s="117">
        <f t="shared" si="105"/>
        <v>5.0595563795113062E-2</v>
      </c>
      <c r="AK96" s="11"/>
      <c r="AL96" s="11"/>
      <c r="AM96" s="11"/>
      <c r="AN96" s="11"/>
      <c r="AO96" s="11"/>
      <c r="AP96" s="11"/>
      <c r="AQ96" s="11"/>
      <c r="AR96" s="11"/>
    </row>
    <row r="97" spans="1:44" ht="24.9" customHeight="1" outlineLevel="1" x14ac:dyDescent="0.3">
      <c r="A97" s="113">
        <v>5</v>
      </c>
      <c r="B97" s="113"/>
      <c r="C97" s="348" t="s">
        <v>237</v>
      </c>
      <c r="D97" s="372">
        <v>44827</v>
      </c>
      <c r="E97" s="142" t="s">
        <v>236</v>
      </c>
      <c r="F97" s="170" t="s">
        <v>191</v>
      </c>
      <c r="G97" s="190" t="s">
        <v>192</v>
      </c>
      <c r="H97" s="114"/>
      <c r="I97" s="114"/>
      <c r="J97" s="482"/>
      <c r="K97" s="193">
        <v>68721482</v>
      </c>
      <c r="L97" s="349"/>
      <c r="M97" s="7"/>
      <c r="N97" s="7"/>
      <c r="O97" s="378"/>
      <c r="P97" s="186"/>
      <c r="Q97" s="186"/>
      <c r="R97" s="379"/>
      <c r="S97" s="133"/>
      <c r="T97" s="133"/>
      <c r="U97" s="29">
        <f t="shared" si="99"/>
        <v>0</v>
      </c>
      <c r="V97" s="133"/>
      <c r="W97" s="133"/>
      <c r="X97" s="133"/>
      <c r="Y97" s="29">
        <f t="shared" si="100"/>
        <v>0</v>
      </c>
      <c r="Z97" s="133"/>
      <c r="AA97" s="133"/>
      <c r="AB97" s="193">
        <v>68721482</v>
      </c>
      <c r="AC97" s="136">
        <f t="shared" si="101"/>
        <v>68721482</v>
      </c>
      <c r="AD97" s="133"/>
      <c r="AE97" s="133"/>
      <c r="AF97" s="133"/>
      <c r="AG97" s="136">
        <f t="shared" si="102"/>
        <v>0</v>
      </c>
      <c r="AH97" s="136">
        <f t="shared" si="103"/>
        <v>68721482</v>
      </c>
      <c r="AI97" s="117">
        <f t="shared" si="104"/>
        <v>7.0884255770220672E-2</v>
      </c>
      <c r="AJ97" s="117">
        <f t="shared" si="105"/>
        <v>7.1680911958467777E-2</v>
      </c>
      <c r="AK97" s="11"/>
      <c r="AL97" s="11"/>
      <c r="AM97" s="11"/>
      <c r="AN97" s="11"/>
      <c r="AO97" s="11"/>
      <c r="AP97" s="11"/>
      <c r="AQ97" s="11"/>
      <c r="AR97" s="11"/>
    </row>
    <row r="98" spans="1:44" ht="24.9" customHeight="1" outlineLevel="1" x14ac:dyDescent="0.3">
      <c r="A98" s="113">
        <v>6</v>
      </c>
      <c r="B98" s="113"/>
      <c r="C98" s="348" t="s">
        <v>238</v>
      </c>
      <c r="D98" s="372">
        <v>44824</v>
      </c>
      <c r="E98" s="142" t="s">
        <v>239</v>
      </c>
      <c r="F98" s="170" t="s">
        <v>191</v>
      </c>
      <c r="G98" s="190" t="s">
        <v>192</v>
      </c>
      <c r="H98" s="114"/>
      <c r="I98" s="114"/>
      <c r="J98" s="482"/>
      <c r="K98" s="193">
        <v>97013334</v>
      </c>
      <c r="L98" s="349"/>
      <c r="M98" s="7"/>
      <c r="N98" s="7"/>
      <c r="O98" s="378"/>
      <c r="P98" s="186"/>
      <c r="Q98" s="186"/>
      <c r="R98" s="379"/>
      <c r="S98" s="133"/>
      <c r="T98" s="133"/>
      <c r="U98" s="29">
        <f t="shared" si="99"/>
        <v>0</v>
      </c>
      <c r="V98" s="133"/>
      <c r="W98" s="133"/>
      <c r="X98" s="133"/>
      <c r="Y98" s="29">
        <f t="shared" si="100"/>
        <v>0</v>
      </c>
      <c r="Z98" s="133"/>
      <c r="AA98" s="133"/>
      <c r="AB98" s="193">
        <v>97013334</v>
      </c>
      <c r="AC98" s="136">
        <f t="shared" si="101"/>
        <v>97013334</v>
      </c>
      <c r="AD98" s="133"/>
      <c r="AE98" s="133"/>
      <c r="AF98" s="133"/>
      <c r="AG98" s="136">
        <f t="shared" si="102"/>
        <v>0</v>
      </c>
      <c r="AH98" s="136">
        <f t="shared" si="103"/>
        <v>97013334</v>
      </c>
      <c r="AI98" s="117">
        <f t="shared" si="104"/>
        <v>0.10006649711625611</v>
      </c>
      <c r="AJ98" s="117">
        <f t="shared" si="105"/>
        <v>0.10119112759022612</v>
      </c>
      <c r="AK98" s="11"/>
      <c r="AL98" s="11"/>
      <c r="AM98" s="11"/>
      <c r="AN98" s="11"/>
      <c r="AO98" s="11"/>
      <c r="AP98" s="11"/>
      <c r="AQ98" s="11"/>
      <c r="AR98" s="11"/>
    </row>
    <row r="99" spans="1:44" ht="24.9" customHeight="1" outlineLevel="1" x14ac:dyDescent="0.3">
      <c r="A99" s="113">
        <v>7</v>
      </c>
      <c r="B99" s="113"/>
      <c r="C99" s="348" t="s">
        <v>240</v>
      </c>
      <c r="D99" s="372">
        <v>44824</v>
      </c>
      <c r="E99" s="142" t="s">
        <v>241</v>
      </c>
      <c r="F99" s="170" t="s">
        <v>191</v>
      </c>
      <c r="G99" s="190" t="s">
        <v>192</v>
      </c>
      <c r="H99" s="114"/>
      <c r="I99" s="114"/>
      <c r="J99" s="482"/>
      <c r="K99" s="193">
        <v>97013334</v>
      </c>
      <c r="L99" s="349"/>
      <c r="M99" s="7"/>
      <c r="N99" s="7"/>
      <c r="O99" s="378"/>
      <c r="P99" s="186"/>
      <c r="Q99" s="186"/>
      <c r="R99" s="379"/>
      <c r="S99" s="133"/>
      <c r="T99" s="133"/>
      <c r="U99" s="29">
        <f t="shared" si="99"/>
        <v>0</v>
      </c>
      <c r="V99" s="133"/>
      <c r="W99" s="133"/>
      <c r="X99" s="133"/>
      <c r="Y99" s="29">
        <f t="shared" si="100"/>
        <v>0</v>
      </c>
      <c r="Z99" s="133"/>
      <c r="AA99" s="133"/>
      <c r="AB99" s="193">
        <v>97013334</v>
      </c>
      <c r="AC99" s="136">
        <f t="shared" si="101"/>
        <v>97013334</v>
      </c>
      <c r="AD99" s="133"/>
      <c r="AE99" s="133"/>
      <c r="AF99" s="133"/>
      <c r="AG99" s="136">
        <f t="shared" si="102"/>
        <v>0</v>
      </c>
      <c r="AH99" s="136">
        <f t="shared" si="103"/>
        <v>97013334</v>
      </c>
      <c r="AI99" s="117">
        <f t="shared" si="104"/>
        <v>0.10006649711625611</v>
      </c>
      <c r="AJ99" s="117">
        <f t="shared" si="105"/>
        <v>0.10119112759022612</v>
      </c>
      <c r="AK99" s="11"/>
      <c r="AL99" s="11"/>
      <c r="AM99" s="11"/>
      <c r="AN99" s="11"/>
      <c r="AO99" s="11"/>
      <c r="AP99" s="11"/>
      <c r="AQ99" s="11"/>
      <c r="AR99" s="11"/>
    </row>
    <row r="100" spans="1:44" ht="24.9" customHeight="1" outlineLevel="1" x14ac:dyDescent="0.3">
      <c r="A100" s="113">
        <v>8</v>
      </c>
      <c r="B100" s="113"/>
      <c r="C100" s="348" t="s">
        <v>242</v>
      </c>
      <c r="D100" s="372">
        <v>44824</v>
      </c>
      <c r="E100" s="142" t="s">
        <v>202</v>
      </c>
      <c r="F100" s="170" t="s">
        <v>191</v>
      </c>
      <c r="G100" s="190" t="s">
        <v>192</v>
      </c>
      <c r="H100" s="114"/>
      <c r="I100" s="114"/>
      <c r="J100" s="482"/>
      <c r="K100" s="193">
        <v>97013334</v>
      </c>
      <c r="L100" s="349"/>
      <c r="M100" s="7"/>
      <c r="N100" s="7"/>
      <c r="O100" s="378"/>
      <c r="P100" s="186"/>
      <c r="Q100" s="186"/>
      <c r="R100" s="379"/>
      <c r="S100" s="133"/>
      <c r="T100" s="133"/>
      <c r="U100" s="29">
        <f t="shared" si="99"/>
        <v>0</v>
      </c>
      <c r="V100" s="133"/>
      <c r="W100" s="133"/>
      <c r="X100" s="133"/>
      <c r="Y100" s="29">
        <f t="shared" si="100"/>
        <v>0</v>
      </c>
      <c r="Z100" s="133"/>
      <c r="AA100" s="133"/>
      <c r="AB100" s="193">
        <v>97013334</v>
      </c>
      <c r="AC100" s="136">
        <f t="shared" si="101"/>
        <v>97013334</v>
      </c>
      <c r="AD100" s="133"/>
      <c r="AE100" s="133"/>
      <c r="AF100" s="133"/>
      <c r="AG100" s="136">
        <f t="shared" si="102"/>
        <v>0</v>
      </c>
      <c r="AH100" s="136">
        <f t="shared" si="103"/>
        <v>97013334</v>
      </c>
      <c r="AI100" s="117">
        <f t="shared" si="104"/>
        <v>0.10006649711625611</v>
      </c>
      <c r="AJ100" s="117">
        <f t="shared" si="105"/>
        <v>0.10119112759022612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24.9" customHeight="1" outlineLevel="1" x14ac:dyDescent="0.3">
      <c r="A101" s="113">
        <v>9</v>
      </c>
      <c r="B101" s="113"/>
      <c r="C101" s="348" t="s">
        <v>243</v>
      </c>
      <c r="D101" s="372">
        <v>44824</v>
      </c>
      <c r="E101" s="142" t="s">
        <v>244</v>
      </c>
      <c r="F101" s="170" t="s">
        <v>191</v>
      </c>
      <c r="G101" s="190" t="s">
        <v>192</v>
      </c>
      <c r="H101" s="114"/>
      <c r="I101" s="114"/>
      <c r="J101" s="482"/>
      <c r="K101" s="193">
        <v>67059252</v>
      </c>
      <c r="L101" s="349"/>
      <c r="M101" s="7"/>
      <c r="N101" s="7"/>
      <c r="O101" s="378"/>
      <c r="P101" s="186"/>
      <c r="Q101" s="186"/>
      <c r="R101" s="379"/>
      <c r="S101" s="133"/>
      <c r="T101" s="133"/>
      <c r="U101" s="29">
        <f t="shared" si="99"/>
        <v>0</v>
      </c>
      <c r="V101" s="133"/>
      <c r="W101" s="133"/>
      <c r="X101" s="133"/>
      <c r="Y101" s="29">
        <f t="shared" si="100"/>
        <v>0</v>
      </c>
      <c r="Z101" s="133"/>
      <c r="AA101" s="133"/>
      <c r="AB101" s="193">
        <v>67059252</v>
      </c>
      <c r="AC101" s="136">
        <f t="shared" si="101"/>
        <v>67059252</v>
      </c>
      <c r="AD101" s="133"/>
      <c r="AE101" s="133"/>
      <c r="AF101" s="133"/>
      <c r="AG101" s="136">
        <f t="shared" si="102"/>
        <v>0</v>
      </c>
      <c r="AH101" s="136">
        <f t="shared" si="103"/>
        <v>67059252</v>
      </c>
      <c r="AI101" s="117">
        <f t="shared" si="104"/>
        <v>6.9169712762127022E-2</v>
      </c>
      <c r="AJ101" s="117">
        <f t="shared" si="105"/>
        <v>6.9947099490850678E-2</v>
      </c>
      <c r="AK101" s="11"/>
      <c r="AL101" s="11"/>
      <c r="AM101" s="11"/>
      <c r="AN101" s="11"/>
      <c r="AO101" s="11"/>
      <c r="AP101" s="11"/>
      <c r="AQ101" s="11"/>
      <c r="AR101" s="11"/>
    </row>
    <row r="102" spans="1:44" ht="24.9" customHeight="1" outlineLevel="1" x14ac:dyDescent="0.3">
      <c r="A102" s="113">
        <v>10</v>
      </c>
      <c r="B102" s="113"/>
      <c r="C102" s="370" t="s">
        <v>225</v>
      </c>
      <c r="D102" s="114"/>
      <c r="E102" s="142" t="s">
        <v>245</v>
      </c>
      <c r="F102" s="170" t="s">
        <v>191</v>
      </c>
      <c r="G102" s="190" t="s">
        <v>192</v>
      </c>
      <c r="H102" s="114"/>
      <c r="I102" s="114"/>
      <c r="J102" s="482"/>
      <c r="K102" s="193">
        <v>48506667</v>
      </c>
      <c r="L102" s="349"/>
      <c r="M102" s="7"/>
      <c r="N102" s="7"/>
      <c r="O102" s="378"/>
      <c r="P102" s="186"/>
      <c r="Q102" s="186"/>
      <c r="R102" s="379"/>
      <c r="S102" s="133"/>
      <c r="T102" s="133"/>
      <c r="U102" s="29">
        <f t="shared" si="99"/>
        <v>0</v>
      </c>
      <c r="V102" s="133"/>
      <c r="W102" s="133"/>
      <c r="X102" s="133"/>
      <c r="Y102" s="29">
        <f t="shared" si="100"/>
        <v>0</v>
      </c>
      <c r="Z102" s="133"/>
      <c r="AA102" s="133"/>
      <c r="AB102" s="133"/>
      <c r="AC102" s="136">
        <f t="shared" si="101"/>
        <v>0</v>
      </c>
      <c r="AD102" s="133"/>
      <c r="AE102" s="133"/>
      <c r="AF102" s="133"/>
      <c r="AG102" s="136">
        <f t="shared" si="102"/>
        <v>0</v>
      </c>
      <c r="AH102" s="136">
        <f t="shared" si="103"/>
        <v>0</v>
      </c>
      <c r="AI102" s="117">
        <f t="shared" si="104"/>
        <v>0</v>
      </c>
      <c r="AJ102" s="117">
        <f t="shared" si="105"/>
        <v>0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ht="24.9" customHeight="1" outlineLevel="1" x14ac:dyDescent="0.3">
      <c r="A103" s="113">
        <v>11</v>
      </c>
      <c r="B103" s="113"/>
      <c r="C103" s="370" t="s">
        <v>225</v>
      </c>
      <c r="D103" s="114"/>
      <c r="E103" s="142" t="s">
        <v>246</v>
      </c>
      <c r="F103" s="170" t="s">
        <v>191</v>
      </c>
      <c r="G103" s="190" t="s">
        <v>192</v>
      </c>
      <c r="H103" s="114"/>
      <c r="I103" s="114"/>
      <c r="J103" s="482"/>
      <c r="K103" s="193">
        <v>97013334</v>
      </c>
      <c r="L103" s="349"/>
      <c r="M103" s="7"/>
      <c r="N103" s="7"/>
      <c r="O103" s="378"/>
      <c r="P103" s="186"/>
      <c r="Q103" s="186"/>
      <c r="R103" s="379"/>
      <c r="S103" s="133"/>
      <c r="T103" s="133"/>
      <c r="U103" s="29">
        <f t="shared" si="99"/>
        <v>0</v>
      </c>
      <c r="V103" s="133"/>
      <c r="W103" s="133"/>
      <c r="X103" s="133"/>
      <c r="Y103" s="29">
        <f t="shared" si="100"/>
        <v>0</v>
      </c>
      <c r="Z103" s="133"/>
      <c r="AA103" s="133"/>
      <c r="AB103" s="133"/>
      <c r="AC103" s="136">
        <f t="shared" si="101"/>
        <v>0</v>
      </c>
      <c r="AD103" s="133"/>
      <c r="AE103" s="133"/>
      <c r="AF103" s="133"/>
      <c r="AG103" s="136">
        <f t="shared" si="102"/>
        <v>0</v>
      </c>
      <c r="AH103" s="136">
        <f t="shared" si="103"/>
        <v>0</v>
      </c>
      <c r="AI103" s="117">
        <f t="shared" si="104"/>
        <v>0</v>
      </c>
      <c r="AJ103" s="117">
        <f t="shared" si="105"/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24.9" customHeight="1" outlineLevel="1" x14ac:dyDescent="0.3">
      <c r="A104" s="113">
        <v>12</v>
      </c>
      <c r="B104" s="113"/>
      <c r="C104" s="370" t="s">
        <v>225</v>
      </c>
      <c r="D104" s="114"/>
      <c r="E104" s="142" t="s">
        <v>247</v>
      </c>
      <c r="F104" s="170" t="s">
        <v>191</v>
      </c>
      <c r="G104" s="190" t="s">
        <v>192</v>
      </c>
      <c r="H104" s="114"/>
      <c r="I104" s="114"/>
      <c r="J104" s="482"/>
      <c r="K104" s="193">
        <v>68721482</v>
      </c>
      <c r="L104" s="349"/>
      <c r="M104" s="7"/>
      <c r="N104" s="7"/>
      <c r="O104" s="378"/>
      <c r="P104" s="186"/>
      <c r="Q104" s="186"/>
      <c r="R104" s="379"/>
      <c r="S104" s="133"/>
      <c r="T104" s="133"/>
      <c r="U104" s="29">
        <f t="shared" si="99"/>
        <v>0</v>
      </c>
      <c r="V104" s="133"/>
      <c r="W104" s="133"/>
      <c r="X104" s="133"/>
      <c r="Y104" s="29">
        <f t="shared" si="100"/>
        <v>0</v>
      </c>
      <c r="Z104" s="133"/>
      <c r="AA104" s="133"/>
      <c r="AB104" s="133"/>
      <c r="AC104" s="136">
        <f t="shared" si="101"/>
        <v>0</v>
      </c>
      <c r="AD104" s="133"/>
      <c r="AE104" s="133"/>
      <c r="AF104" s="133"/>
      <c r="AG104" s="136">
        <f t="shared" si="102"/>
        <v>0</v>
      </c>
      <c r="AH104" s="136">
        <f t="shared" si="103"/>
        <v>0</v>
      </c>
      <c r="AI104" s="117">
        <f t="shared" si="104"/>
        <v>0</v>
      </c>
      <c r="AJ104" s="117">
        <f t="shared" si="105"/>
        <v>0</v>
      </c>
      <c r="AK104" s="11"/>
      <c r="AL104" s="11"/>
      <c r="AM104" s="11"/>
      <c r="AN104" s="11"/>
      <c r="AO104" s="11"/>
      <c r="AP104" s="11"/>
      <c r="AQ104" s="11"/>
      <c r="AR104" s="11"/>
    </row>
    <row r="105" spans="1:44" ht="24.9" customHeight="1" outlineLevel="1" x14ac:dyDescent="0.3">
      <c r="A105" s="113">
        <v>13</v>
      </c>
      <c r="B105" s="113"/>
      <c r="C105" s="370" t="s">
        <v>225</v>
      </c>
      <c r="D105" s="114"/>
      <c r="E105" s="142" t="s">
        <v>204</v>
      </c>
      <c r="F105" s="170" t="s">
        <v>191</v>
      </c>
      <c r="G105" s="190" t="s">
        <v>192</v>
      </c>
      <c r="H105" s="114"/>
      <c r="I105" s="114"/>
      <c r="J105" s="517"/>
      <c r="K105" s="193">
        <v>137442964</v>
      </c>
      <c r="L105" s="349"/>
      <c r="M105" s="7"/>
      <c r="N105" s="7"/>
      <c r="O105" s="378"/>
      <c r="P105" s="186"/>
      <c r="Q105" s="186"/>
      <c r="R105" s="379"/>
      <c r="S105" s="133"/>
      <c r="T105" s="133"/>
      <c r="U105" s="29">
        <f t="shared" si="99"/>
        <v>0</v>
      </c>
      <c r="V105" s="133"/>
      <c r="W105" s="133"/>
      <c r="X105" s="133"/>
      <c r="Y105" s="29">
        <f t="shared" si="100"/>
        <v>0</v>
      </c>
      <c r="Z105" s="133"/>
      <c r="AA105" s="133"/>
      <c r="AB105" s="133"/>
      <c r="AC105" s="136">
        <f t="shared" si="101"/>
        <v>0</v>
      </c>
      <c r="AD105" s="133"/>
      <c r="AE105" s="133"/>
      <c r="AF105" s="133"/>
      <c r="AG105" s="136">
        <f t="shared" si="102"/>
        <v>0</v>
      </c>
      <c r="AH105" s="136">
        <f t="shared" si="103"/>
        <v>0</v>
      </c>
      <c r="AI105" s="117">
        <f t="shared" si="104"/>
        <v>0</v>
      </c>
      <c r="AJ105" s="117">
        <f t="shared" si="105"/>
        <v>0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x14ac:dyDescent="0.3">
      <c r="A106" s="430" t="s">
        <v>75</v>
      </c>
      <c r="B106" s="430"/>
      <c r="C106" s="430"/>
      <c r="D106" s="430"/>
      <c r="E106" s="430"/>
      <c r="F106" s="430"/>
      <c r="G106" s="430"/>
      <c r="H106" s="430"/>
      <c r="I106" s="430"/>
      <c r="J106" s="273">
        <f>J92</f>
        <v>969488658</v>
      </c>
      <c r="K106" s="273">
        <f>SUM(K93:K105)</f>
        <v>969320962</v>
      </c>
      <c r="L106" s="394"/>
      <c r="M106" s="273">
        <f>+M93</f>
        <v>0</v>
      </c>
      <c r="N106" s="273">
        <f t="shared" ref="N106:O106" si="106">+N93</f>
        <v>0</v>
      </c>
      <c r="O106" s="273">
        <f t="shared" si="106"/>
        <v>0</v>
      </c>
      <c r="P106" s="302"/>
      <c r="Q106" s="405"/>
      <c r="R106" s="273">
        <f>SUM(R93:R93)</f>
        <v>0</v>
      </c>
      <c r="S106" s="273">
        <f>SUM(S93:S93)</f>
        <v>0</v>
      </c>
      <c r="T106" s="273">
        <f>SUM(T93:T93)</f>
        <v>0</v>
      </c>
      <c r="U106" s="273">
        <f>SUM(U93:X105)</f>
        <v>20962</v>
      </c>
      <c r="V106" s="273">
        <f>SUM(V93)</f>
        <v>0</v>
      </c>
      <c r="W106" s="273">
        <f>SUM(W93)</f>
        <v>20962</v>
      </c>
      <c r="X106" s="273">
        <f>SUM(X93)</f>
        <v>0</v>
      </c>
      <c r="Y106" s="273">
        <f>SUM(Y93:Y105)</f>
        <v>20962</v>
      </c>
      <c r="Z106" s="273">
        <f>SUM(Z93:Z105)</f>
        <v>0</v>
      </c>
      <c r="AA106" s="273">
        <f>SUM(AA93:AA105)</f>
        <v>0</v>
      </c>
      <c r="AB106" s="273">
        <f>SUM(AB93:AB105)</f>
        <v>617615553</v>
      </c>
      <c r="AC106" s="273">
        <f>SUM(AC93:AC105)</f>
        <v>617615553</v>
      </c>
      <c r="AD106" s="273">
        <f t="shared" ref="AD106:AF106" si="107">SUM(AD93:AD93)</f>
        <v>0</v>
      </c>
      <c r="AE106" s="273">
        <f t="shared" si="107"/>
        <v>0</v>
      </c>
      <c r="AF106" s="273">
        <f t="shared" si="107"/>
        <v>0</v>
      </c>
      <c r="AG106" s="273">
        <f>SUM(AG93:AG105)</f>
        <v>0</v>
      </c>
      <c r="AH106" s="273">
        <f>SUM(AH93:AH105)</f>
        <v>617636515</v>
      </c>
      <c r="AI106" s="281">
        <f>IF(ISERROR(AH106/J106),0,AH106/J106)</f>
        <v>0.63707451335650389</v>
      </c>
      <c r="AJ106" s="281">
        <f>IF(ISERROR(AH106/$AH$111),0,AH106/$AH$111)</f>
        <v>0.64423448630007518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x14ac:dyDescent="0.3">
      <c r="A107" s="524" t="s">
        <v>76</v>
      </c>
      <c r="B107" s="524"/>
      <c r="C107" s="524"/>
      <c r="D107" s="524"/>
      <c r="E107" s="524"/>
      <c r="F107" s="16"/>
      <c r="G107" s="5"/>
      <c r="H107" s="17"/>
      <c r="I107" s="17"/>
      <c r="J107" s="481">
        <v>524682109</v>
      </c>
      <c r="K107" s="7"/>
      <c r="L107" s="18"/>
      <c r="M107" s="7"/>
      <c r="N107" s="19"/>
      <c r="O107" s="19"/>
      <c r="P107" s="5"/>
      <c r="Q107" s="20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111"/>
      <c r="AJ107" s="111"/>
    </row>
    <row r="108" spans="1:44" ht="24.9" customHeight="1" outlineLevel="1" x14ac:dyDescent="0.3">
      <c r="A108" s="23">
        <v>1</v>
      </c>
      <c r="B108" s="23"/>
      <c r="C108" s="170"/>
      <c r="D108" s="102"/>
      <c r="E108" s="170"/>
      <c r="F108" s="170"/>
      <c r="G108" s="170"/>
      <c r="H108" s="102"/>
      <c r="I108" s="102"/>
      <c r="J108" s="482"/>
      <c r="K108" s="64">
        <v>32839538</v>
      </c>
      <c r="L108" s="170" t="s">
        <v>182</v>
      </c>
      <c r="M108" s="7">
        <f t="shared" si="97"/>
        <v>0</v>
      </c>
      <c r="N108" s="28"/>
      <c r="O108" s="28"/>
      <c r="P108" s="74"/>
      <c r="Q108" s="74"/>
      <c r="R108" s="64">
        <v>2381936</v>
      </c>
      <c r="S108" s="64">
        <v>3981936</v>
      </c>
      <c r="T108" s="64">
        <v>3181936</v>
      </c>
      <c r="U108" s="29">
        <f>SUM(R108:T108)</f>
        <v>9545808</v>
      </c>
      <c r="V108" s="28">
        <v>2381936</v>
      </c>
      <c r="W108" s="28">
        <v>2381936</v>
      </c>
      <c r="X108" s="28">
        <v>2381936</v>
      </c>
      <c r="Y108" s="29">
        <f>SUM(V108:X108)</f>
        <v>7145808</v>
      </c>
      <c r="Z108" s="28">
        <v>3399022</v>
      </c>
      <c r="AA108" s="28">
        <v>2527234</v>
      </c>
      <c r="AB108" s="28">
        <v>2639964</v>
      </c>
      <c r="AC108" s="29">
        <f>SUM(Z108:AB108)</f>
        <v>8566220</v>
      </c>
      <c r="AD108" s="28"/>
      <c r="AE108" s="28"/>
      <c r="AF108" s="28"/>
      <c r="AG108" s="29">
        <f>SUM(AD108:AF108)</f>
        <v>0</v>
      </c>
      <c r="AH108" s="29">
        <f t="shared" ref="AH108" si="108">SUM(U108,Y108,AC108,AG108)</f>
        <v>25257836</v>
      </c>
      <c r="AI108" s="112">
        <f>IF(ISERROR(AH108/J107),0,AH108/J107)</f>
        <v>4.8139312484161721E-2</v>
      </c>
      <c r="AJ108" s="112">
        <f>IF(ISERROR(AH108/$AH$111),"-",AH108/$AH$111)</f>
        <v>2.6345542410994831E-2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24.9" customHeight="1" outlineLevel="1" x14ac:dyDescent="0.3">
      <c r="A109" s="23">
        <v>2</v>
      </c>
      <c r="B109" s="23"/>
      <c r="C109" s="170"/>
      <c r="D109" s="102"/>
      <c r="E109" s="170"/>
      <c r="F109" s="170"/>
      <c r="G109" s="170"/>
      <c r="H109" s="102"/>
      <c r="I109" s="102"/>
      <c r="J109" s="517"/>
      <c r="K109" s="64">
        <f>4852678+2000000</f>
        <v>6852678</v>
      </c>
      <c r="L109" s="170" t="s">
        <v>126</v>
      </c>
      <c r="M109" s="7">
        <f t="shared" si="97"/>
        <v>0</v>
      </c>
      <c r="N109" s="28"/>
      <c r="O109" s="28"/>
      <c r="P109" s="74"/>
      <c r="Q109" s="74"/>
      <c r="R109" s="67"/>
      <c r="S109" s="64">
        <v>75940</v>
      </c>
      <c r="T109" s="64">
        <v>12445</v>
      </c>
      <c r="U109" s="29">
        <f>SUM(R109:T109)</f>
        <v>88385</v>
      </c>
      <c r="V109" s="28">
        <v>124036</v>
      </c>
      <c r="W109" s="28"/>
      <c r="X109" s="28"/>
      <c r="Y109" s="29">
        <f>SUM(V109:X109)</f>
        <v>124036</v>
      </c>
      <c r="Z109" s="28">
        <v>408085</v>
      </c>
      <c r="AA109" s="28"/>
      <c r="AB109" s="28">
        <v>505512</v>
      </c>
      <c r="AC109" s="29">
        <f>SUM(Z109:AB109)</f>
        <v>913597</v>
      </c>
      <c r="AD109" s="28"/>
      <c r="AE109" s="28"/>
      <c r="AF109" s="28"/>
      <c r="AG109" s="29">
        <f>SUM(AD109:AF109)</f>
        <v>0</v>
      </c>
      <c r="AH109" s="29">
        <f t="shared" ref="AH109" si="109">SUM(U109,Y109,AC109,AG109)</f>
        <v>1126018</v>
      </c>
      <c r="AI109" s="112">
        <f>IF(ISERROR(AH109/J107),0,AH109/J107)</f>
        <v>2.1460956657090818E-3</v>
      </c>
      <c r="AJ109" s="112">
        <f>IF(ISERROR(AH109/$AH$111),"-",AH109/$AH$111)</f>
        <v>1.1745089711780368E-3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x14ac:dyDescent="0.3">
      <c r="A110" s="430" t="s">
        <v>81</v>
      </c>
      <c r="B110" s="430"/>
      <c r="C110" s="430"/>
      <c r="D110" s="430"/>
      <c r="E110" s="430"/>
      <c r="F110" s="430"/>
      <c r="G110" s="430"/>
      <c r="H110" s="430"/>
      <c r="I110" s="430"/>
      <c r="J110" s="273">
        <f>J107</f>
        <v>524682109</v>
      </c>
      <c r="K110" s="273">
        <f>SUM(K108:K109)</f>
        <v>39692216</v>
      </c>
      <c r="L110" s="394"/>
      <c r="M110" s="273"/>
      <c r="N110" s="273">
        <f>SUM(N108:N108)</f>
        <v>0</v>
      </c>
      <c r="O110" s="273">
        <f>SUM(O108:O108)</f>
        <v>0</v>
      </c>
      <c r="P110" s="274"/>
      <c r="Q110" s="404"/>
      <c r="R110" s="273">
        <f>SUM(R108:R109)</f>
        <v>2381936</v>
      </c>
      <c r="S110" s="273">
        <f>SUM(S108:S109)</f>
        <v>4057876</v>
      </c>
      <c r="T110" s="273">
        <f>SUM(T108:T109)</f>
        <v>3194381</v>
      </c>
      <c r="U110" s="273">
        <f>SUM(U108:U109)</f>
        <v>9634193</v>
      </c>
      <c r="V110" s="273">
        <f>SUM(V108:V109)</f>
        <v>2505972</v>
      </c>
      <c r="W110" s="273">
        <f t="shared" ref="W110:AF110" si="110">SUM(W108:W108)</f>
        <v>2381936</v>
      </c>
      <c r="X110" s="273">
        <f t="shared" si="110"/>
        <v>2381936</v>
      </c>
      <c r="Y110" s="273">
        <f>SUM(Y108:Y109)</f>
        <v>7269844</v>
      </c>
      <c r="Z110" s="273">
        <f>SUM(Z108:Z109)</f>
        <v>3807107</v>
      </c>
      <c r="AA110" s="273">
        <f>SUM(AA108:AA109)</f>
        <v>2527234</v>
      </c>
      <c r="AB110" s="273">
        <f>SUM(AB108:AB109)</f>
        <v>3145476</v>
      </c>
      <c r="AC110" s="273">
        <f>SUM(AC108:AC109)</f>
        <v>9479817</v>
      </c>
      <c r="AD110" s="273">
        <f t="shared" si="110"/>
        <v>0</v>
      </c>
      <c r="AE110" s="273">
        <f t="shared" si="110"/>
        <v>0</v>
      </c>
      <c r="AF110" s="273">
        <f t="shared" si="110"/>
        <v>0</v>
      </c>
      <c r="AG110" s="273">
        <f>SUM(AG108:AG109)</f>
        <v>0</v>
      </c>
      <c r="AH110" s="273">
        <f>SUM(AH108:AH109)</f>
        <v>26383854</v>
      </c>
      <c r="AI110" s="281">
        <f>IF(ISERROR(AH110/J110),0,AH110/J110)</f>
        <v>5.02854081498708E-2</v>
      </c>
      <c r="AJ110" s="281">
        <f>IF(ISERROR(AH110/$AH$111),0,AH110/$AH$111)</f>
        <v>2.7520051382172867E-2</v>
      </c>
      <c r="AK110" s="11"/>
      <c r="AL110" s="11"/>
      <c r="AM110" s="11"/>
      <c r="AN110" s="11"/>
      <c r="AO110" s="11"/>
      <c r="AP110" s="11"/>
      <c r="AQ110" s="11"/>
      <c r="AR110" s="11"/>
    </row>
    <row r="111" spans="1:44" ht="12.75" customHeight="1" x14ac:dyDescent="0.3">
      <c r="A111" s="540" t="s">
        <v>248</v>
      </c>
      <c r="B111" s="541"/>
      <c r="C111" s="541"/>
      <c r="D111" s="541"/>
      <c r="E111" s="542"/>
      <c r="F111" s="418"/>
      <c r="G111" s="418"/>
      <c r="H111" s="418"/>
      <c r="I111" s="418"/>
      <c r="J111" s="276">
        <f>SUM(J11,J16,J21,J25,J40,J44,J48,J60,J65,J73,J77,J80,J83,J87,J91,J106,J110)</f>
        <v>3452716000</v>
      </c>
      <c r="K111" s="276">
        <f>SUM(K11,K16,K21,K25,K40,K44,K48,K60,K65,K73,K77,K80,K83,K87,K91,K106,K110)</f>
        <v>2967247067</v>
      </c>
      <c r="L111" s="276"/>
      <c r="M111" s="276"/>
      <c r="N111" s="276"/>
      <c r="O111" s="276"/>
      <c r="P111" s="276"/>
      <c r="Q111" s="276"/>
      <c r="R111" s="276">
        <f>SUM(R11,R16,R21,R25,R40,R44,R48,R60,R65,R73,R77,R80,R83,R87,R91,R106,R110)</f>
        <v>2381936</v>
      </c>
      <c r="S111" s="276">
        <f>SUM(S11,S16,S21,S25,S40,S44,S48,S60,S65,S73,S77,S80,S83,S87,S91,S106,S110)</f>
        <v>4057876</v>
      </c>
      <c r="T111" s="276">
        <f>SUM(T11,T16,T21,T25,T40,T44,T48,T60,T65,T73,T77,T80,T83,T87,T91,T106,T110)</f>
        <v>3194381</v>
      </c>
      <c r="U111" s="276">
        <f>+U11+U16+U21+U25+U40+U44+U48+U60+U65+U73+U77+U80+U83+U87+U91+U106+U110</f>
        <v>9655155</v>
      </c>
      <c r="V111" s="276">
        <f t="shared" ref="V111:X111" si="111">+V11+V16+V21+V25+V40+V44+V48+V60+V65+V73+V77+V80+V83+V87+V91+V106+V110</f>
        <v>2600300</v>
      </c>
      <c r="W111" s="276">
        <f t="shared" si="111"/>
        <v>2507708</v>
      </c>
      <c r="X111" s="276">
        <f t="shared" si="111"/>
        <v>2455302</v>
      </c>
      <c r="Y111" s="276">
        <f ca="1">+Y11+Y16+Y21+Y25+Y40+Y44+Y48+Y60+Y65+Y73+Y77+Y80+Y83+Y87+Y91+Y106+Y110</f>
        <v>7542348</v>
      </c>
      <c r="Z111" s="276">
        <f ca="1">SUM(Z11+Z16+Z21+Z25+Z40+Z44+Z48+Z60+Z65+Z73+Z77+Z80+Z83+Z87+Z91+Z106+Z110)</f>
        <v>3807107</v>
      </c>
      <c r="AA111" s="276">
        <f ca="1">SUM(+AA11+AA16+AA21+AA25+AA40+AA44+AA48+AA60+AA65+AA73+AA77+AA80+AA83+AA87+AA91+AA106+AA110)</f>
        <v>2548196</v>
      </c>
      <c r="AB111" s="276">
        <f>SUM(AB11+AB16+AB21+AB25+AB40+AB44+AB48+AB60+AB65+AB73+AB77+AB80+AB83+AB87+AB91+AB106+AB110)</f>
        <v>935161029</v>
      </c>
      <c r="AC111" s="276">
        <f t="shared" ref="AC111:AH111" si="112">SUM(AC11,AC16,AC21,AC25,AC40,AC44,AC48,AC60,AC65,AC73,AC77,AC80,AC83,AC87,AC91,AC106,AC110)</f>
        <v>941516332</v>
      </c>
      <c r="AD111" s="276">
        <f t="shared" si="112"/>
        <v>0</v>
      </c>
      <c r="AE111" s="276">
        <f t="shared" si="112"/>
        <v>0</v>
      </c>
      <c r="AF111" s="276">
        <f t="shared" si="112"/>
        <v>0</v>
      </c>
      <c r="AG111" s="276">
        <f t="shared" si="112"/>
        <v>0</v>
      </c>
      <c r="AH111" s="276">
        <f t="shared" si="112"/>
        <v>958713835</v>
      </c>
      <c r="AI111" s="280">
        <f>IF(ISERROR(AH111/J111),0,AH111/J111)</f>
        <v>0.2776694738287192</v>
      </c>
      <c r="AJ111" s="280">
        <f>IF(ISERROR(AH111/$AH$111),0,AH111/$AH$111)</f>
        <v>1</v>
      </c>
    </row>
    <row r="112" spans="1:44" x14ac:dyDescent="0.3">
      <c r="J112" s="41"/>
      <c r="R112" s="41"/>
      <c r="S112" s="41"/>
      <c r="T112" s="41"/>
      <c r="V112" s="41"/>
      <c r="W112" s="41"/>
      <c r="X112" s="41"/>
      <c r="Z112" s="41"/>
      <c r="AA112" s="41"/>
      <c r="AB112" s="41"/>
      <c r="AD112" s="41"/>
      <c r="AE112" s="41"/>
      <c r="AF112" s="41"/>
      <c r="AK112" s="11"/>
      <c r="AL112" s="11"/>
      <c r="AM112" s="11"/>
      <c r="AN112" s="11"/>
      <c r="AO112" s="11"/>
      <c r="AP112" s="11"/>
      <c r="AQ112" s="11"/>
      <c r="AR112" s="11"/>
    </row>
    <row r="113" spans="1:44" x14ac:dyDescent="0.3">
      <c r="J113" s="41"/>
      <c r="R113" s="41"/>
      <c r="S113" s="41"/>
      <c r="T113" s="41"/>
      <c r="V113" s="41"/>
      <c r="W113" s="41"/>
      <c r="X113" s="41"/>
      <c r="Z113" s="41"/>
      <c r="AA113" s="41"/>
      <c r="AB113" s="41"/>
      <c r="AD113" s="41"/>
      <c r="AE113" s="41"/>
      <c r="AF113" s="41"/>
      <c r="AK113" s="11"/>
      <c r="AL113" s="11"/>
      <c r="AM113" s="11"/>
      <c r="AN113" s="11"/>
      <c r="AO113" s="11"/>
      <c r="AP113" s="11"/>
      <c r="AQ113" s="11"/>
      <c r="AR113" s="11"/>
    </row>
    <row r="114" spans="1:44" x14ac:dyDescent="0.3">
      <c r="H114" s="99"/>
      <c r="J114" s="41"/>
      <c r="R114" s="41"/>
      <c r="S114" s="41"/>
      <c r="T114" s="41"/>
      <c r="V114" s="41"/>
      <c r="W114" s="41"/>
      <c r="X114" s="41"/>
      <c r="Z114" s="41"/>
      <c r="AA114" s="41"/>
      <c r="AB114" s="28">
        <f ca="1">+U111+Y111+AC111</f>
        <v>0</v>
      </c>
      <c r="AD114" s="41"/>
      <c r="AE114" s="41"/>
      <c r="AF114" s="41"/>
    </row>
    <row r="115" spans="1:44" x14ac:dyDescent="0.3">
      <c r="R115" s="41"/>
      <c r="S115" s="41"/>
      <c r="T115" s="41"/>
      <c r="V115" s="41"/>
      <c r="W115" s="41"/>
      <c r="X115" s="41"/>
      <c r="Z115" s="41"/>
      <c r="AA115" s="41"/>
      <c r="AB115" s="41"/>
      <c r="AD115" s="41"/>
      <c r="AE115" s="41"/>
      <c r="AF115" s="41"/>
      <c r="AK115" s="11"/>
      <c r="AL115" s="11"/>
      <c r="AM115" s="11"/>
      <c r="AN115" s="11"/>
      <c r="AO115" s="11"/>
      <c r="AP115" s="11"/>
      <c r="AQ115" s="11"/>
      <c r="AR115" s="11"/>
    </row>
    <row r="116" spans="1:44" ht="14.4" x14ac:dyDescent="0.3">
      <c r="J116" s="295"/>
      <c r="R116" s="41"/>
      <c r="S116" s="41"/>
      <c r="T116" s="41"/>
      <c r="V116" s="41"/>
      <c r="W116" s="41"/>
      <c r="X116" s="41"/>
      <c r="Z116" s="41"/>
      <c r="AA116" s="41"/>
      <c r="AB116" s="41"/>
      <c r="AD116" s="41"/>
      <c r="AE116" s="41"/>
      <c r="AF116" s="41"/>
    </row>
    <row r="117" spans="1:44" x14ac:dyDescent="0.3">
      <c r="J117" s="41"/>
      <c r="R117" s="41"/>
      <c r="S117" s="41"/>
      <c r="T117" s="41"/>
      <c r="V117" s="41"/>
      <c r="W117" s="41"/>
      <c r="X117" s="41"/>
      <c r="Z117" s="41"/>
      <c r="AA117" s="41"/>
      <c r="AB117" s="41"/>
      <c r="AD117" s="41"/>
      <c r="AE117" s="41"/>
      <c r="AF117" s="41"/>
    </row>
    <row r="118" spans="1:44" x14ac:dyDescent="0.3">
      <c r="J118" s="41"/>
      <c r="R118" s="41"/>
      <c r="S118" s="41"/>
      <c r="T118" s="41"/>
      <c r="V118" s="41"/>
      <c r="W118" s="41"/>
      <c r="X118" s="41"/>
      <c r="Z118" s="41"/>
      <c r="AA118" s="41"/>
      <c r="AB118" s="41"/>
      <c r="AD118" s="41"/>
      <c r="AE118" s="41"/>
      <c r="AF118" s="41"/>
    </row>
    <row r="119" spans="1:44" x14ac:dyDescent="0.3">
      <c r="J119" s="41"/>
      <c r="R119" s="41"/>
      <c r="S119" s="41"/>
      <c r="T119" s="41"/>
      <c r="V119" s="41"/>
      <c r="W119" s="41"/>
      <c r="X119" s="41"/>
      <c r="Z119" s="41"/>
      <c r="AA119" s="41"/>
      <c r="AB119" s="41"/>
      <c r="AD119" s="41"/>
      <c r="AE119" s="41"/>
      <c r="AF119" s="41"/>
    </row>
    <row r="120" spans="1:44" x14ac:dyDescent="0.3">
      <c r="A120" s="14"/>
      <c r="J120" s="41"/>
      <c r="R120" s="41"/>
      <c r="S120" s="41"/>
      <c r="T120" s="41"/>
      <c r="V120" s="41"/>
      <c r="W120" s="41"/>
      <c r="X120" s="41"/>
      <c r="Z120" s="41"/>
      <c r="AA120" s="41"/>
      <c r="AB120" s="41"/>
      <c r="AD120" s="41"/>
      <c r="AE120" s="41"/>
      <c r="AF120" s="41"/>
    </row>
    <row r="121" spans="1:44" x14ac:dyDescent="0.3">
      <c r="A121" s="14"/>
      <c r="J121" s="41"/>
      <c r="R121" s="41"/>
      <c r="S121" s="41"/>
      <c r="T121" s="41"/>
      <c r="V121" s="41"/>
      <c r="W121" s="41"/>
      <c r="X121" s="41"/>
      <c r="Z121" s="41"/>
      <c r="AA121" s="41"/>
      <c r="AB121" s="41"/>
      <c r="AD121" s="41"/>
      <c r="AE121" s="41"/>
      <c r="AF121" s="41"/>
    </row>
    <row r="122" spans="1:44" x14ac:dyDescent="0.3">
      <c r="A122" s="14"/>
      <c r="J122" s="41"/>
      <c r="R122" s="41"/>
      <c r="S122" s="41"/>
      <c r="T122" s="41"/>
      <c r="V122" s="41"/>
      <c r="W122" s="41"/>
      <c r="X122" s="41"/>
      <c r="Z122" s="41"/>
      <c r="AA122" s="41"/>
      <c r="AB122" s="41"/>
      <c r="AD122" s="41"/>
      <c r="AE122" s="41"/>
      <c r="AF122" s="41"/>
    </row>
    <row r="123" spans="1:44" x14ac:dyDescent="0.3">
      <c r="A123" s="14"/>
      <c r="J123" s="41"/>
      <c r="R123" s="41"/>
      <c r="S123" s="41"/>
      <c r="T123" s="41"/>
      <c r="V123" s="41"/>
      <c r="W123" s="41"/>
      <c r="X123" s="41"/>
      <c r="Z123" s="41"/>
      <c r="AA123" s="41"/>
      <c r="AB123" s="41"/>
      <c r="AD123" s="41"/>
      <c r="AE123" s="41"/>
      <c r="AF123" s="41"/>
    </row>
    <row r="124" spans="1:44" x14ac:dyDescent="0.3">
      <c r="A124" s="14"/>
      <c r="J124" s="41"/>
      <c r="R124" s="41"/>
      <c r="S124" s="41"/>
      <c r="T124" s="41"/>
      <c r="V124" s="41"/>
      <c r="W124" s="41"/>
      <c r="X124" s="41"/>
      <c r="Z124" s="41"/>
      <c r="AA124" s="41"/>
      <c r="AB124" s="41"/>
      <c r="AD124" s="41"/>
      <c r="AE124" s="41"/>
      <c r="AF124" s="41"/>
    </row>
    <row r="125" spans="1:44" x14ac:dyDescent="0.3">
      <c r="A125" s="14"/>
      <c r="J125" s="41"/>
      <c r="R125" s="41"/>
      <c r="S125" s="41"/>
      <c r="T125" s="41"/>
      <c r="V125" s="41"/>
      <c r="W125" s="41"/>
      <c r="X125" s="41"/>
      <c r="Z125" s="41"/>
      <c r="AA125" s="41"/>
      <c r="AB125" s="41"/>
      <c r="AD125" s="41"/>
      <c r="AE125" s="41"/>
      <c r="AF125" s="41"/>
    </row>
    <row r="126" spans="1:44" x14ac:dyDescent="0.3">
      <c r="A126" s="14"/>
      <c r="J126" s="41"/>
      <c r="R126" s="41"/>
      <c r="S126" s="41"/>
      <c r="T126" s="41"/>
      <c r="V126" s="41"/>
      <c r="W126" s="41"/>
      <c r="X126" s="41"/>
      <c r="Z126" s="41"/>
      <c r="AA126" s="41"/>
      <c r="AB126" s="41"/>
      <c r="AD126" s="41"/>
      <c r="AE126" s="41"/>
      <c r="AF126" s="41"/>
    </row>
    <row r="127" spans="1:44" x14ac:dyDescent="0.3">
      <c r="A127" s="14"/>
      <c r="J127" s="41"/>
      <c r="R127" s="41"/>
      <c r="S127" s="41"/>
      <c r="T127" s="41"/>
      <c r="V127" s="41"/>
      <c r="W127" s="41"/>
      <c r="X127" s="41"/>
      <c r="Z127" s="41"/>
      <c r="AA127" s="41"/>
      <c r="AB127" s="41"/>
      <c r="AD127" s="41"/>
      <c r="AE127" s="41"/>
      <c r="AF127" s="41"/>
    </row>
    <row r="128" spans="1:44" x14ac:dyDescent="0.3">
      <c r="A128" s="14"/>
      <c r="J128" s="41"/>
      <c r="R128" s="41"/>
      <c r="S128" s="41"/>
      <c r="T128" s="41"/>
      <c r="V128" s="41"/>
      <c r="W128" s="41"/>
      <c r="X128" s="41"/>
      <c r="Z128" s="41"/>
      <c r="AA128" s="41"/>
      <c r="AB128" s="41"/>
      <c r="AD128" s="41"/>
      <c r="AE128" s="41"/>
      <c r="AF128" s="41"/>
    </row>
  </sheetData>
  <mergeCells count="80">
    <mergeCell ref="J66:J70"/>
    <mergeCell ref="J74:J76"/>
    <mergeCell ref="J78:J79"/>
    <mergeCell ref="J84:J86"/>
    <mergeCell ref="J81:J82"/>
    <mergeCell ref="A106:I106"/>
    <mergeCell ref="A88:E88"/>
    <mergeCell ref="A91:I91"/>
    <mergeCell ref="J88:J90"/>
    <mergeCell ref="J92:J105"/>
    <mergeCell ref="A77:I77"/>
    <mergeCell ref="A78:E78"/>
    <mergeCell ref="A66:E66"/>
    <mergeCell ref="A49:E49"/>
    <mergeCell ref="A60:I60"/>
    <mergeCell ref="A61:E61"/>
    <mergeCell ref="A65:I65"/>
    <mergeCell ref="J41:J43"/>
    <mergeCell ref="L6:L7"/>
    <mergeCell ref="AH6:AH7"/>
    <mergeCell ref="AC6:AC7"/>
    <mergeCell ref="A111:E111"/>
    <mergeCell ref="A80:I80"/>
    <mergeCell ref="A81:E81"/>
    <mergeCell ref="A83:I83"/>
    <mergeCell ref="A84:E84"/>
    <mergeCell ref="A87:I87"/>
    <mergeCell ref="A92:E92"/>
    <mergeCell ref="A48:I48"/>
    <mergeCell ref="A107:E107"/>
    <mergeCell ref="A110:I110"/>
    <mergeCell ref="A73:I73"/>
    <mergeCell ref="A74:E74"/>
    <mergeCell ref="J8:J10"/>
    <mergeCell ref="J12:J15"/>
    <mergeCell ref="J22:J24"/>
    <mergeCell ref="J17:J20"/>
    <mergeCell ref="J26:J37"/>
    <mergeCell ref="A45:E45"/>
    <mergeCell ref="A40:I40"/>
    <mergeCell ref="A8:E8"/>
    <mergeCell ref="A11:I11"/>
    <mergeCell ref="A12:E12"/>
    <mergeCell ref="A16:I16"/>
    <mergeCell ref="A17:E17"/>
    <mergeCell ref="A41:E41"/>
    <mergeCell ref="A44:I44"/>
    <mergeCell ref="A21:I21"/>
    <mergeCell ref="A22:E22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AI6:AJ6"/>
    <mergeCell ref="P6:P7"/>
    <mergeCell ref="J45:J47"/>
    <mergeCell ref="J49:J56"/>
    <mergeCell ref="J61:J64"/>
    <mergeCell ref="J107:J109"/>
    <mergeCell ref="A5:AJ5"/>
    <mergeCell ref="M6:O6"/>
    <mergeCell ref="Q6:Q7"/>
    <mergeCell ref="R6:T6"/>
    <mergeCell ref="U6:U7"/>
    <mergeCell ref="V6:X6"/>
    <mergeCell ref="Y6:Y7"/>
    <mergeCell ref="Z6:AB6"/>
    <mergeCell ref="AD6:AF6"/>
    <mergeCell ref="AG6:AG7"/>
    <mergeCell ref="A25:I25"/>
    <mergeCell ref="A26:E26"/>
  </mergeCells>
  <dataValidations count="9">
    <dataValidation type="textLength" operator="lessThanOrEqual" allowBlank="1" showInputMessage="1" showErrorMessage="1" sqref="AE62:AE64 AE82:AF82 K18:K20 K9:K10 AB94:AB101 AE13:AE15 K79 K75:K76 K93:K105 AF79 K13:K15 AE9:AE10 AE18:AE20 K23:K24 K27:K39 K42:K43 K46:K47 AE42:AE43 K50:K59 K62:K64 AF46:AF47 K67:K72 AE67:AE72 AE75:AE76 K82 K89:K90 AE89:AE90 AE23:AF24" xr:uid="{00000000-0002-0000-1E00-000000000000}">
      <formula1>255</formula1>
    </dataValidation>
    <dataValidation type="date" operator="greaterThan" allowBlank="1" showInputMessage="1" showErrorMessage="1" errorTitle="Error en Ingresos de Fechas" error="La fecha debe corresponder al Año 2014." sqref="D108:D109" xr:uid="{00000000-0002-0000-1E00-000001000000}">
      <formula1>42005</formula1>
    </dataValidation>
    <dataValidation type="decimal" allowBlank="1" showInputMessage="1" showErrorMessage="1" errorTitle="Sólo números" error="Sólo ingresar números sin letras_x000a_" sqref="R82:T82 M82:N82 Z82:AB82 V82:X82 R46:T47 Z46:AB47 AF42:AF43 M46:N47 AB102:AB105 R18:T20 AD13:AD15 AF13:AF15 AF18:AF20 M18:N20 Z108:AB109 R9:T10 Z9:AB10 Z23:AB24 M23:N24 R23:T24 Z18:AB20 M9:N10 Z42:AB43 V18:X20 R42:T43 M42:N43 Z67:AB72 R67:T72 M67:M72 V67:X72 AD42:AD43 AA75:AB76 Z79:AB79 AF75:AF76 R79:T79 M79:N79 M89:N90 AD89:AD90 AD62:AD64 AD108:AF109 V108:X109 R93:T105 AD46:AE47 Z62:AB64 R62:T64 M62:M64 R85:T86 AD82 Z85:AB86 AD79:AE79 V75:X76 AF62:AF64 AF67:AF72 R75:T76 M75:N76 R13:T15 Z13:AB15 AD9:AD10 V13:X15 M13:N15 V23:X24 AF89:AF90 M85:N86 R89:T90 V89:X90 Z89:AB90 V9:X10 AF9:AF10 AD18:AD20 R27:T39 M27:M39 Z27:AB39 V27:X39 AD27:AF39 V43:X43 AD93:AF105 M50:N59 R50:T59 Z50:AB59 V50:X59 AD50:AF59 V63:X64 AD67:AD72 AD75:AD76 V86:X86 AD85:AF86 V93:X105 Z76 Z93:AA105 AB93 AD23:AD24" xr:uid="{00000000-0002-0000-1E00-000002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4" sqref="H89:I90 H50:I59 H79:I79 H18:I20 H42:I43 H23:I24 H82:I82 H46:I47 H75:I76 H13:I15 H85:I86 H93:I105" xr:uid="{00000000-0002-0000-1E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P82:Q82 C79 C85:C86 L79 P46:Q47 C50:C59 L42:L43 C13:C15 P18:Q20 E93:G105 C23:C24 P9:Q10 L9:L10 C9:C10 E108:G109 P23:Q24 E89:G90 C46:C47 P42:Q43 C75:C76 E23:G24 L67:L72 P67:Q72 E27:G39 E79:G79 L75:L76 L18:L20 P79:Q79 P62:Q64 C62:C64 P108:Q109 N108:N109 P89:Q90 L23:L24 C27:C37 N62:N64 E46:G47 P85:Q86 C82 E42:G43 E67:G72 E75:G76 C67:C70 Q75:Q76 P13:Q15 E82:G82 E13:G15 L27:L39 E18:G20 E9:G10 E85:G86 L89:L90 C89:C90 P27:Q39 N27:N39 L46:L47 L50:L59 E50:G59 P50:Q59 N67:N72 L62:L64 L82 P93:Q105 C42:C43 C18:C20 E62:G64 C93:C105" xr:uid="{00000000-0002-0000-1E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89:D90 D50:D59 D18:D20 D42:D43 D9:D10 D23:D24 D82 D79 D46:D47 D75:D76 D13:D15 D85:D86 D93:D105" xr:uid="{00000000-0002-0000-1E00-000005000000}">
      <formula1>41275</formula1>
    </dataValidation>
    <dataValidation allowBlank="1" showInputMessage="1" showErrorMessage="1" errorTitle="Sólo números" error="Sólo ingresar números sin letras_x000a_" sqref="O61:O64 O78:O79 O22:O24 O66:O72 O88:O90 O17:O20 O107:O109 O8:O10 O26:O39 O81:O82 O41:O43 O49:O59 O45:O47 O74 O75:P76 O12:O15 O84:O86" xr:uid="{00000000-0002-0000-1E00-000006000000}"/>
    <dataValidation type="date" errorStyle="information" operator="greaterThan" allowBlank="1" showInputMessage="1" showErrorMessage="1" errorTitle="SÓLO FECHAS" error="Las fechas corresponden al presupuesto 2015 o más" sqref="I9:I10" xr:uid="{00000000-0002-0000-1E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1E00-000008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34" orientation="landscape" r:id="rId1"/>
  <headerFooter>
    <oddHeader>&amp;L&amp;G</oddHeader>
    <oddFooter>Preparado por Fabiola Oyanedel &amp;D&amp;RPágina &amp;P</oddFooter>
  </headerFooter>
  <ignoredErrors>
    <ignoredError sqref="K84 K6:K7 K17 K22 K26 K41 K45 K49 K61 K66 K74 K12 K78 K80:K81" unlockedFormula="1"/>
    <ignoredError sqref="AA111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DB5"/>
    <pageSetUpPr fitToPage="1"/>
  </sheetPr>
  <dimension ref="A1:Y42"/>
  <sheetViews>
    <sheetView topLeftCell="A8" zoomScale="110" zoomScaleNormal="110" workbookViewId="0">
      <selection activeCell="O25" sqref="O25"/>
    </sheetView>
  </sheetViews>
  <sheetFormatPr baseColWidth="10" defaultColWidth="11.44140625" defaultRowHeight="10.199999999999999" outlineLevelCol="1" x14ac:dyDescent="0.3"/>
  <cols>
    <col min="1" max="1" width="53" style="15" bestFit="1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+'24-03-343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+'24-03-343 Ind. Proy'!A5:U5</f>
        <v>24-03-343 "Programa de Apoyo a personas en situación de calle"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+'24-03-343 Ind. Proy'!J11</f>
        <v>97200000</v>
      </c>
      <c r="C8" s="9">
        <f>+'24-03-343 Ind. Proy'!K11</f>
        <v>97200000</v>
      </c>
      <c r="D8" s="9">
        <f>+'24-03-343 Ind. Proy'!M11</f>
        <v>0</v>
      </c>
      <c r="E8" s="9">
        <f>+'24-03-343 Ind. Proy'!N11</f>
        <v>0</v>
      </c>
      <c r="F8" s="9">
        <f>+'24-03-343 Ind. Proy'!O11</f>
        <v>0</v>
      </c>
      <c r="G8" s="9">
        <f>+'24-03-343 Ind. Proy'!R11</f>
        <v>0</v>
      </c>
      <c r="H8" s="9">
        <f>+'24-03-343 Ind. Proy'!S11</f>
        <v>0</v>
      </c>
      <c r="I8" s="9">
        <f>+'24-03-343 Ind. Proy'!T11</f>
        <v>0</v>
      </c>
      <c r="J8" s="9">
        <f>+'24-03-343 Ind. Proy'!U11</f>
        <v>0</v>
      </c>
      <c r="K8" s="9">
        <f>+'24-03-343 Ind. Proy'!V11</f>
        <v>0</v>
      </c>
      <c r="L8" s="9">
        <f>+'24-03-343 Ind. Proy'!W11</f>
        <v>0</v>
      </c>
      <c r="M8" s="9">
        <f>+'24-03-343 Ind. Proy'!X11</f>
        <v>0</v>
      </c>
      <c r="N8" s="9">
        <f ca="1">+'24-03-343 Ind. Proy'!Y11</f>
        <v>0</v>
      </c>
      <c r="O8" s="9">
        <f>+'24-03-343 Ind. Proy'!Z11</f>
        <v>0</v>
      </c>
      <c r="P8" s="9">
        <f>+'24-03-343 Ind. Proy'!AA11</f>
        <v>0</v>
      </c>
      <c r="Q8" s="9">
        <f>+'24-03-343 Ind. Proy'!AB11</f>
        <v>97200000</v>
      </c>
      <c r="R8" s="9">
        <f>+'24-03-343 Ind. Proy'!AC11</f>
        <v>97200000</v>
      </c>
      <c r="S8" s="9">
        <f>+'24-03-343 Ind. Proy'!AD11</f>
        <v>0</v>
      </c>
      <c r="T8" s="9">
        <f>+'24-03-343 Ind. Proy'!AE11</f>
        <v>0</v>
      </c>
      <c r="U8" s="9">
        <f>+'24-03-343 Ind. Proy'!AF11</f>
        <v>0</v>
      </c>
      <c r="V8" s="9">
        <f>+'24-03-343 Ind. Proy'!AG11</f>
        <v>0</v>
      </c>
      <c r="W8" s="9">
        <f>+'24-03-343 Ind. Proy'!AH11</f>
        <v>97200000</v>
      </c>
      <c r="X8" s="112">
        <f>+'24-03-343 Ind. Proy'!AI11</f>
        <v>1</v>
      </c>
      <c r="Y8" s="112">
        <f>+'24-03-343 Ind. Proy'!AJ11</f>
        <v>0.10138583219673679</v>
      </c>
    </row>
    <row r="9" spans="1:25" ht="24.75" customHeight="1" x14ac:dyDescent="0.3">
      <c r="A9" s="43" t="s">
        <v>48</v>
      </c>
      <c r="B9" s="9">
        <f>+'24-03-343 Ind. Proy'!J16</f>
        <v>138500000</v>
      </c>
      <c r="C9" s="9">
        <f>+'24-03-343 Ind. Proy'!K16</f>
        <v>138188656</v>
      </c>
      <c r="D9" s="9">
        <f>+'24-03-343 Ind. Proy'!M16</f>
        <v>0</v>
      </c>
      <c r="E9" s="9">
        <f>+'24-03-343 Ind. Proy'!N16</f>
        <v>0</v>
      </c>
      <c r="F9" s="9">
        <f>+'24-03-343 Ind. Proy'!O16</f>
        <v>0</v>
      </c>
      <c r="G9" s="9">
        <f>+'24-03-343 Ind. Proy'!R16</f>
        <v>0</v>
      </c>
      <c r="H9" s="9">
        <f>+'24-03-343 Ind. Proy'!S16</f>
        <v>0</v>
      </c>
      <c r="I9" s="9">
        <f>+'24-03-343 Ind. Proy'!T16</f>
        <v>0</v>
      </c>
      <c r="J9" s="9">
        <f>+'24-03-343 Ind. Proy'!U16</f>
        <v>0</v>
      </c>
      <c r="K9" s="9">
        <f>+'24-03-343 Ind. Proy'!V16</f>
        <v>94328</v>
      </c>
      <c r="L9" s="9">
        <f>+'24-03-343 Ind. Proy'!W16</f>
        <v>0</v>
      </c>
      <c r="M9" s="9">
        <f>+'24-03-343 Ind. Proy'!X16</f>
        <v>73366</v>
      </c>
      <c r="N9" s="9">
        <f>+'24-03-343 Ind. Proy'!Y16</f>
        <v>167694</v>
      </c>
      <c r="O9" s="9">
        <f>+'24-03-343 Ind. Proy'!Z16</f>
        <v>0</v>
      </c>
      <c r="P9" s="9">
        <f>+'24-03-343 Ind. Proy'!AA16</f>
        <v>20962</v>
      </c>
      <c r="Q9" s="9">
        <f>+'24-03-343 Ind. Proy'!AB16</f>
        <v>0</v>
      </c>
      <c r="R9" s="9">
        <f>+'24-03-343 Ind. Proy'!AC16</f>
        <v>20962</v>
      </c>
      <c r="S9" s="9">
        <f>+'24-03-343 Ind. Proy'!AD16</f>
        <v>0</v>
      </c>
      <c r="T9" s="9">
        <f>+'24-03-343 Ind. Proy'!AE16</f>
        <v>0</v>
      </c>
      <c r="U9" s="9">
        <f>+'24-03-343 Ind. Proy'!AF16</f>
        <v>0</v>
      </c>
      <c r="V9" s="9">
        <f>+'24-03-343 Ind. Proy'!AG16</f>
        <v>0</v>
      </c>
      <c r="W9" s="9">
        <f>+'24-03-343 Ind. Proy'!AH16</f>
        <v>188656</v>
      </c>
      <c r="X9" s="112">
        <f>+'24-03-343 Ind. Proy'!AI16</f>
        <v>1.3621371841155234E-3</v>
      </c>
      <c r="Y9" s="112">
        <f>+'24-03-343 Ind. Proy'!AJ16</f>
        <v>1.967803041039874E-4</v>
      </c>
    </row>
    <row r="10" spans="1:25" ht="24.75" customHeight="1" x14ac:dyDescent="0.3">
      <c r="A10" s="43" t="s">
        <v>50</v>
      </c>
      <c r="B10" s="9">
        <f>+'24-03-343 Ind. Proy'!J21</f>
        <v>98904810</v>
      </c>
      <c r="C10" s="9">
        <f>+'24-03-343 Ind. Proy'!K21</f>
        <v>98904810</v>
      </c>
      <c r="D10" s="9">
        <f>+'24-03-343 Ind. Proy'!M21</f>
        <v>0</v>
      </c>
      <c r="E10" s="9">
        <f>+'24-03-343 Ind. Proy'!N21</f>
        <v>0</v>
      </c>
      <c r="F10" s="9">
        <f>+'24-03-343 Ind. Proy'!O21</f>
        <v>0</v>
      </c>
      <c r="G10" s="9">
        <f>+'24-03-343 Ind. Proy'!R21</f>
        <v>0</v>
      </c>
      <c r="H10" s="9">
        <f>+'24-03-343 Ind. Proy'!S21</f>
        <v>0</v>
      </c>
      <c r="I10" s="9">
        <f>+'24-03-343 Ind. Proy'!T21</f>
        <v>0</v>
      </c>
      <c r="J10" s="9">
        <f>+'24-03-343 Ind. Proy'!U21</f>
        <v>0</v>
      </c>
      <c r="K10" s="9">
        <f>+'24-03-343 Ind. Proy'!V21</f>
        <v>0</v>
      </c>
      <c r="L10" s="9">
        <f>+'24-03-343 Ind. Proy'!W21</f>
        <v>104810</v>
      </c>
      <c r="M10" s="9">
        <f>+'24-03-343 Ind. Proy'!X21</f>
        <v>0</v>
      </c>
      <c r="N10" s="9">
        <f>+'24-03-343 Ind. Proy'!Y21</f>
        <v>104810</v>
      </c>
      <c r="O10" s="9">
        <f>+'24-03-343 Ind. Proy'!Z21</f>
        <v>0</v>
      </c>
      <c r="P10" s="9">
        <f>+'24-03-343 Ind. Proy'!AA21</f>
        <v>0</v>
      </c>
      <c r="Q10" s="9">
        <f>+'24-03-343 Ind. Proy'!AB21</f>
        <v>0</v>
      </c>
      <c r="R10" s="9">
        <f>+'24-03-343 Ind. Proy'!AC21</f>
        <v>0</v>
      </c>
      <c r="S10" s="9">
        <f>+'24-03-343 Ind. Proy'!AD21</f>
        <v>0</v>
      </c>
      <c r="T10" s="9">
        <f>+'24-03-343 Ind. Proy'!AE21</f>
        <v>0</v>
      </c>
      <c r="U10" s="9">
        <f>+'24-03-343 Ind. Proy'!AF21</f>
        <v>0</v>
      </c>
      <c r="V10" s="9">
        <f>+'24-03-343 Ind. Proy'!AG21</f>
        <v>0</v>
      </c>
      <c r="W10" s="9">
        <f>+'24-03-343 Ind. Proy'!AH21</f>
        <v>104810</v>
      </c>
      <c r="X10" s="112">
        <f>+'24-03-343 Ind. Proy'!AI21</f>
        <v>1.0597057918618922E-3</v>
      </c>
      <c r="Y10" s="112">
        <f>+'24-03-343 Ind. Proy'!AJ21</f>
        <v>1.0932355012901217E-4</v>
      </c>
    </row>
    <row r="11" spans="1:25" ht="24.75" customHeight="1" x14ac:dyDescent="0.3">
      <c r="A11" s="43" t="s">
        <v>52</v>
      </c>
      <c r="B11" s="9">
        <f>+'24-03-343 Ind. Proy'!J25</f>
        <v>104700000</v>
      </c>
      <c r="C11" s="9">
        <f>+'24-03-343 Ind. Proy'!K25</f>
        <v>104700000</v>
      </c>
      <c r="D11" s="9">
        <f>+'24-03-343 Ind. Proy'!M25</f>
        <v>0</v>
      </c>
      <c r="E11" s="9">
        <f>+'24-03-343 Ind. Proy'!N25</f>
        <v>0</v>
      </c>
      <c r="F11" s="9">
        <f>+'24-03-343 Ind. Proy'!O25</f>
        <v>0</v>
      </c>
      <c r="G11" s="9">
        <f>+'24-03-343 Ind. Proy'!R25</f>
        <v>0</v>
      </c>
      <c r="H11" s="9">
        <f>+'24-03-343 Ind. Proy'!S25</f>
        <v>0</v>
      </c>
      <c r="I11" s="9">
        <f>+'24-03-343 Ind. Proy'!T25</f>
        <v>0</v>
      </c>
      <c r="J11" s="9">
        <f>+'24-03-343 Ind. Proy'!U25</f>
        <v>0</v>
      </c>
      <c r="K11" s="9">
        <f>+'24-03-343 Ind. Proy'!V25</f>
        <v>0</v>
      </c>
      <c r="L11" s="9">
        <f>+'24-03-343 Ind. Proy'!W25</f>
        <v>0</v>
      </c>
      <c r="M11" s="9">
        <f>+'24-03-343 Ind. Proy'!X25</f>
        <v>0</v>
      </c>
      <c r="N11" s="9">
        <f>+'24-03-343 Ind. Proy'!Y25</f>
        <v>0</v>
      </c>
      <c r="O11" s="9">
        <f>+'24-03-343 Ind. Proy'!Z25</f>
        <v>0</v>
      </c>
      <c r="P11" s="9">
        <f>+'24-03-343 Ind. Proy'!AA25</f>
        <v>0</v>
      </c>
      <c r="Q11" s="9">
        <f>+'24-03-343 Ind. Proy'!AB25</f>
        <v>0</v>
      </c>
      <c r="R11" s="9">
        <f>+'24-03-343 Ind. Proy'!AC25</f>
        <v>0</v>
      </c>
      <c r="S11" s="9">
        <f>+'24-03-343 Ind. Proy'!AD25</f>
        <v>0</v>
      </c>
      <c r="T11" s="9">
        <f>+'24-03-343 Ind. Proy'!AE25</f>
        <v>0</v>
      </c>
      <c r="U11" s="9">
        <f>+'24-03-343 Ind. Proy'!AF25</f>
        <v>0</v>
      </c>
      <c r="V11" s="9">
        <f>+'24-03-343 Ind. Proy'!AG25</f>
        <v>0</v>
      </c>
      <c r="W11" s="9">
        <f>+'24-03-343 Ind. Proy'!AH25</f>
        <v>0</v>
      </c>
      <c r="X11" s="112">
        <f>+'24-03-343 Ind. Proy'!AI25</f>
        <v>0</v>
      </c>
      <c r="Y11" s="112">
        <f>+'24-03-343 Ind. Proy'!AJ25</f>
        <v>0</v>
      </c>
    </row>
    <row r="12" spans="1:25" ht="24.75" customHeight="1" x14ac:dyDescent="0.3">
      <c r="A12" s="43" t="s">
        <v>54</v>
      </c>
      <c r="B12" s="9">
        <f>+'24-03-343 Ind. Proy'!J40</f>
        <v>437600000</v>
      </c>
      <c r="C12" s="9">
        <f>+'24-03-343 Ind. Proy'!K40</f>
        <v>437600000</v>
      </c>
      <c r="D12" s="9">
        <f>+'24-03-343 Ind. Proy'!M40</f>
        <v>0</v>
      </c>
      <c r="E12" s="9">
        <f>+'24-03-343 Ind. Proy'!N40</f>
        <v>0</v>
      </c>
      <c r="F12" s="9">
        <f>+'24-03-343 Ind. Proy'!O40</f>
        <v>0</v>
      </c>
      <c r="G12" s="9">
        <f>+'24-03-343 Ind. Proy'!R40</f>
        <v>0</v>
      </c>
      <c r="H12" s="9">
        <f>+'24-03-343 Ind. Proy'!S40</f>
        <v>0</v>
      </c>
      <c r="I12" s="9">
        <f>+'24-03-343 Ind. Proy'!T40</f>
        <v>0</v>
      </c>
      <c r="J12" s="9">
        <f>+'24-03-343 Ind. Proy'!U40</f>
        <v>0</v>
      </c>
      <c r="K12" s="9">
        <f>+'24-03-343 Ind. Proy'!V40</f>
        <v>0</v>
      </c>
      <c r="L12" s="9">
        <f>+'24-03-343 Ind. Proy'!W40</f>
        <v>0</v>
      </c>
      <c r="M12" s="9">
        <f>+'24-03-343 Ind. Proy'!X40</f>
        <v>0</v>
      </c>
      <c r="N12" s="9">
        <f>+'24-03-343 Ind. Proy'!Y40</f>
        <v>0</v>
      </c>
      <c r="O12" s="9">
        <f ca="1">+'24-03-343 Ind. Proy'!Z40</f>
        <v>0</v>
      </c>
      <c r="P12" s="9">
        <f ca="1">+'24-03-343 Ind. Proy'!AA40</f>
        <v>0</v>
      </c>
      <c r="Q12" s="9">
        <f>+'24-03-343 Ind. Proy'!AB40</f>
        <v>0</v>
      </c>
      <c r="R12" s="9">
        <f>+'24-03-343 Ind. Proy'!AC40</f>
        <v>0</v>
      </c>
      <c r="S12" s="9">
        <f>+'24-03-343 Ind. Proy'!AD40</f>
        <v>0</v>
      </c>
      <c r="T12" s="9">
        <f>+'24-03-343 Ind. Proy'!AE40</f>
        <v>0</v>
      </c>
      <c r="U12" s="9">
        <f>+'24-03-343 Ind. Proy'!AF40</f>
        <v>0</v>
      </c>
      <c r="V12" s="9">
        <f>+'24-03-343 Ind. Proy'!AG40</f>
        <v>0</v>
      </c>
      <c r="W12" s="9">
        <f>+'24-03-343 Ind. Proy'!AH40</f>
        <v>0</v>
      </c>
      <c r="X12" s="112">
        <f>+'24-03-343 Ind. Proy'!AI40</f>
        <v>0</v>
      </c>
      <c r="Y12" s="112">
        <f>+'24-03-343 Ind. Proy'!AJ40</f>
        <v>0</v>
      </c>
    </row>
    <row r="13" spans="1:25" ht="24.75" customHeight="1" x14ac:dyDescent="0.3">
      <c r="A13" s="43" t="s">
        <v>56</v>
      </c>
      <c r="B13" s="9">
        <f>+'24-03-343 Ind. Proy'!J44</f>
        <v>84100000</v>
      </c>
      <c r="C13" s="9">
        <f>+'24-03-343 Ind. Proy'!K44</f>
        <v>84100000</v>
      </c>
      <c r="D13" s="9">
        <f>+'24-03-343 Ind. Proy'!M44</f>
        <v>0</v>
      </c>
      <c r="E13" s="9">
        <f>+'24-03-343 Ind. Proy'!N44</f>
        <v>0</v>
      </c>
      <c r="F13" s="9">
        <f>+'24-03-343 Ind. Proy'!O44</f>
        <v>0</v>
      </c>
      <c r="G13" s="9">
        <f>+'24-03-343 Ind. Proy'!R44</f>
        <v>0</v>
      </c>
      <c r="H13" s="9">
        <f>+'24-03-343 Ind. Proy'!S44</f>
        <v>0</v>
      </c>
      <c r="I13" s="9">
        <f>+'24-03-343 Ind. Proy'!T44</f>
        <v>0</v>
      </c>
      <c r="J13" s="9">
        <f>+'24-03-343 Ind. Proy'!U44</f>
        <v>0</v>
      </c>
      <c r="K13" s="9">
        <f>+'24-03-343 Ind. Proy'!V44</f>
        <v>0</v>
      </c>
      <c r="L13" s="9">
        <f>+'24-03-343 Ind. Proy'!W44</f>
        <v>0</v>
      </c>
      <c r="M13" s="9">
        <f>+'24-03-343 Ind. Proy'!X44</f>
        <v>0</v>
      </c>
      <c r="N13" s="9">
        <f>+'24-03-343 Ind. Proy'!Y44</f>
        <v>0</v>
      </c>
      <c r="O13" s="9">
        <f>+'24-03-343 Ind. Proy'!Z44</f>
        <v>0</v>
      </c>
      <c r="P13" s="9">
        <f>+'24-03-343 Ind. Proy'!AA44</f>
        <v>0</v>
      </c>
      <c r="Q13" s="9">
        <f>+'24-03-343 Ind. Proy'!AB44</f>
        <v>0</v>
      </c>
      <c r="R13" s="9">
        <f>+'24-03-343 Ind. Proy'!AC44</f>
        <v>0</v>
      </c>
      <c r="S13" s="9">
        <f>+'24-03-343 Ind. Proy'!AD44</f>
        <v>0</v>
      </c>
      <c r="T13" s="9">
        <f>+'24-03-343 Ind. Proy'!AE44</f>
        <v>0</v>
      </c>
      <c r="U13" s="9">
        <f>+'24-03-343 Ind. Proy'!AF44</f>
        <v>0</v>
      </c>
      <c r="V13" s="9">
        <f>+'24-03-343 Ind. Proy'!AG44</f>
        <v>0</v>
      </c>
      <c r="W13" s="9">
        <f>+'24-03-343 Ind. Proy'!AH44</f>
        <v>0</v>
      </c>
      <c r="X13" s="112">
        <f>+'24-03-343 Ind. Proy'!AI44</f>
        <v>0</v>
      </c>
      <c r="Y13" s="112">
        <f>+'24-03-343 Ind. Proy'!AJ44</f>
        <v>0</v>
      </c>
    </row>
    <row r="14" spans="1:25" ht="24.75" customHeight="1" x14ac:dyDescent="0.3">
      <c r="A14" s="43" t="s">
        <v>58</v>
      </c>
      <c r="B14" s="9">
        <f>+'24-03-343 Ind. Proy'!J48</f>
        <v>117400000</v>
      </c>
      <c r="C14" s="9">
        <f>+'24-03-343 Ind. Proy'!K48</f>
        <v>117400000</v>
      </c>
      <c r="D14" s="9">
        <f>+'24-03-343 Ind. Proy'!M48</f>
        <v>0</v>
      </c>
      <c r="E14" s="9">
        <f>+'24-03-343 Ind. Proy'!N48</f>
        <v>0</v>
      </c>
      <c r="F14" s="9">
        <f>+'24-03-343 Ind. Proy'!O48</f>
        <v>0</v>
      </c>
      <c r="G14" s="9">
        <f>+'24-03-343 Ind. Proy'!R48</f>
        <v>0</v>
      </c>
      <c r="H14" s="9">
        <f>+'24-03-343 Ind. Proy'!S48</f>
        <v>0</v>
      </c>
      <c r="I14" s="9">
        <f>+'24-03-343 Ind. Proy'!T48</f>
        <v>0</v>
      </c>
      <c r="J14" s="9">
        <f>+'24-03-343 Ind. Proy'!U48</f>
        <v>0</v>
      </c>
      <c r="K14" s="9">
        <f>+'24-03-343 Ind. Proy'!V48</f>
        <v>0</v>
      </c>
      <c r="L14" s="9">
        <f>+'24-03-343 Ind. Proy'!W48</f>
        <v>0</v>
      </c>
      <c r="M14" s="9">
        <f>+'24-03-343 Ind. Proy'!X48</f>
        <v>0</v>
      </c>
      <c r="N14" s="9">
        <f>+'24-03-343 Ind. Proy'!Y48</f>
        <v>0</v>
      </c>
      <c r="O14" s="9">
        <f>+'24-03-343 Ind. Proy'!Z48</f>
        <v>0</v>
      </c>
      <c r="P14" s="9">
        <f>+'24-03-343 Ind. Proy'!AA48</f>
        <v>0</v>
      </c>
      <c r="Q14" s="9">
        <f>+'24-03-343 Ind. Proy'!AB48</f>
        <v>0</v>
      </c>
      <c r="R14" s="9">
        <f>+'24-03-343 Ind. Proy'!AC48</f>
        <v>0</v>
      </c>
      <c r="S14" s="9">
        <f>+'24-03-343 Ind. Proy'!AD48</f>
        <v>0</v>
      </c>
      <c r="T14" s="9">
        <f>+'24-03-343 Ind. Proy'!AE48</f>
        <v>0</v>
      </c>
      <c r="U14" s="9">
        <f>+'24-03-343 Ind. Proy'!AF48</f>
        <v>0</v>
      </c>
      <c r="V14" s="9">
        <f>+'24-03-343 Ind. Proy'!AG48</f>
        <v>0</v>
      </c>
      <c r="W14" s="9">
        <f>+'24-03-343 Ind. Proy'!AH48</f>
        <v>0</v>
      </c>
      <c r="X14" s="112">
        <f>+'24-03-343 Ind. Proy'!AI48</f>
        <v>0</v>
      </c>
      <c r="Y14" s="112">
        <f>+'24-03-343 Ind. Proy'!AJ48</f>
        <v>0</v>
      </c>
    </row>
    <row r="15" spans="1:25" ht="24.75" customHeight="1" x14ac:dyDescent="0.3">
      <c r="A15" s="43" t="s">
        <v>60</v>
      </c>
      <c r="B15" s="9">
        <f>+'24-03-343 Ind. Proy'!J60</f>
        <v>302400000</v>
      </c>
      <c r="C15" s="9">
        <f>+'24-03-343 Ind. Proy'!K60</f>
        <v>302400000</v>
      </c>
      <c r="D15" s="9">
        <f>+'24-03-343 Ind. Proy'!M60</f>
        <v>0</v>
      </c>
      <c r="E15" s="9">
        <f>+'24-03-343 Ind. Proy'!N60</f>
        <v>0</v>
      </c>
      <c r="F15" s="9">
        <f>+'24-03-343 Ind. Proy'!O60</f>
        <v>0</v>
      </c>
      <c r="G15" s="9">
        <f>+'24-03-343 Ind. Proy'!R60</f>
        <v>0</v>
      </c>
      <c r="H15" s="9">
        <f>+'24-03-343 Ind. Proy'!S60</f>
        <v>0</v>
      </c>
      <c r="I15" s="9">
        <f>+'24-03-343 Ind. Proy'!T60</f>
        <v>0</v>
      </c>
      <c r="J15" s="9">
        <f>+'24-03-343 Ind. Proy'!U60</f>
        <v>0</v>
      </c>
      <c r="K15" s="9">
        <f>+'24-03-343 Ind. Proy'!V60</f>
        <v>0</v>
      </c>
      <c r="L15" s="9">
        <f>+'24-03-343 Ind. Proy'!W60</f>
        <v>0</v>
      </c>
      <c r="M15" s="9">
        <f>+'24-03-343 Ind. Proy'!X60</f>
        <v>0</v>
      </c>
      <c r="N15" s="9">
        <f>+'24-03-343 Ind. Proy'!Y60</f>
        <v>0</v>
      </c>
      <c r="O15" s="9">
        <f>+'24-03-343 Ind. Proy'!Z60</f>
        <v>0</v>
      </c>
      <c r="P15" s="9">
        <f>+'24-03-343 Ind. Proy'!AA60</f>
        <v>0</v>
      </c>
      <c r="Q15" s="9">
        <f>+'24-03-343 Ind. Proy'!AB60</f>
        <v>69000000</v>
      </c>
      <c r="R15" s="9">
        <f>+'24-03-343 Ind. Proy'!AC60</f>
        <v>69000000</v>
      </c>
      <c r="S15" s="9">
        <f>+'24-03-343 Ind. Proy'!AD60</f>
        <v>0</v>
      </c>
      <c r="T15" s="9">
        <f>+'24-03-343 Ind. Proy'!AE60</f>
        <v>0</v>
      </c>
      <c r="U15" s="9">
        <f>+'24-03-343 Ind. Proy'!AF60</f>
        <v>0</v>
      </c>
      <c r="V15" s="9">
        <f>+'24-03-343 Ind. Proy'!AG60</f>
        <v>0</v>
      </c>
      <c r="W15" s="9">
        <f>+'24-03-343 Ind. Proy'!AH60</f>
        <v>69000000</v>
      </c>
      <c r="X15" s="112">
        <f>+'24-03-343 Ind. Proy'!AI60</f>
        <v>0.22817460317460317</v>
      </c>
      <c r="Y15" s="112">
        <f>+'24-03-343 Ind. Proy'!AJ60</f>
        <v>7.1971424090276112E-2</v>
      </c>
    </row>
    <row r="16" spans="1:25" ht="24.75" customHeight="1" x14ac:dyDescent="0.3">
      <c r="A16" s="43" t="s">
        <v>62</v>
      </c>
      <c r="B16" s="9">
        <f>+'24-03-343 Ind. Proy'!J65</f>
        <v>75890423</v>
      </c>
      <c r="C16" s="9">
        <f>+'24-03-343 Ind. Proy'!K65</f>
        <v>75890423</v>
      </c>
      <c r="D16" s="9">
        <f>+'24-03-343 Ind. Proy'!M65</f>
        <v>0</v>
      </c>
      <c r="E16" s="9">
        <f>+'24-03-343 Ind. Proy'!N65</f>
        <v>0</v>
      </c>
      <c r="F16" s="9">
        <f>+'24-03-343 Ind. Proy'!O65</f>
        <v>0</v>
      </c>
      <c r="G16" s="9">
        <f>+'24-03-343 Ind. Proy'!R65</f>
        <v>0</v>
      </c>
      <c r="H16" s="9">
        <f>+'24-03-343 Ind. Proy'!S65</f>
        <v>0</v>
      </c>
      <c r="I16" s="9">
        <f>+'24-03-343 Ind. Proy'!T65</f>
        <v>0</v>
      </c>
      <c r="J16" s="9">
        <f>+'24-03-343 Ind. Proy'!U65</f>
        <v>0</v>
      </c>
      <c r="K16" s="9">
        <f>+'24-03-343 Ind. Proy'!V65</f>
        <v>0</v>
      </c>
      <c r="L16" s="9">
        <f>+'24-03-343 Ind. Proy'!W65</f>
        <v>0</v>
      </c>
      <c r="M16" s="9">
        <f>+'24-03-343 Ind. Proy'!X65</f>
        <v>0</v>
      </c>
      <c r="N16" s="9">
        <f>+'24-03-343 Ind. Proy'!Y65</f>
        <v>0</v>
      </c>
      <c r="O16" s="9">
        <f>+'24-03-343 Ind. Proy'!Z65</f>
        <v>0</v>
      </c>
      <c r="P16" s="9">
        <f>+'24-03-343 Ind. Proy'!AA65</f>
        <v>0</v>
      </c>
      <c r="Q16" s="9">
        <f>+'24-03-343 Ind. Proy'!AB65</f>
        <v>0</v>
      </c>
      <c r="R16" s="9">
        <f>+'24-03-343 Ind. Proy'!AC65</f>
        <v>0</v>
      </c>
      <c r="S16" s="9">
        <f>+'24-03-343 Ind. Proy'!AD65</f>
        <v>0</v>
      </c>
      <c r="T16" s="9">
        <f>+'24-03-343 Ind. Proy'!AE65</f>
        <v>0</v>
      </c>
      <c r="U16" s="9">
        <f>+'24-03-343 Ind. Proy'!AF65</f>
        <v>0</v>
      </c>
      <c r="V16" s="9">
        <f>+'24-03-343 Ind. Proy'!AG65</f>
        <v>0</v>
      </c>
      <c r="W16" s="9">
        <f>+'24-03-343 Ind. Proy'!AH65</f>
        <v>0</v>
      </c>
      <c r="X16" s="112">
        <f>+'24-03-343 Ind. Proy'!AI65</f>
        <v>0</v>
      </c>
      <c r="Y16" s="112">
        <f>+'24-03-343 Ind. Proy'!AJ65</f>
        <v>0</v>
      </c>
    </row>
    <row r="17" spans="1:25" ht="24.75" customHeight="1" x14ac:dyDescent="0.3">
      <c r="A17" s="43" t="s">
        <v>64</v>
      </c>
      <c r="B17" s="9">
        <f>+'24-03-343 Ind. Proy'!J73</f>
        <v>149600000</v>
      </c>
      <c r="C17" s="9">
        <f>+'24-03-343 Ind. Proy'!K73</f>
        <v>149600000</v>
      </c>
      <c r="D17" s="9">
        <f>+'24-03-343 Ind. Proy'!M73</f>
        <v>0</v>
      </c>
      <c r="E17" s="9">
        <f>+'24-03-343 Ind. Proy'!N73</f>
        <v>0</v>
      </c>
      <c r="F17" s="9">
        <f>+'24-03-343 Ind. Proy'!O73</f>
        <v>0</v>
      </c>
      <c r="G17" s="9">
        <f>+'24-03-343 Ind. Proy'!R73</f>
        <v>0</v>
      </c>
      <c r="H17" s="9">
        <f>+'24-03-343 Ind. Proy'!S73</f>
        <v>0</v>
      </c>
      <c r="I17" s="9">
        <f>+'24-03-343 Ind. Proy'!T73</f>
        <v>0</v>
      </c>
      <c r="J17" s="9">
        <f>+'24-03-343 Ind. Proy'!U73</f>
        <v>0</v>
      </c>
      <c r="K17" s="9">
        <f>+'24-03-343 Ind. Proy'!V73</f>
        <v>0</v>
      </c>
      <c r="L17" s="9">
        <f>+'24-03-343 Ind. Proy'!W73</f>
        <v>0</v>
      </c>
      <c r="M17" s="9">
        <f>+'24-03-343 Ind. Proy'!X73</f>
        <v>0</v>
      </c>
      <c r="N17" s="9">
        <f>+'24-03-343 Ind. Proy'!Y73</f>
        <v>0</v>
      </c>
      <c r="O17" s="9">
        <f>+'24-03-343 Ind. Proy'!Z73</f>
        <v>0</v>
      </c>
      <c r="P17" s="9">
        <f>+'24-03-343 Ind. Proy'!AA73</f>
        <v>0</v>
      </c>
      <c r="Q17" s="9">
        <f>+'24-03-343 Ind. Proy'!AB73</f>
        <v>123200000</v>
      </c>
      <c r="R17" s="9">
        <f>+'24-03-343 Ind. Proy'!AC73</f>
        <v>123200000</v>
      </c>
      <c r="S17" s="9">
        <f>+'24-03-343 Ind. Proy'!AD73</f>
        <v>0</v>
      </c>
      <c r="T17" s="9">
        <f>+'24-03-343 Ind. Proy'!AE73</f>
        <v>0</v>
      </c>
      <c r="U17" s="9">
        <f>+'24-03-343 Ind. Proy'!AF73</f>
        <v>0</v>
      </c>
      <c r="V17" s="9">
        <f>+'24-03-343 Ind. Proy'!AG73</f>
        <v>0</v>
      </c>
      <c r="W17" s="9">
        <f>+'24-03-343 Ind. Proy'!AH73</f>
        <v>123200000</v>
      </c>
      <c r="X17" s="112">
        <f>+'24-03-343 Ind. Proy'!AI66</f>
        <v>0</v>
      </c>
      <c r="Y17" s="112">
        <f>+'24-03-343 Ind. Proy'!AJ66</f>
        <v>0</v>
      </c>
    </row>
    <row r="18" spans="1:25" ht="24.75" customHeight="1" x14ac:dyDescent="0.3">
      <c r="A18" s="43" t="s">
        <v>66</v>
      </c>
      <c r="B18" s="9">
        <f>+'24-03-343 Ind. Proy'!J77</f>
        <v>50000000</v>
      </c>
      <c r="C18" s="9">
        <f>+'24-03-343 Ind. Proy'!K77</f>
        <v>50000000</v>
      </c>
      <c r="D18" s="9">
        <f>+'24-03-343 Ind. Proy'!M77</f>
        <v>0</v>
      </c>
      <c r="E18" s="9">
        <f>+'24-03-343 Ind. Proy'!N77</f>
        <v>0</v>
      </c>
      <c r="F18" s="9">
        <f>+'24-03-343 Ind. Proy'!O77</f>
        <v>0</v>
      </c>
      <c r="G18" s="9">
        <f>+'24-03-343 Ind. Proy'!R77</f>
        <v>0</v>
      </c>
      <c r="H18" s="9">
        <f>+'24-03-343 Ind. Proy'!S77</f>
        <v>0</v>
      </c>
      <c r="I18" s="9">
        <f>+'24-03-343 Ind. Proy'!T77</f>
        <v>0</v>
      </c>
      <c r="J18" s="9">
        <f>+'24-03-343 Ind. Proy'!U77</f>
        <v>0</v>
      </c>
      <c r="K18" s="9">
        <f>+'24-03-343 Ind. Proy'!V77</f>
        <v>0</v>
      </c>
      <c r="L18" s="9">
        <f>+'24-03-343 Ind. Proy'!W77</f>
        <v>0</v>
      </c>
      <c r="M18" s="9">
        <f>+'24-03-343 Ind. Proy'!X77</f>
        <v>0</v>
      </c>
      <c r="N18" s="9">
        <f>+'24-03-343 Ind. Proy'!Y77</f>
        <v>0</v>
      </c>
      <c r="O18" s="9">
        <f>+'24-03-343 Ind. Proy'!Z77</f>
        <v>0</v>
      </c>
      <c r="P18" s="9">
        <f>+'24-03-343 Ind. Proy'!AA77</f>
        <v>0</v>
      </c>
      <c r="Q18" s="9">
        <f>+'24-03-343 Ind. Proy'!AB77</f>
        <v>25000000</v>
      </c>
      <c r="R18" s="9">
        <f>+'24-03-343 Ind. Proy'!AC77</f>
        <v>25000000</v>
      </c>
      <c r="S18" s="9">
        <f>+'24-03-343 Ind. Proy'!AD77</f>
        <v>0</v>
      </c>
      <c r="T18" s="9">
        <f>+'24-03-343 Ind. Proy'!AE77</f>
        <v>0</v>
      </c>
      <c r="U18" s="9">
        <f>+'24-03-343 Ind. Proy'!AF77</f>
        <v>0</v>
      </c>
      <c r="V18" s="9">
        <f>+'24-03-343 Ind. Proy'!AG77</f>
        <v>0</v>
      </c>
      <c r="W18" s="9">
        <f>+'24-03-343 Ind. Proy'!AH77</f>
        <v>25000000</v>
      </c>
      <c r="X18" s="112">
        <f>+'24-03-343 Ind. Proy'!AI67</f>
        <v>0.3235294117647059</v>
      </c>
      <c r="Y18" s="112">
        <f>+'24-03-343 Ind. Proy'!AJ77</f>
        <v>2.6076602931259463E-2</v>
      </c>
    </row>
    <row r="19" spans="1:25" ht="24.75" customHeight="1" x14ac:dyDescent="0.3">
      <c r="A19" s="43" t="s">
        <v>68</v>
      </c>
      <c r="B19" s="9">
        <f>+'24-03-343 Ind. Proy'!J80</f>
        <v>50200000</v>
      </c>
      <c r="C19" s="9">
        <f>+'24-03-343 Ind. Proy'!K80</f>
        <v>50200000</v>
      </c>
      <c r="D19" s="9">
        <f>+'24-03-343 Ind. Proy'!M80</f>
        <v>0</v>
      </c>
      <c r="E19" s="9">
        <f>+'24-03-343 Ind. Proy'!N80</f>
        <v>0</v>
      </c>
      <c r="F19" s="9">
        <f>+'24-03-343 Ind. Proy'!O80</f>
        <v>0</v>
      </c>
      <c r="G19" s="9">
        <f>+'24-03-343 Ind. Proy'!R80</f>
        <v>0</v>
      </c>
      <c r="H19" s="9">
        <f>+'24-03-343 Ind. Proy'!S80</f>
        <v>0</v>
      </c>
      <c r="I19" s="9">
        <f>+'24-03-343 Ind. Proy'!T80</f>
        <v>0</v>
      </c>
      <c r="J19" s="9">
        <f>+'24-03-343 Ind. Proy'!U80</f>
        <v>0</v>
      </c>
      <c r="K19" s="9">
        <f>+'24-03-343 Ind. Proy'!V80</f>
        <v>0</v>
      </c>
      <c r="L19" s="9">
        <f>+'24-03-343 Ind. Proy'!W80</f>
        <v>0</v>
      </c>
      <c r="M19" s="9">
        <f>+'24-03-343 Ind. Proy'!X80</f>
        <v>0</v>
      </c>
      <c r="N19" s="9">
        <f>+'24-03-343 Ind. Proy'!Y80</f>
        <v>0</v>
      </c>
      <c r="O19" s="9">
        <f>+'24-03-343 Ind. Proy'!Z80</f>
        <v>0</v>
      </c>
      <c r="P19" s="9">
        <f>+'24-03-343 Ind. Proy'!AA80</f>
        <v>0</v>
      </c>
      <c r="Q19" s="9">
        <f>+'24-03-343 Ind. Proy'!AB80</f>
        <v>0</v>
      </c>
      <c r="R19" s="9">
        <f>+'24-03-343 Ind. Proy'!AC80</f>
        <v>0</v>
      </c>
      <c r="S19" s="9">
        <f>+'24-03-343 Ind. Proy'!AD80</f>
        <v>0</v>
      </c>
      <c r="T19" s="9">
        <f>+'24-03-343 Ind. Proy'!AE80</f>
        <v>0</v>
      </c>
      <c r="U19" s="9">
        <f>+'24-03-343 Ind. Proy'!AF80</f>
        <v>0</v>
      </c>
      <c r="V19" s="9">
        <f>+'24-03-343 Ind. Proy'!AG80</f>
        <v>0</v>
      </c>
      <c r="W19" s="9">
        <f>+'24-03-343 Ind. Proy'!AH80</f>
        <v>0</v>
      </c>
      <c r="X19" s="112">
        <f>+'24-03-343 Ind. Proy'!AI73</f>
        <v>0.82352941176470584</v>
      </c>
      <c r="Y19" s="112">
        <f>+'24-03-343 Ind. Proy'!AJ80</f>
        <v>0</v>
      </c>
    </row>
    <row r="20" spans="1:25" ht="24.75" customHeight="1" x14ac:dyDescent="0.3">
      <c r="A20" s="44" t="s">
        <v>70</v>
      </c>
      <c r="B20" s="9">
        <f>+'24-03-343 Ind. Proy'!J83</f>
        <v>48400000</v>
      </c>
      <c r="C20" s="9">
        <f>+'24-03-343 Ind. Proy'!K83</f>
        <v>48400000</v>
      </c>
      <c r="D20" s="9">
        <f>+'24-03-343 Ind. Proy'!M83</f>
        <v>0</v>
      </c>
      <c r="E20" s="9">
        <f>+'24-03-343 Ind. Proy'!N83</f>
        <v>0</v>
      </c>
      <c r="F20" s="9">
        <f>+'24-03-343 Ind. Proy'!O83</f>
        <v>0</v>
      </c>
      <c r="G20" s="9">
        <f>+'24-03-343 Ind. Proy'!R83</f>
        <v>0</v>
      </c>
      <c r="H20" s="9">
        <f>+'24-03-343 Ind. Proy'!S83</f>
        <v>0</v>
      </c>
      <c r="I20" s="9">
        <f>+'24-03-343 Ind. Proy'!T83</f>
        <v>0</v>
      </c>
      <c r="J20" s="9">
        <f>+'24-03-343 Ind. Proy'!U83</f>
        <v>0</v>
      </c>
      <c r="K20" s="9">
        <f>+'24-03-343 Ind. Proy'!V83</f>
        <v>0</v>
      </c>
      <c r="L20" s="9">
        <f>+'24-03-343 Ind. Proy'!W83</f>
        <v>0</v>
      </c>
      <c r="M20" s="9">
        <f>+'24-03-343 Ind. Proy'!X83</f>
        <v>0</v>
      </c>
      <c r="N20" s="9">
        <f>+'24-03-343 Ind. Proy'!Y83</f>
        <v>0</v>
      </c>
      <c r="O20" s="9">
        <f>+'24-03-343 Ind. Proy'!Z83</f>
        <v>0</v>
      </c>
      <c r="P20" s="9">
        <f>+'24-03-343 Ind. Proy'!AA83</f>
        <v>0</v>
      </c>
      <c r="Q20" s="9">
        <f>+'24-03-343 Ind. Proy'!AB83</f>
        <v>0</v>
      </c>
      <c r="R20" s="9">
        <f>+'24-03-343 Ind. Proy'!AC83</f>
        <v>0</v>
      </c>
      <c r="S20" s="9">
        <f>+'24-03-343 Ind. Proy'!AD83</f>
        <v>0</v>
      </c>
      <c r="T20" s="9">
        <f>+'24-03-343 Ind. Proy'!AE83</f>
        <v>0</v>
      </c>
      <c r="U20" s="9">
        <f>+'24-03-343 Ind. Proy'!AF83</f>
        <v>0</v>
      </c>
      <c r="V20" s="9">
        <f>+'24-03-343 Ind. Proy'!AG83</f>
        <v>0</v>
      </c>
      <c r="W20" s="9">
        <f>+'24-03-343 Ind. Proy'!AH83</f>
        <v>0</v>
      </c>
      <c r="X20" s="112">
        <f>+'24-03-343 Ind. Proy'!AI83</f>
        <v>0</v>
      </c>
      <c r="Y20" s="112">
        <f>+'24-03-343 Ind. Proy'!AJ83</f>
        <v>0</v>
      </c>
    </row>
    <row r="21" spans="1:25" ht="24.75" customHeight="1" x14ac:dyDescent="0.3">
      <c r="A21" s="44" t="s">
        <v>72</v>
      </c>
      <c r="B21" s="9">
        <f>+'24-03-343 Ind. Proy'!J87</f>
        <v>138450000</v>
      </c>
      <c r="C21" s="9">
        <f>+'24-03-343 Ind. Proy'!K87</f>
        <v>138450000</v>
      </c>
      <c r="D21" s="9">
        <f>+'24-03-343 Ind. Proy'!M87</f>
        <v>0</v>
      </c>
      <c r="E21" s="9">
        <f>+'24-03-343 Ind. Proy'!N87</f>
        <v>0</v>
      </c>
      <c r="F21" s="9">
        <f>+'24-03-343 Ind. Proy'!O87</f>
        <v>0</v>
      </c>
      <c r="G21" s="9">
        <f>+'24-03-343 Ind. Proy'!R87</f>
        <v>0</v>
      </c>
      <c r="H21" s="9">
        <f>+'24-03-343 Ind. Proy'!S87</f>
        <v>0</v>
      </c>
      <c r="I21" s="9">
        <f>+'24-03-343 Ind. Proy'!T87</f>
        <v>0</v>
      </c>
      <c r="J21" s="9">
        <f>+'24-03-343 Ind. Proy'!U87</f>
        <v>0</v>
      </c>
      <c r="K21" s="9">
        <f>+'24-03-343 Ind. Proy'!V87</f>
        <v>0</v>
      </c>
      <c r="L21" s="9">
        <f>+'24-03-343 Ind. Proy'!W87</f>
        <v>0</v>
      </c>
      <c r="M21" s="9">
        <f>+'24-03-343 Ind. Proy'!X87</f>
        <v>0</v>
      </c>
      <c r="N21" s="9">
        <f>+'24-03-343 Ind. Proy'!Y87</f>
        <v>0</v>
      </c>
      <c r="O21" s="9">
        <f>+'24-03-343 Ind. Proy'!Z87</f>
        <v>0</v>
      </c>
      <c r="P21" s="9">
        <f>+'24-03-343 Ind. Proy'!AA87</f>
        <v>0</v>
      </c>
      <c r="Q21" s="9">
        <f>+'24-03-343 Ind. Proy'!AB87</f>
        <v>0</v>
      </c>
      <c r="R21" s="9">
        <f>+'24-03-343 Ind. Proy'!AC87</f>
        <v>0</v>
      </c>
      <c r="S21" s="9">
        <f>+'24-03-343 Ind. Proy'!AD87</f>
        <v>0</v>
      </c>
      <c r="T21" s="9">
        <f>+'24-03-343 Ind. Proy'!AE87</f>
        <v>0</v>
      </c>
      <c r="U21" s="9">
        <f>+'24-03-343 Ind. Proy'!AF87</f>
        <v>0</v>
      </c>
      <c r="V21" s="9">
        <f>+'24-03-343 Ind. Proy'!AG87</f>
        <v>0</v>
      </c>
      <c r="W21" s="9">
        <f>+'24-03-343 Ind. Proy'!AH87</f>
        <v>0</v>
      </c>
      <c r="X21" s="112">
        <f>+'24-03-343 Ind. Proy'!AI87</f>
        <v>0</v>
      </c>
      <c r="Y21" s="112">
        <f>+'24-03-343 Ind. Proy'!AJ87</f>
        <v>0</v>
      </c>
    </row>
    <row r="22" spans="1:25" ht="24.75" customHeight="1" x14ac:dyDescent="0.3">
      <c r="A22" s="44" t="s">
        <v>131</v>
      </c>
      <c r="B22" s="9">
        <f>+'24-03-343 Ind. Proy'!J91</f>
        <v>65200000</v>
      </c>
      <c r="C22" s="9">
        <f>+'24-03-343 Ind. Proy'!K91</f>
        <v>65200000</v>
      </c>
      <c r="D22" s="9">
        <f>+'24-03-343 Ind. Proy'!M88</f>
        <v>0</v>
      </c>
      <c r="E22" s="9">
        <f>+'24-03-343 Ind. Proy'!N88</f>
        <v>0</v>
      </c>
      <c r="F22" s="9">
        <f>+'24-03-343 Ind. Proy'!O88</f>
        <v>0</v>
      </c>
      <c r="G22" s="9">
        <f>+'24-03-343 Ind. Proy'!R88</f>
        <v>0</v>
      </c>
      <c r="H22" s="9">
        <f>+'24-03-343 Ind. Proy'!S88</f>
        <v>0</v>
      </c>
      <c r="I22" s="9">
        <f>+'24-03-343 Ind. Proy'!T88</f>
        <v>0</v>
      </c>
      <c r="J22" s="9">
        <f>+'24-03-343 Ind. Proy'!U91</f>
        <v>0</v>
      </c>
      <c r="K22" s="9">
        <f>+'24-03-343 Ind. Proy'!V88</f>
        <v>0</v>
      </c>
      <c r="L22" s="9">
        <f>+'24-03-343 Ind. Proy'!W88</f>
        <v>0</v>
      </c>
      <c r="M22" s="9">
        <f>+'24-03-343 Ind. Proy'!X88</f>
        <v>0</v>
      </c>
      <c r="N22" s="9">
        <f>+'24-03-343 Ind. Proy'!Y88</f>
        <v>0</v>
      </c>
      <c r="O22" s="9">
        <f>+'24-03-343 Ind. Proy'!Z88</f>
        <v>0</v>
      </c>
      <c r="P22" s="9">
        <f>+'24-03-343 Ind. Proy'!AA88</f>
        <v>0</v>
      </c>
      <c r="Q22" s="9">
        <f>+'24-03-343 Ind. Proy'!AB88</f>
        <v>0</v>
      </c>
      <c r="R22" s="9">
        <f>+'24-03-343 Ind. Proy'!AC88</f>
        <v>0</v>
      </c>
      <c r="S22" s="9">
        <f>+'24-03-343 Ind. Proy'!AD88</f>
        <v>0</v>
      </c>
      <c r="T22" s="9">
        <f>+'24-03-343 Ind. Proy'!AE88</f>
        <v>0</v>
      </c>
      <c r="U22" s="9">
        <f>+'24-03-343 Ind. Proy'!AF88</f>
        <v>0</v>
      </c>
      <c r="V22" s="9">
        <f>+'24-03-343 Ind. Proy'!AG88</f>
        <v>0</v>
      </c>
      <c r="W22" s="9">
        <f>+'24-03-343 Ind. Proy'!AH91</f>
        <v>0</v>
      </c>
      <c r="X22" s="112">
        <f>+'24-03-343 Ind. Proy'!AI91</f>
        <v>0</v>
      </c>
      <c r="Y22" s="112">
        <f>+'24-03-343 Ind. Proy'!AJ88</f>
        <v>0</v>
      </c>
    </row>
    <row r="23" spans="1:25" ht="24.75" customHeight="1" x14ac:dyDescent="0.3">
      <c r="A23" s="44" t="s">
        <v>74</v>
      </c>
      <c r="B23" s="9">
        <f>+'24-03-343 Ind. Proy'!J106</f>
        <v>969488658</v>
      </c>
      <c r="C23" s="9">
        <f>+'24-03-343 Ind. Proy'!K106</f>
        <v>969320962</v>
      </c>
      <c r="D23" s="9">
        <f>+'24-03-343 Ind. Proy'!M89</f>
        <v>0</v>
      </c>
      <c r="E23" s="9">
        <f>+'24-03-343 Ind. Proy'!N89</f>
        <v>0</v>
      </c>
      <c r="F23" s="9">
        <f>+'24-03-343 Ind. Proy'!O89</f>
        <v>0</v>
      </c>
      <c r="G23" s="9">
        <f>+'24-03-343 Ind. Proy'!R106</f>
        <v>0</v>
      </c>
      <c r="H23" s="9">
        <f>+'24-03-343 Ind. Proy'!S106</f>
        <v>0</v>
      </c>
      <c r="I23" s="9">
        <f>+'24-03-343 Ind. Proy'!T106</f>
        <v>0</v>
      </c>
      <c r="J23" s="9">
        <f>+'24-03-343 Ind. Proy'!U106</f>
        <v>20962</v>
      </c>
      <c r="K23" s="9">
        <f>+'24-03-343 Ind. Proy'!V106</f>
        <v>0</v>
      </c>
      <c r="L23" s="9">
        <f>+'24-03-343 Ind. Proy'!W106</f>
        <v>20962</v>
      </c>
      <c r="M23" s="9">
        <f>+'24-03-343 Ind. Proy'!X106</f>
        <v>0</v>
      </c>
      <c r="N23" s="9">
        <f>+'24-03-343 Ind. Proy'!Y106</f>
        <v>20962</v>
      </c>
      <c r="O23" s="9">
        <f>+'24-03-343 Ind. Proy'!Z106</f>
        <v>0</v>
      </c>
      <c r="P23" s="9">
        <f>+'24-03-343 Ind. Proy'!AA106</f>
        <v>0</v>
      </c>
      <c r="Q23" s="9">
        <f>+'24-03-343 Ind. Proy'!AB106</f>
        <v>617615553</v>
      </c>
      <c r="R23" s="9">
        <f>+'24-03-343 Ind. Proy'!AC106</f>
        <v>617615553</v>
      </c>
      <c r="S23" s="9">
        <f>+'24-03-343 Ind. Proy'!AD106</f>
        <v>0</v>
      </c>
      <c r="T23" s="9">
        <f>+'24-03-343 Ind. Proy'!AE106</f>
        <v>0</v>
      </c>
      <c r="U23" s="9">
        <f>+'24-03-343 Ind. Proy'!AF106</f>
        <v>0</v>
      </c>
      <c r="V23" s="9">
        <f>+'24-03-343 Ind. Proy'!AG106</f>
        <v>0</v>
      </c>
      <c r="W23" s="9">
        <f>+'24-03-343 Ind. Proy'!AH106</f>
        <v>617636515</v>
      </c>
      <c r="X23" s="112">
        <f>+'24-03-343 Ind. Proy'!AI106</f>
        <v>0.63707451335650389</v>
      </c>
      <c r="Y23" s="112">
        <f>+'24-03-343 Ind. Proy'!AJ91</f>
        <v>0</v>
      </c>
    </row>
    <row r="24" spans="1:25" ht="24.75" customHeight="1" x14ac:dyDescent="0.3">
      <c r="A24" s="45" t="s">
        <v>76</v>
      </c>
      <c r="B24" s="9">
        <f>+'24-03-343 Ind. Proy'!J110</f>
        <v>524682109</v>
      </c>
      <c r="C24" s="9">
        <f>+'24-03-343 Ind. Proy'!K110</f>
        <v>39692216</v>
      </c>
      <c r="D24" s="9">
        <f>+'24-03-343 Ind. Proy'!M110</f>
        <v>0</v>
      </c>
      <c r="E24" s="9">
        <f>+'24-03-343 Ind. Proy'!N110</f>
        <v>0</v>
      </c>
      <c r="F24" s="9">
        <f>+'24-03-343 Ind. Proy'!O110</f>
        <v>0</v>
      </c>
      <c r="G24" s="9">
        <f>+'24-03-343 Ind. Proy'!R110</f>
        <v>2381936</v>
      </c>
      <c r="H24" s="9">
        <f>+'24-03-343 Ind. Proy'!S110</f>
        <v>4057876</v>
      </c>
      <c r="I24" s="9">
        <f>+'24-03-343 Ind. Proy'!T110</f>
        <v>3194381</v>
      </c>
      <c r="J24" s="9">
        <f>+'24-03-343 Ind. Proy'!U110</f>
        <v>9634193</v>
      </c>
      <c r="K24" s="9">
        <f>+'24-03-343 Ind. Proy'!V110</f>
        <v>2505972</v>
      </c>
      <c r="L24" s="9">
        <f>+'24-03-343 Ind. Proy'!W110</f>
        <v>2381936</v>
      </c>
      <c r="M24" s="9">
        <f>+'24-03-343 Ind. Proy'!X110</f>
        <v>2381936</v>
      </c>
      <c r="N24" s="9">
        <f>+'24-03-343 Ind. Proy'!Y110</f>
        <v>7269844</v>
      </c>
      <c r="O24" s="9">
        <f>+'24-03-343 Ind. Proy'!Z110</f>
        <v>3807107</v>
      </c>
      <c r="P24" s="9">
        <f>+'24-03-343 Ind. Proy'!AA110</f>
        <v>2527234</v>
      </c>
      <c r="Q24" s="9">
        <f>+'24-03-343 Ind. Proy'!AB110</f>
        <v>3145476</v>
      </c>
      <c r="R24" s="9">
        <f>+'24-03-343 Ind. Proy'!AC110</f>
        <v>9479817</v>
      </c>
      <c r="S24" s="9">
        <f>+'24-03-343 Ind. Proy'!AD110</f>
        <v>0</v>
      </c>
      <c r="T24" s="9">
        <f>+'24-03-343 Ind. Proy'!AE110</f>
        <v>0</v>
      </c>
      <c r="U24" s="9">
        <f>+'24-03-343 Ind. Proy'!AF110</f>
        <v>0</v>
      </c>
      <c r="V24" s="9">
        <f>+'24-03-343 Ind. Proy'!AG110</f>
        <v>0</v>
      </c>
      <c r="W24" s="9">
        <f>+'24-03-343 Ind. Proy'!AH110</f>
        <v>26383854</v>
      </c>
      <c r="X24" s="112">
        <f>+'24-03-343 Ind. Proy'!AI110</f>
        <v>5.02854081498708E-2</v>
      </c>
      <c r="Y24" s="112">
        <f>+'24-03-343 Ind. Proy'!AJ110</f>
        <v>2.7520051382172867E-2</v>
      </c>
    </row>
    <row r="25" spans="1:25" ht="20.399999999999999" customHeight="1" x14ac:dyDescent="0.3">
      <c r="A25" s="403" t="s">
        <v>248</v>
      </c>
      <c r="B25" s="273">
        <f>SUM(B8:B24)</f>
        <v>3452716000</v>
      </c>
      <c r="C25" s="273">
        <f t="shared" ref="C25:W25" si="0">SUM(C8:C24)</f>
        <v>2967247067</v>
      </c>
      <c r="D25" s="273">
        <f t="shared" si="0"/>
        <v>0</v>
      </c>
      <c r="E25" s="273">
        <f t="shared" si="0"/>
        <v>0</v>
      </c>
      <c r="F25" s="273">
        <f t="shared" si="0"/>
        <v>0</v>
      </c>
      <c r="G25" s="273">
        <f t="shared" si="0"/>
        <v>2381936</v>
      </c>
      <c r="H25" s="273">
        <f t="shared" si="0"/>
        <v>4057876</v>
      </c>
      <c r="I25" s="273">
        <f t="shared" si="0"/>
        <v>3194381</v>
      </c>
      <c r="J25" s="273">
        <f t="shared" si="0"/>
        <v>9655155</v>
      </c>
      <c r="K25" s="273">
        <f t="shared" si="0"/>
        <v>2600300</v>
      </c>
      <c r="L25" s="273">
        <f t="shared" si="0"/>
        <v>2507708</v>
      </c>
      <c r="M25" s="273">
        <f t="shared" si="0"/>
        <v>2455302</v>
      </c>
      <c r="N25" s="273">
        <f ca="1">SUM(N8:N24)</f>
        <v>7542348</v>
      </c>
      <c r="O25" s="273">
        <f t="shared" ca="1" si="0"/>
        <v>3807107</v>
      </c>
      <c r="P25" s="273">
        <f t="shared" ca="1" si="0"/>
        <v>2548196</v>
      </c>
      <c r="Q25" s="273">
        <f t="shared" si="0"/>
        <v>935161029</v>
      </c>
      <c r="R25" s="273">
        <f t="shared" si="0"/>
        <v>941516332</v>
      </c>
      <c r="S25" s="273">
        <f t="shared" si="0"/>
        <v>0</v>
      </c>
      <c r="T25" s="273">
        <f t="shared" si="0"/>
        <v>0</v>
      </c>
      <c r="U25" s="273">
        <f t="shared" si="0"/>
        <v>0</v>
      </c>
      <c r="V25" s="273">
        <f t="shared" si="0"/>
        <v>0</v>
      </c>
      <c r="W25" s="273">
        <f t="shared" si="0"/>
        <v>958713835</v>
      </c>
      <c r="X25" s="281">
        <f>+'24-03-343 Ind. Proy'!AI111</f>
        <v>0.2776694738287192</v>
      </c>
      <c r="Y25" s="281">
        <f>'24-03-343 Ind. Proy'!AJ111</f>
        <v>1</v>
      </c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C29" s="399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3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3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3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3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3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3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3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3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3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3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33CCFF"/>
    <pageSetUpPr fitToPage="1"/>
  </sheetPr>
  <dimension ref="A1:DZ229"/>
  <sheetViews>
    <sheetView tabSelected="1" topLeftCell="O92" zoomScale="110" zoomScaleNormal="110" workbookViewId="0">
      <selection activeCell="AL97" sqref="AL97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42" customWidth="1"/>
    <col min="4" max="4" width="10.44140625" style="15" bestFit="1" customWidth="1"/>
    <col min="5" max="5" width="29.109375" style="14" customWidth="1"/>
    <col min="6" max="6" width="24.66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130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130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130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130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130" ht="17.25" customHeight="1" x14ac:dyDescent="0.3">
      <c r="A5" s="467" t="s">
        <v>249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Z5" s="468"/>
      <c r="AA5" s="468"/>
      <c r="AB5" s="468"/>
      <c r="AC5" s="468"/>
      <c r="AD5" s="468"/>
      <c r="AE5" s="468"/>
      <c r="AF5" s="468"/>
      <c r="AG5" s="468"/>
      <c r="AH5" s="468"/>
      <c r="AI5" s="468"/>
      <c r="AJ5" s="469"/>
    </row>
    <row r="6" spans="1:130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130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130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518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130" s="11" customFormat="1" ht="24.75" customHeight="1" outlineLevel="1" x14ac:dyDescent="0.2">
      <c r="A9" s="23">
        <v>1</v>
      </c>
      <c r="B9" s="23"/>
      <c r="C9" s="173"/>
      <c r="D9" s="33"/>
      <c r="E9" s="74"/>
      <c r="F9" s="74"/>
      <c r="G9" s="74"/>
      <c r="H9" s="33"/>
      <c r="I9" s="33"/>
      <c r="J9" s="519"/>
      <c r="K9" s="147"/>
      <c r="L9" s="78"/>
      <c r="M9" s="28"/>
      <c r="N9" s="28"/>
      <c r="O9" s="28"/>
      <c r="P9" s="78"/>
      <c r="Q9" s="78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" si="0">SUM(U9,Y9,AC9,AG9)</f>
        <v>0</v>
      </c>
      <c r="AI9" s="112">
        <f>IF(ISERROR(AH9/J9),0,AH9/J9)</f>
        <v>0</v>
      </c>
      <c r="AJ9" s="112">
        <f>IF(ISERROR(AH9/$AH$212),"-",AH9/$AH$212)</f>
        <v>0</v>
      </c>
    </row>
    <row r="10" spans="1:130" s="283" customFormat="1" ht="12.75" customHeight="1" x14ac:dyDescent="0.3">
      <c r="A10" s="430" t="s">
        <v>47</v>
      </c>
      <c r="B10" s="430"/>
      <c r="C10" s="430"/>
      <c r="D10" s="430"/>
      <c r="E10" s="430"/>
      <c r="F10" s="430"/>
      <c r="G10" s="430"/>
      <c r="H10" s="430"/>
      <c r="I10" s="430"/>
      <c r="J10" s="273">
        <f>SUM(J8)</f>
        <v>0</v>
      </c>
      <c r="K10" s="273">
        <f>SUM(K9:K9)</f>
        <v>0</v>
      </c>
      <c r="L10" s="394"/>
      <c r="M10" s="273">
        <f>SUM(M9:M9)</f>
        <v>0</v>
      </c>
      <c r="N10" s="273">
        <f>SUM(N9:N9)</f>
        <v>0</v>
      </c>
      <c r="O10" s="273">
        <f>SUM(O9:O9)</f>
        <v>0</v>
      </c>
      <c r="P10" s="274"/>
      <c r="Q10" s="404"/>
      <c r="R10" s="273">
        <f t="shared" ref="R10:AH10" si="1">SUM(R9:R9)</f>
        <v>0</v>
      </c>
      <c r="S10" s="273">
        <f t="shared" si="1"/>
        <v>0</v>
      </c>
      <c r="T10" s="273">
        <f t="shared" si="1"/>
        <v>0</v>
      </c>
      <c r="U10" s="273">
        <f t="shared" si="1"/>
        <v>0</v>
      </c>
      <c r="V10" s="273">
        <f t="shared" si="1"/>
        <v>0</v>
      </c>
      <c r="W10" s="273">
        <f t="shared" si="1"/>
        <v>0</v>
      </c>
      <c r="X10" s="273">
        <f t="shared" si="1"/>
        <v>0</v>
      </c>
      <c r="Y10" s="273">
        <f t="shared" si="1"/>
        <v>0</v>
      </c>
      <c r="Z10" s="273">
        <f t="shared" si="1"/>
        <v>0</v>
      </c>
      <c r="AA10" s="273">
        <f t="shared" si="1"/>
        <v>0</v>
      </c>
      <c r="AB10" s="273">
        <f>SUM(AB9:AB9)</f>
        <v>0</v>
      </c>
      <c r="AC10" s="273">
        <f t="shared" si="1"/>
        <v>0</v>
      </c>
      <c r="AD10" s="273">
        <f t="shared" si="1"/>
        <v>0</v>
      </c>
      <c r="AE10" s="273">
        <f t="shared" si="1"/>
        <v>0</v>
      </c>
      <c r="AF10" s="273">
        <f t="shared" si="1"/>
        <v>0</v>
      </c>
      <c r="AG10" s="273">
        <f t="shared" si="1"/>
        <v>0</v>
      </c>
      <c r="AH10" s="273">
        <f t="shared" si="1"/>
        <v>0</v>
      </c>
      <c r="AI10" s="281">
        <f>IF(ISERROR(AH10/J10),0,AH10/J10)</f>
        <v>0</v>
      </c>
      <c r="AJ10" s="281">
        <f>IF(ISERROR(AH10/$AH$212),0,AH10/$AH$212)</f>
        <v>0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</row>
    <row r="11" spans="1:130" ht="12.75" customHeight="1" x14ac:dyDescent="0.3">
      <c r="A11" s="524" t="s">
        <v>48</v>
      </c>
      <c r="B11" s="524"/>
      <c r="C11" s="524"/>
      <c r="D11" s="524"/>
      <c r="E11" s="524"/>
      <c r="F11" s="16"/>
      <c r="G11" s="5"/>
      <c r="H11" s="17"/>
      <c r="I11" s="17"/>
      <c r="J11" s="518">
        <v>41310000</v>
      </c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11"/>
      <c r="AJ11" s="111"/>
    </row>
    <row r="12" spans="1:130" s="11" customFormat="1" ht="24.75" customHeight="1" outlineLevel="1" x14ac:dyDescent="0.2">
      <c r="A12" s="23">
        <v>1</v>
      </c>
      <c r="B12" s="23"/>
      <c r="C12" s="173"/>
      <c r="D12" s="33"/>
      <c r="E12" s="74"/>
      <c r="F12" s="74"/>
      <c r="G12" s="74"/>
      <c r="H12" s="33"/>
      <c r="I12" s="33"/>
      <c r="J12" s="519"/>
      <c r="K12" s="147"/>
      <c r="L12" s="78"/>
      <c r="M12" s="28"/>
      <c r="N12" s="28"/>
      <c r="O12" s="28"/>
      <c r="P12" s="78"/>
      <c r="Q12" s="78"/>
      <c r="R12" s="28"/>
      <c r="S12" s="28"/>
      <c r="T12" s="28"/>
      <c r="U12" s="29">
        <f>SUM(R12:T12)</f>
        <v>0</v>
      </c>
      <c r="V12" s="28"/>
      <c r="W12" s="28"/>
      <c r="X12" s="28"/>
      <c r="Y12" s="29">
        <f>SUM(V12:X12)</f>
        <v>0</v>
      </c>
      <c r="Z12" s="28"/>
      <c r="AA12" s="28"/>
      <c r="AB12" s="28"/>
      <c r="AC12" s="29">
        <f>SUM(Z12:AB12)</f>
        <v>0</v>
      </c>
      <c r="AD12" s="28"/>
      <c r="AE12" s="147"/>
      <c r="AF12" s="28"/>
      <c r="AG12" s="29">
        <f>SUM(AD12:AF12)</f>
        <v>0</v>
      </c>
      <c r="AH12" s="29">
        <f t="shared" ref="AH12:AH14" si="2">SUM(U12,Y12,AC12,AG12)</f>
        <v>0</v>
      </c>
      <c r="AI12" s="112">
        <f>IF(ISERROR(AH12/J12),0,AH12/J12)</f>
        <v>0</v>
      </c>
      <c r="AJ12" s="112">
        <f>IF(ISERROR(AH12/$AH$212),"-",AH12/$AH$212)</f>
        <v>0</v>
      </c>
    </row>
    <row r="13" spans="1:130" s="11" customFormat="1" ht="12.75" hidden="1" customHeight="1" outlineLevel="1" x14ac:dyDescent="0.2">
      <c r="A13" s="23">
        <v>2</v>
      </c>
      <c r="B13" s="23"/>
      <c r="C13" s="173"/>
      <c r="D13" s="33"/>
      <c r="E13" s="74"/>
      <c r="F13" s="74"/>
      <c r="G13" s="74"/>
      <c r="H13" s="33"/>
      <c r="I13" s="33"/>
      <c r="J13" s="519"/>
      <c r="K13" s="148"/>
      <c r="L13" s="78"/>
      <c r="M13" s="28"/>
      <c r="N13" s="28"/>
      <c r="O13" s="28"/>
      <c r="P13" s="162"/>
      <c r="Q13" s="162"/>
      <c r="R13" s="28"/>
      <c r="S13" s="28"/>
      <c r="T13" s="28"/>
      <c r="U13" s="29">
        <f t="shared" ref="U13:U14" si="3">SUM(R13:T13)</f>
        <v>0</v>
      </c>
      <c r="V13" s="28"/>
      <c r="W13" s="28"/>
      <c r="X13" s="28"/>
      <c r="Y13" s="29">
        <f t="shared" ref="Y13:Y14" si="4">SUM(V13:X13)</f>
        <v>0</v>
      </c>
      <c r="Z13" s="28"/>
      <c r="AA13" s="28"/>
      <c r="AB13" s="28"/>
      <c r="AC13" s="29">
        <f t="shared" ref="AC13:AC14" si="5">SUM(Z13:AB13)</f>
        <v>0</v>
      </c>
      <c r="AD13" s="28"/>
      <c r="AE13" s="148"/>
      <c r="AF13" s="28"/>
      <c r="AG13" s="29">
        <f t="shared" ref="AG13:AG14" si="6">SUM(AD13:AF13)</f>
        <v>0</v>
      </c>
      <c r="AH13" s="29">
        <f t="shared" si="2"/>
        <v>0</v>
      </c>
      <c r="AI13" s="112">
        <f t="shared" ref="AI13:AI14" si="7">IF(ISERROR(AH13/J13),0,AH13/J13)</f>
        <v>0</v>
      </c>
      <c r="AJ13" s="112">
        <f>IF(ISERROR(AH13/$AH$212),"-",AH13/$AH$212)</f>
        <v>0</v>
      </c>
    </row>
    <row r="14" spans="1:130" s="11" customFormat="1" ht="12.75" hidden="1" customHeight="1" outlineLevel="1" x14ac:dyDescent="0.2">
      <c r="A14" s="23">
        <v>3</v>
      </c>
      <c r="B14" s="23"/>
      <c r="C14" s="173"/>
      <c r="D14" s="33"/>
      <c r="E14" s="74"/>
      <c r="F14" s="74"/>
      <c r="G14" s="74"/>
      <c r="H14" s="33"/>
      <c r="I14" s="33"/>
      <c r="J14" s="520"/>
      <c r="K14" s="148"/>
      <c r="L14" s="78"/>
      <c r="M14" s="28"/>
      <c r="N14" s="28"/>
      <c r="O14" s="28"/>
      <c r="P14" s="162"/>
      <c r="Q14" s="162"/>
      <c r="R14" s="28"/>
      <c r="S14" s="28"/>
      <c r="T14" s="28"/>
      <c r="U14" s="29">
        <f t="shared" si="3"/>
        <v>0</v>
      </c>
      <c r="V14" s="28"/>
      <c r="W14" s="28"/>
      <c r="X14" s="28"/>
      <c r="Y14" s="29">
        <f t="shared" si="4"/>
        <v>0</v>
      </c>
      <c r="Z14" s="28"/>
      <c r="AA14" s="28"/>
      <c r="AB14" s="28"/>
      <c r="AC14" s="29">
        <f t="shared" si="5"/>
        <v>0</v>
      </c>
      <c r="AD14" s="28"/>
      <c r="AE14" s="148"/>
      <c r="AF14" s="28"/>
      <c r="AG14" s="29">
        <f t="shared" si="6"/>
        <v>0</v>
      </c>
      <c r="AH14" s="29">
        <f t="shared" si="2"/>
        <v>0</v>
      </c>
      <c r="AI14" s="112">
        <f t="shared" si="7"/>
        <v>0</v>
      </c>
      <c r="AJ14" s="112">
        <f>IF(ISERROR(AH14/$AH$212),"-",AH14/$AH$212)</f>
        <v>0</v>
      </c>
    </row>
    <row r="15" spans="1:130" s="283" customFormat="1" ht="12.75" customHeight="1" x14ac:dyDescent="0.3">
      <c r="A15" s="430" t="s">
        <v>49</v>
      </c>
      <c r="B15" s="430"/>
      <c r="C15" s="430"/>
      <c r="D15" s="430"/>
      <c r="E15" s="430"/>
      <c r="F15" s="430"/>
      <c r="G15" s="430"/>
      <c r="H15" s="430"/>
      <c r="I15" s="430"/>
      <c r="J15" s="273">
        <f>+J11</f>
        <v>41310000</v>
      </c>
      <c r="K15" s="273">
        <f>SUM(K12:K14)</f>
        <v>0</v>
      </c>
      <c r="L15" s="394"/>
      <c r="M15" s="273">
        <f>SUM(M12:M14)</f>
        <v>0</v>
      </c>
      <c r="N15" s="273">
        <f>SUM(N12:N14)</f>
        <v>0</v>
      </c>
      <c r="O15" s="273">
        <f>SUM(O12:O14)</f>
        <v>0</v>
      </c>
      <c r="P15" s="274"/>
      <c r="Q15" s="404"/>
      <c r="R15" s="273">
        <f t="shared" ref="R15:AH15" si="8">SUM(R12:R14)</f>
        <v>0</v>
      </c>
      <c r="S15" s="273">
        <f t="shared" si="8"/>
        <v>0</v>
      </c>
      <c r="T15" s="273">
        <f t="shared" si="8"/>
        <v>0</v>
      </c>
      <c r="U15" s="273">
        <f t="shared" si="8"/>
        <v>0</v>
      </c>
      <c r="V15" s="273">
        <f t="shared" si="8"/>
        <v>0</v>
      </c>
      <c r="W15" s="273">
        <f t="shared" si="8"/>
        <v>0</v>
      </c>
      <c r="X15" s="273">
        <f t="shared" si="8"/>
        <v>0</v>
      </c>
      <c r="Y15" s="273">
        <f t="shared" si="8"/>
        <v>0</v>
      </c>
      <c r="Z15" s="273">
        <f t="shared" si="8"/>
        <v>0</v>
      </c>
      <c r="AA15" s="273">
        <f t="shared" si="8"/>
        <v>0</v>
      </c>
      <c r="AB15" s="273">
        <f>SUM(AB12:AB12)</f>
        <v>0</v>
      </c>
      <c r="AC15" s="273">
        <f t="shared" si="8"/>
        <v>0</v>
      </c>
      <c r="AD15" s="273">
        <f t="shared" si="8"/>
        <v>0</v>
      </c>
      <c r="AE15" s="273">
        <f t="shared" si="8"/>
        <v>0</v>
      </c>
      <c r="AF15" s="273">
        <f t="shared" si="8"/>
        <v>0</v>
      </c>
      <c r="AG15" s="273">
        <f t="shared" si="8"/>
        <v>0</v>
      </c>
      <c r="AH15" s="273">
        <f t="shared" si="8"/>
        <v>0</v>
      </c>
      <c r="AI15" s="281">
        <f>IF(ISERROR(AH15/J15),0,AH15/J15)</f>
        <v>0</v>
      </c>
      <c r="AJ15" s="281">
        <f>IF(ISERROR(AH15/$AH$212),0,AH15/$AH$212)</f>
        <v>0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</row>
    <row r="16" spans="1:130" ht="12.75" customHeight="1" x14ac:dyDescent="0.3">
      <c r="A16" s="524" t="s">
        <v>50</v>
      </c>
      <c r="B16" s="524"/>
      <c r="C16" s="524"/>
      <c r="D16" s="524"/>
      <c r="E16" s="524"/>
      <c r="F16" s="16"/>
      <c r="G16" s="5"/>
      <c r="H16" s="17"/>
      <c r="I16" s="17"/>
      <c r="J16" s="481"/>
      <c r="K16" s="7"/>
      <c r="L16" s="18"/>
      <c r="M16" s="19"/>
      <c r="N16" s="19"/>
      <c r="O16" s="19"/>
      <c r="P16" s="5"/>
      <c r="Q16" s="20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111"/>
      <c r="AJ16" s="111"/>
    </row>
    <row r="17" spans="1:130" s="11" customFormat="1" ht="24.75" customHeight="1" outlineLevel="1" x14ac:dyDescent="0.2">
      <c r="A17" s="23">
        <v>5</v>
      </c>
      <c r="B17" s="23"/>
      <c r="C17" s="173"/>
      <c r="D17" s="33"/>
      <c r="E17" s="74"/>
      <c r="F17" s="74"/>
      <c r="G17" s="74"/>
      <c r="H17" s="33"/>
      <c r="I17" s="33"/>
      <c r="J17" s="517"/>
      <c r="K17" s="148"/>
      <c r="L17" s="78"/>
      <c r="M17" s="28"/>
      <c r="N17" s="28"/>
      <c r="O17" s="28"/>
      <c r="P17" s="162"/>
      <c r="Q17" s="162"/>
      <c r="R17" s="28"/>
      <c r="S17" s="28"/>
      <c r="T17" s="28"/>
      <c r="U17" s="29">
        <f t="shared" ref="U17" si="9">SUM(R17:T17)</f>
        <v>0</v>
      </c>
      <c r="V17" s="28"/>
      <c r="W17" s="28"/>
      <c r="X17" s="28"/>
      <c r="Y17" s="29">
        <f t="shared" ref="Y17" si="10">SUM(V17:X17)</f>
        <v>0</v>
      </c>
      <c r="Z17" s="28"/>
      <c r="AA17" s="28"/>
      <c r="AB17" s="28"/>
      <c r="AC17" s="29">
        <f t="shared" ref="AC17" si="11">SUM(Z17:AB17)</f>
        <v>0</v>
      </c>
      <c r="AD17" s="28"/>
      <c r="AE17" s="148"/>
      <c r="AF17" s="148"/>
      <c r="AG17" s="29">
        <f t="shared" ref="AG17" si="12">SUM(AD17:AF17)</f>
        <v>0</v>
      </c>
      <c r="AH17" s="29">
        <f t="shared" ref="AH17" si="13">SUM(U17,Y17,AC17,AG17)</f>
        <v>0</v>
      </c>
      <c r="AI17" s="112">
        <f t="shared" ref="AI17" si="14">IF(ISERROR(AH17/J17),0,AH17/J17)</f>
        <v>0</v>
      </c>
      <c r="AJ17" s="112">
        <f>IF(ISERROR(AH17/$AH$212),"-",AH17/$AH$212)</f>
        <v>0</v>
      </c>
    </row>
    <row r="18" spans="1:130" s="283" customFormat="1" ht="12.75" customHeight="1" x14ac:dyDescent="0.3">
      <c r="A18" s="430" t="s">
        <v>51</v>
      </c>
      <c r="B18" s="430"/>
      <c r="C18" s="430"/>
      <c r="D18" s="430"/>
      <c r="E18" s="430"/>
      <c r="F18" s="430"/>
      <c r="G18" s="430"/>
      <c r="H18" s="430"/>
      <c r="I18" s="430"/>
      <c r="J18" s="273">
        <f>SUM(J17:J17)</f>
        <v>0</v>
      </c>
      <c r="K18" s="273">
        <f>SUM(K17:K17)</f>
        <v>0</v>
      </c>
      <c r="L18" s="394"/>
      <c r="M18" s="273">
        <f>SUM(M17:M17)</f>
        <v>0</v>
      </c>
      <c r="N18" s="273">
        <f>SUM(N17:N17)</f>
        <v>0</v>
      </c>
      <c r="O18" s="273">
        <f>SUM(O17:O17)</f>
        <v>0</v>
      </c>
      <c r="P18" s="274"/>
      <c r="Q18" s="404"/>
      <c r="R18" s="273">
        <f t="shared" ref="R18:AH18" si="15">SUM(R17:R17)</f>
        <v>0</v>
      </c>
      <c r="S18" s="273">
        <f t="shared" si="15"/>
        <v>0</v>
      </c>
      <c r="T18" s="273">
        <f t="shared" si="15"/>
        <v>0</v>
      </c>
      <c r="U18" s="273">
        <f t="shared" si="15"/>
        <v>0</v>
      </c>
      <c r="V18" s="273">
        <f t="shared" si="15"/>
        <v>0</v>
      </c>
      <c r="W18" s="273">
        <f t="shared" si="15"/>
        <v>0</v>
      </c>
      <c r="X18" s="273">
        <f t="shared" si="15"/>
        <v>0</v>
      </c>
      <c r="Y18" s="273">
        <f t="shared" si="15"/>
        <v>0</v>
      </c>
      <c r="Z18" s="273">
        <f t="shared" si="15"/>
        <v>0</v>
      </c>
      <c r="AA18" s="273">
        <f t="shared" si="15"/>
        <v>0</v>
      </c>
      <c r="AB18" s="273">
        <f>SUM(AB17:AB17)</f>
        <v>0</v>
      </c>
      <c r="AC18" s="273">
        <f t="shared" si="15"/>
        <v>0</v>
      </c>
      <c r="AD18" s="273">
        <f t="shared" si="15"/>
        <v>0</v>
      </c>
      <c r="AE18" s="273">
        <f t="shared" si="15"/>
        <v>0</v>
      </c>
      <c r="AF18" s="273">
        <f t="shared" si="15"/>
        <v>0</v>
      </c>
      <c r="AG18" s="273">
        <f t="shared" si="15"/>
        <v>0</v>
      </c>
      <c r="AH18" s="273">
        <f t="shared" si="15"/>
        <v>0</v>
      </c>
      <c r="AI18" s="281">
        <f>IF(ISERROR(AH18/J18),0,AH18/J18)</f>
        <v>0</v>
      </c>
      <c r="AJ18" s="281">
        <f>IF(ISERROR(AH18/$AH$212),0,AH18/$AH$212)</f>
        <v>0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</row>
    <row r="19" spans="1:130" ht="12.75" customHeight="1" x14ac:dyDescent="0.3">
      <c r="A19" s="524" t="s">
        <v>52</v>
      </c>
      <c r="B19" s="524"/>
      <c r="C19" s="524"/>
      <c r="D19" s="524"/>
      <c r="E19" s="524"/>
      <c r="F19" s="16"/>
      <c r="G19" s="5"/>
      <c r="H19" s="17"/>
      <c r="I19" s="17"/>
      <c r="J19" s="481">
        <v>141770000</v>
      </c>
      <c r="K19" s="7"/>
      <c r="L19" s="18"/>
      <c r="M19" s="19"/>
      <c r="N19" s="19"/>
      <c r="O19" s="19"/>
      <c r="P19" s="5"/>
      <c r="Q19" s="20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111"/>
      <c r="AJ19" s="111"/>
    </row>
    <row r="20" spans="1:130" s="11" customFormat="1" ht="24.75" customHeight="1" outlineLevel="1" x14ac:dyDescent="0.2">
      <c r="A20" s="23">
        <v>1</v>
      </c>
      <c r="B20" s="23"/>
      <c r="C20" s="360" t="s">
        <v>250</v>
      </c>
      <c r="D20" s="33"/>
      <c r="E20" s="74" t="s">
        <v>251</v>
      </c>
      <c r="F20" s="74" t="s">
        <v>252</v>
      </c>
      <c r="G20" s="360" t="s">
        <v>253</v>
      </c>
      <c r="H20" s="33"/>
      <c r="I20" s="33"/>
      <c r="J20" s="482"/>
      <c r="K20" s="76">
        <v>9100000</v>
      </c>
      <c r="L20" s="78"/>
      <c r="M20" s="28"/>
      <c r="N20" s="28"/>
      <c r="O20" s="28"/>
      <c r="P20" s="78"/>
      <c r="Q20" s="78"/>
      <c r="R20" s="28"/>
      <c r="S20" s="28"/>
      <c r="T20" s="28"/>
      <c r="U20" s="29">
        <f>SUM(R20:T20)</f>
        <v>0</v>
      </c>
      <c r="V20" s="28"/>
      <c r="W20" s="28"/>
      <c r="X20" s="28"/>
      <c r="Y20" s="29">
        <f>SUM(V20:X20)</f>
        <v>0</v>
      </c>
      <c r="Z20" s="28"/>
      <c r="AA20" s="28"/>
      <c r="AB20" s="28"/>
      <c r="AC20" s="29">
        <f>SUM(Z20:AB20)</f>
        <v>0</v>
      </c>
      <c r="AD20" s="28"/>
      <c r="AE20" s="147"/>
      <c r="AF20" s="28"/>
      <c r="AG20" s="29">
        <f>SUM(AD20:AF20)</f>
        <v>0</v>
      </c>
      <c r="AH20" s="29">
        <f t="shared" ref="AH20:AH33" si="16">SUM(U20,Y20,AC20,AG20)</f>
        <v>0</v>
      </c>
      <c r="AI20" s="112">
        <f>IF(ISERROR(AH20/$J$19),0,AH20/$J$19)</f>
        <v>0</v>
      </c>
      <c r="AJ20" s="112">
        <f t="shared" ref="AJ20:AJ33" si="17">IF(ISERROR(AH20/$AH$212),"-",AH20/$AH$212)</f>
        <v>0</v>
      </c>
    </row>
    <row r="21" spans="1:130" s="11" customFormat="1" ht="24.75" customHeight="1" outlineLevel="1" x14ac:dyDescent="0.2">
      <c r="A21" s="23">
        <v>2</v>
      </c>
      <c r="B21" s="23"/>
      <c r="C21" s="360" t="s">
        <v>254</v>
      </c>
      <c r="D21" s="33"/>
      <c r="E21" s="74" t="s">
        <v>255</v>
      </c>
      <c r="F21" s="74" t="s">
        <v>252</v>
      </c>
      <c r="G21" s="360" t="s">
        <v>253</v>
      </c>
      <c r="H21" s="33"/>
      <c r="I21" s="33"/>
      <c r="J21" s="482"/>
      <c r="K21" s="76">
        <v>10500000</v>
      </c>
      <c r="L21" s="78"/>
      <c r="M21" s="28"/>
      <c r="N21" s="28"/>
      <c r="O21" s="28"/>
      <c r="P21" s="162"/>
      <c r="Q21" s="162"/>
      <c r="R21" s="28"/>
      <c r="S21" s="28"/>
      <c r="T21" s="28"/>
      <c r="U21" s="29">
        <f t="shared" ref="U21:U33" si="18">SUM(R21:T21)</f>
        <v>0</v>
      </c>
      <c r="V21" s="28"/>
      <c r="W21" s="28"/>
      <c r="X21" s="28"/>
      <c r="Y21" s="29">
        <f t="shared" ref="Y21:Y33" si="19">SUM(V21:X21)</f>
        <v>0</v>
      </c>
      <c r="Z21" s="28"/>
      <c r="AA21" s="28"/>
      <c r="AB21" s="28"/>
      <c r="AC21" s="29">
        <f t="shared" ref="AC21:AC33" si="20">SUM(Z21:AB21)</f>
        <v>0</v>
      </c>
      <c r="AD21" s="28"/>
      <c r="AE21" s="148"/>
      <c r="AF21" s="28"/>
      <c r="AG21" s="29">
        <f t="shared" ref="AG21:AG33" si="21">SUM(AD21:AF21)</f>
        <v>0</v>
      </c>
      <c r="AH21" s="29">
        <f t="shared" si="16"/>
        <v>0</v>
      </c>
      <c r="AI21" s="112">
        <f t="shared" ref="AI21:AI33" si="22">IF(ISERROR(AH21/$J$19),0,AH21/$J$19)</f>
        <v>0</v>
      </c>
      <c r="AJ21" s="112">
        <f t="shared" si="17"/>
        <v>0</v>
      </c>
    </row>
    <row r="22" spans="1:130" ht="24.75" customHeight="1" outlineLevel="1" x14ac:dyDescent="0.2">
      <c r="A22" s="23">
        <v>3</v>
      </c>
      <c r="B22" s="23"/>
      <c r="C22" s="360" t="s">
        <v>256</v>
      </c>
      <c r="D22" s="33"/>
      <c r="E22" s="74" t="s">
        <v>257</v>
      </c>
      <c r="F22" s="74" t="s">
        <v>252</v>
      </c>
      <c r="G22" s="360" t="s">
        <v>253</v>
      </c>
      <c r="H22" s="33"/>
      <c r="I22" s="33"/>
      <c r="J22" s="482"/>
      <c r="K22" s="76">
        <v>7000000</v>
      </c>
      <c r="L22" s="78"/>
      <c r="M22" s="28"/>
      <c r="N22" s="28"/>
      <c r="O22" s="28"/>
      <c r="P22" s="162"/>
      <c r="Q22" s="162"/>
      <c r="R22" s="28"/>
      <c r="S22" s="28"/>
      <c r="T22" s="28"/>
      <c r="U22" s="29">
        <f t="shared" si="18"/>
        <v>0</v>
      </c>
      <c r="V22" s="28"/>
      <c r="W22" s="28"/>
      <c r="X22" s="28"/>
      <c r="Y22" s="29">
        <f t="shared" si="19"/>
        <v>0</v>
      </c>
      <c r="Z22" s="28"/>
      <c r="AA22" s="28"/>
      <c r="AB22" s="28"/>
      <c r="AC22" s="29">
        <f t="shared" si="20"/>
        <v>0</v>
      </c>
      <c r="AD22" s="28"/>
      <c r="AE22" s="148"/>
      <c r="AF22" s="28"/>
      <c r="AG22" s="29">
        <f t="shared" si="21"/>
        <v>0</v>
      </c>
      <c r="AH22" s="29">
        <f t="shared" si="16"/>
        <v>0</v>
      </c>
      <c r="AI22" s="112">
        <f t="shared" si="22"/>
        <v>0</v>
      </c>
      <c r="AJ22" s="112">
        <f t="shared" si="17"/>
        <v>0</v>
      </c>
    </row>
    <row r="23" spans="1:130" ht="24.75" customHeight="1" outlineLevel="1" x14ac:dyDescent="0.2">
      <c r="A23" s="23">
        <v>4</v>
      </c>
      <c r="B23" s="23"/>
      <c r="C23" s="360" t="s">
        <v>258</v>
      </c>
      <c r="D23" s="33"/>
      <c r="E23" s="74" t="s">
        <v>259</v>
      </c>
      <c r="F23" s="74" t="s">
        <v>252</v>
      </c>
      <c r="G23" s="360" t="s">
        <v>253</v>
      </c>
      <c r="H23" s="33"/>
      <c r="I23" s="33"/>
      <c r="J23" s="482"/>
      <c r="K23" s="76">
        <v>13770000</v>
      </c>
      <c r="L23" s="78"/>
      <c r="M23" s="28"/>
      <c r="N23" s="28"/>
      <c r="O23" s="28"/>
      <c r="P23" s="162"/>
      <c r="Q23" s="162"/>
      <c r="R23" s="28"/>
      <c r="S23" s="28"/>
      <c r="T23" s="28"/>
      <c r="U23" s="29">
        <f t="shared" ref="U23:U28" si="23">SUM(R23:T23)</f>
        <v>0</v>
      </c>
      <c r="V23" s="28"/>
      <c r="W23" s="28"/>
      <c r="X23" s="28"/>
      <c r="Y23" s="29">
        <f t="shared" ref="Y23:Y28" si="24">SUM(V23:X23)</f>
        <v>0</v>
      </c>
      <c r="Z23" s="28"/>
      <c r="AA23" s="28"/>
      <c r="AB23" s="28"/>
      <c r="AC23" s="29">
        <f t="shared" ref="AC23:AC28" si="25">SUM(Z23:AB23)</f>
        <v>0</v>
      </c>
      <c r="AD23" s="28"/>
      <c r="AE23" s="148"/>
      <c r="AF23" s="148"/>
      <c r="AG23" s="29">
        <f t="shared" ref="AG23:AG28" si="26">SUM(AD23:AF23)</f>
        <v>0</v>
      </c>
      <c r="AH23" s="29">
        <f t="shared" ref="AH23:AH28" si="27">SUM(U23,Y23,AC23,AG23)</f>
        <v>0</v>
      </c>
      <c r="AI23" s="112">
        <f t="shared" si="22"/>
        <v>0</v>
      </c>
      <c r="AJ23" s="112">
        <f t="shared" si="17"/>
        <v>0</v>
      </c>
    </row>
    <row r="24" spans="1:130" ht="24.75" customHeight="1" outlineLevel="1" x14ac:dyDescent="0.2">
      <c r="A24" s="23">
        <v>5</v>
      </c>
      <c r="B24" s="23"/>
      <c r="C24" s="360" t="s">
        <v>260</v>
      </c>
      <c r="D24" s="33"/>
      <c r="E24" s="74" t="s">
        <v>261</v>
      </c>
      <c r="F24" s="74" t="s">
        <v>252</v>
      </c>
      <c r="G24" s="360" t="s">
        <v>253</v>
      </c>
      <c r="H24" s="33"/>
      <c r="I24" s="33"/>
      <c r="J24" s="482"/>
      <c r="K24" s="76">
        <v>7700000</v>
      </c>
      <c r="L24" s="78"/>
      <c r="M24" s="28"/>
      <c r="N24" s="28"/>
      <c r="O24" s="28"/>
      <c r="P24" s="162"/>
      <c r="Q24" s="162"/>
      <c r="R24" s="28"/>
      <c r="S24" s="28"/>
      <c r="T24" s="28"/>
      <c r="U24" s="29">
        <f t="shared" si="23"/>
        <v>0</v>
      </c>
      <c r="V24" s="28"/>
      <c r="W24" s="28"/>
      <c r="X24" s="28"/>
      <c r="Y24" s="29">
        <f t="shared" si="24"/>
        <v>0</v>
      </c>
      <c r="Z24" s="28"/>
      <c r="AA24" s="28"/>
      <c r="AB24" s="28"/>
      <c r="AC24" s="29">
        <f t="shared" si="25"/>
        <v>0</v>
      </c>
      <c r="AD24" s="28"/>
      <c r="AE24" s="148"/>
      <c r="AF24" s="28"/>
      <c r="AG24" s="29">
        <f t="shared" si="26"/>
        <v>0</v>
      </c>
      <c r="AH24" s="29">
        <f t="shared" si="27"/>
        <v>0</v>
      </c>
      <c r="AI24" s="112">
        <f t="shared" si="22"/>
        <v>0</v>
      </c>
      <c r="AJ24" s="112">
        <f t="shared" si="17"/>
        <v>0</v>
      </c>
    </row>
    <row r="25" spans="1:130" ht="24.75" customHeight="1" outlineLevel="1" x14ac:dyDescent="0.2">
      <c r="A25" s="23">
        <v>6</v>
      </c>
      <c r="B25" s="23"/>
      <c r="C25" s="360" t="s">
        <v>262</v>
      </c>
      <c r="D25" s="33"/>
      <c r="E25" s="74" t="s">
        <v>263</v>
      </c>
      <c r="F25" s="74" t="s">
        <v>252</v>
      </c>
      <c r="G25" s="360" t="s">
        <v>253</v>
      </c>
      <c r="H25" s="33"/>
      <c r="I25" s="33"/>
      <c r="J25" s="482"/>
      <c r="K25" s="76">
        <v>13300000</v>
      </c>
      <c r="L25" s="78"/>
      <c r="M25" s="28"/>
      <c r="N25" s="28"/>
      <c r="O25" s="28"/>
      <c r="P25" s="162"/>
      <c r="Q25" s="162"/>
      <c r="R25" s="28"/>
      <c r="S25" s="28"/>
      <c r="T25" s="28"/>
      <c r="U25" s="29">
        <f t="shared" si="23"/>
        <v>0</v>
      </c>
      <c r="V25" s="28"/>
      <c r="W25" s="28"/>
      <c r="X25" s="28"/>
      <c r="Y25" s="29">
        <f t="shared" si="24"/>
        <v>0</v>
      </c>
      <c r="Z25" s="28"/>
      <c r="AA25" s="28"/>
      <c r="AB25" s="28"/>
      <c r="AC25" s="29">
        <f t="shared" si="25"/>
        <v>0</v>
      </c>
      <c r="AD25" s="28"/>
      <c r="AE25" s="148"/>
      <c r="AF25" s="148"/>
      <c r="AG25" s="29">
        <f t="shared" si="26"/>
        <v>0</v>
      </c>
      <c r="AH25" s="29">
        <f t="shared" si="27"/>
        <v>0</v>
      </c>
      <c r="AI25" s="112">
        <f t="shared" si="22"/>
        <v>0</v>
      </c>
      <c r="AJ25" s="112">
        <f t="shared" si="17"/>
        <v>0</v>
      </c>
    </row>
    <row r="26" spans="1:130" ht="24.75" customHeight="1" outlineLevel="1" x14ac:dyDescent="0.2">
      <c r="A26" s="23">
        <v>7</v>
      </c>
      <c r="B26" s="23"/>
      <c r="C26" s="360" t="s">
        <v>264</v>
      </c>
      <c r="D26" s="33"/>
      <c r="E26" s="74" t="s">
        <v>265</v>
      </c>
      <c r="F26" s="74" t="s">
        <v>252</v>
      </c>
      <c r="G26" s="360" t="s">
        <v>253</v>
      </c>
      <c r="H26" s="33"/>
      <c r="I26" s="33"/>
      <c r="J26" s="482"/>
      <c r="K26" s="76">
        <v>7000000</v>
      </c>
      <c r="L26" s="78"/>
      <c r="M26" s="28"/>
      <c r="N26" s="28"/>
      <c r="O26" s="28"/>
      <c r="P26" s="162"/>
      <c r="Q26" s="162"/>
      <c r="R26" s="28"/>
      <c r="S26" s="28"/>
      <c r="T26" s="28"/>
      <c r="U26" s="29">
        <f t="shared" si="23"/>
        <v>0</v>
      </c>
      <c r="V26" s="28"/>
      <c r="W26" s="28"/>
      <c r="X26" s="28"/>
      <c r="Y26" s="29">
        <f t="shared" si="24"/>
        <v>0</v>
      </c>
      <c r="Z26" s="28"/>
      <c r="AA26" s="28"/>
      <c r="AB26" s="28"/>
      <c r="AC26" s="29">
        <f t="shared" si="25"/>
        <v>0</v>
      </c>
      <c r="AD26" s="28"/>
      <c r="AE26" s="148"/>
      <c r="AF26" s="148"/>
      <c r="AG26" s="29">
        <f t="shared" si="26"/>
        <v>0</v>
      </c>
      <c r="AH26" s="29">
        <f t="shared" si="27"/>
        <v>0</v>
      </c>
      <c r="AI26" s="112">
        <f t="shared" si="22"/>
        <v>0</v>
      </c>
      <c r="AJ26" s="112">
        <f t="shared" si="17"/>
        <v>0</v>
      </c>
    </row>
    <row r="27" spans="1:130" ht="24.75" customHeight="1" outlineLevel="1" x14ac:dyDescent="0.2">
      <c r="A27" s="23">
        <v>8</v>
      </c>
      <c r="B27" s="23"/>
      <c r="C27" s="360" t="s">
        <v>266</v>
      </c>
      <c r="D27" s="33"/>
      <c r="E27" s="74" t="s">
        <v>267</v>
      </c>
      <c r="F27" s="74" t="s">
        <v>252</v>
      </c>
      <c r="G27" s="360" t="s">
        <v>253</v>
      </c>
      <c r="H27" s="33"/>
      <c r="I27" s="33"/>
      <c r="J27" s="482"/>
      <c r="K27" s="76">
        <v>12600000</v>
      </c>
      <c r="L27" s="78"/>
      <c r="M27" s="28"/>
      <c r="N27" s="28"/>
      <c r="O27" s="28"/>
      <c r="P27" s="162"/>
      <c r="Q27" s="162"/>
      <c r="R27" s="28"/>
      <c r="S27" s="28"/>
      <c r="T27" s="28"/>
      <c r="U27" s="29">
        <f t="shared" si="23"/>
        <v>0</v>
      </c>
      <c r="V27" s="28"/>
      <c r="W27" s="28"/>
      <c r="X27" s="28"/>
      <c r="Y27" s="29">
        <f t="shared" si="24"/>
        <v>0</v>
      </c>
      <c r="Z27" s="28"/>
      <c r="AA27" s="28"/>
      <c r="AB27" s="28"/>
      <c r="AC27" s="29">
        <f t="shared" si="25"/>
        <v>0</v>
      </c>
      <c r="AD27" s="28"/>
      <c r="AE27" s="148"/>
      <c r="AF27" s="28"/>
      <c r="AG27" s="29">
        <f t="shared" si="26"/>
        <v>0</v>
      </c>
      <c r="AH27" s="29">
        <f t="shared" si="27"/>
        <v>0</v>
      </c>
      <c r="AI27" s="112">
        <f t="shared" si="22"/>
        <v>0</v>
      </c>
      <c r="AJ27" s="112">
        <f t="shared" si="17"/>
        <v>0</v>
      </c>
    </row>
    <row r="28" spans="1:130" ht="24.75" customHeight="1" outlineLevel="1" x14ac:dyDescent="0.2">
      <c r="A28" s="23">
        <v>9</v>
      </c>
      <c r="B28" s="23"/>
      <c r="C28" s="360" t="s">
        <v>268</v>
      </c>
      <c r="D28" s="33"/>
      <c r="E28" s="74" t="s">
        <v>269</v>
      </c>
      <c r="F28" s="74" t="s">
        <v>252</v>
      </c>
      <c r="G28" s="360" t="s">
        <v>253</v>
      </c>
      <c r="H28" s="33"/>
      <c r="I28" s="33"/>
      <c r="J28" s="482"/>
      <c r="K28" s="76">
        <v>7700000</v>
      </c>
      <c r="L28" s="78"/>
      <c r="M28" s="28"/>
      <c r="N28" s="28"/>
      <c r="O28" s="28"/>
      <c r="P28" s="162"/>
      <c r="Q28" s="162"/>
      <c r="R28" s="28"/>
      <c r="S28" s="28"/>
      <c r="T28" s="28"/>
      <c r="U28" s="29">
        <f t="shared" si="23"/>
        <v>0</v>
      </c>
      <c r="V28" s="28"/>
      <c r="W28" s="28"/>
      <c r="X28" s="28"/>
      <c r="Y28" s="29">
        <f t="shared" si="24"/>
        <v>0</v>
      </c>
      <c r="Z28" s="28"/>
      <c r="AA28" s="28"/>
      <c r="AB28" s="28"/>
      <c r="AC28" s="29">
        <f t="shared" si="25"/>
        <v>0</v>
      </c>
      <c r="AD28" s="28"/>
      <c r="AE28" s="148"/>
      <c r="AF28" s="28"/>
      <c r="AG28" s="29">
        <f t="shared" si="26"/>
        <v>0</v>
      </c>
      <c r="AH28" s="29">
        <f t="shared" si="27"/>
        <v>0</v>
      </c>
      <c r="AI28" s="112">
        <f t="shared" si="22"/>
        <v>0</v>
      </c>
      <c r="AJ28" s="112">
        <f t="shared" si="17"/>
        <v>0</v>
      </c>
    </row>
    <row r="29" spans="1:130" ht="24.75" customHeight="1" outlineLevel="1" x14ac:dyDescent="0.2">
      <c r="A29" s="23">
        <v>10</v>
      </c>
      <c r="B29" s="23"/>
      <c r="C29" s="360" t="s">
        <v>270</v>
      </c>
      <c r="D29" s="33"/>
      <c r="E29" s="74" t="s">
        <v>271</v>
      </c>
      <c r="F29" s="74" t="s">
        <v>252</v>
      </c>
      <c r="G29" s="360" t="s">
        <v>253</v>
      </c>
      <c r="H29" s="33"/>
      <c r="I29" s="33"/>
      <c r="J29" s="482"/>
      <c r="K29" s="76">
        <v>12600000</v>
      </c>
      <c r="L29" s="78"/>
      <c r="M29" s="28"/>
      <c r="N29" s="28"/>
      <c r="O29" s="28"/>
      <c r="P29" s="162"/>
      <c r="Q29" s="162"/>
      <c r="R29" s="28"/>
      <c r="S29" s="28"/>
      <c r="T29" s="28"/>
      <c r="U29" s="29">
        <f t="shared" si="18"/>
        <v>0</v>
      </c>
      <c r="V29" s="28"/>
      <c r="W29" s="28"/>
      <c r="X29" s="28"/>
      <c r="Y29" s="29">
        <f t="shared" si="19"/>
        <v>0</v>
      </c>
      <c r="Z29" s="28"/>
      <c r="AA29" s="28"/>
      <c r="AB29" s="28"/>
      <c r="AC29" s="29">
        <f t="shared" si="20"/>
        <v>0</v>
      </c>
      <c r="AD29" s="28"/>
      <c r="AE29" s="148"/>
      <c r="AF29" s="28"/>
      <c r="AG29" s="29">
        <f t="shared" si="21"/>
        <v>0</v>
      </c>
      <c r="AH29" s="29">
        <f t="shared" si="16"/>
        <v>0</v>
      </c>
      <c r="AI29" s="112">
        <f t="shared" si="22"/>
        <v>0</v>
      </c>
      <c r="AJ29" s="112">
        <f t="shared" si="17"/>
        <v>0</v>
      </c>
    </row>
    <row r="30" spans="1:130" s="11" customFormat="1" ht="24.75" customHeight="1" outlineLevel="1" x14ac:dyDescent="0.2">
      <c r="A30" s="23">
        <v>11</v>
      </c>
      <c r="B30" s="23"/>
      <c r="C30" s="360" t="s">
        <v>272</v>
      </c>
      <c r="D30" s="33"/>
      <c r="E30" s="74" t="s">
        <v>273</v>
      </c>
      <c r="F30" s="74" t="s">
        <v>252</v>
      </c>
      <c r="G30" s="360" t="s">
        <v>253</v>
      </c>
      <c r="H30" s="33"/>
      <c r="I30" s="33"/>
      <c r="J30" s="482"/>
      <c r="K30" s="76">
        <v>8910000</v>
      </c>
      <c r="L30" s="78"/>
      <c r="M30" s="28"/>
      <c r="N30" s="28"/>
      <c r="O30" s="28"/>
      <c r="P30" s="162"/>
      <c r="Q30" s="162"/>
      <c r="R30" s="28"/>
      <c r="S30" s="28"/>
      <c r="T30" s="28"/>
      <c r="U30" s="29">
        <f t="shared" si="18"/>
        <v>0</v>
      </c>
      <c r="V30" s="28"/>
      <c r="W30" s="28"/>
      <c r="X30" s="28"/>
      <c r="Y30" s="29">
        <f t="shared" si="19"/>
        <v>0</v>
      </c>
      <c r="Z30" s="28"/>
      <c r="AA30" s="28"/>
      <c r="AB30" s="28"/>
      <c r="AC30" s="29">
        <f t="shared" si="20"/>
        <v>0</v>
      </c>
      <c r="AD30" s="28"/>
      <c r="AE30" s="148"/>
      <c r="AF30" s="28"/>
      <c r="AG30" s="29">
        <f t="shared" si="21"/>
        <v>0</v>
      </c>
      <c r="AH30" s="29">
        <f t="shared" si="16"/>
        <v>0</v>
      </c>
      <c r="AI30" s="112">
        <f t="shared" si="22"/>
        <v>0</v>
      </c>
      <c r="AJ30" s="112">
        <f t="shared" si="17"/>
        <v>0</v>
      </c>
    </row>
    <row r="31" spans="1:130" s="11" customFormat="1" ht="24.75" customHeight="1" outlineLevel="1" x14ac:dyDescent="0.2">
      <c r="A31" s="23">
        <v>12</v>
      </c>
      <c r="B31" s="23"/>
      <c r="C31" s="360" t="s">
        <v>274</v>
      </c>
      <c r="D31" s="141">
        <v>44803</v>
      </c>
      <c r="E31" s="74" t="s">
        <v>275</v>
      </c>
      <c r="F31" s="74" t="s">
        <v>252</v>
      </c>
      <c r="G31" s="360" t="s">
        <v>253</v>
      </c>
      <c r="H31" s="33"/>
      <c r="I31" s="33"/>
      <c r="J31" s="482"/>
      <c r="K31" s="76">
        <v>8910000</v>
      </c>
      <c r="L31" s="78"/>
      <c r="M31" s="28"/>
      <c r="N31" s="28"/>
      <c r="O31" s="28"/>
      <c r="P31" s="162"/>
      <c r="Q31" s="162"/>
      <c r="R31" s="28"/>
      <c r="S31" s="28"/>
      <c r="T31" s="28"/>
      <c r="U31" s="29">
        <f t="shared" si="18"/>
        <v>0</v>
      </c>
      <c r="V31" s="28"/>
      <c r="W31" s="28"/>
      <c r="X31" s="28"/>
      <c r="Y31" s="29">
        <f t="shared" si="19"/>
        <v>0</v>
      </c>
      <c r="Z31" s="28"/>
      <c r="AA31" s="28"/>
      <c r="AB31" s="28">
        <v>8910000</v>
      </c>
      <c r="AC31" s="29">
        <f t="shared" si="20"/>
        <v>8910000</v>
      </c>
      <c r="AD31" s="28"/>
      <c r="AE31" s="148"/>
      <c r="AF31" s="28"/>
      <c r="AG31" s="29">
        <f t="shared" si="21"/>
        <v>0</v>
      </c>
      <c r="AH31" s="29">
        <f t="shared" si="16"/>
        <v>8910000</v>
      </c>
      <c r="AI31" s="112">
        <f t="shared" si="22"/>
        <v>6.2848275375608373E-2</v>
      </c>
      <c r="AJ31" s="112">
        <f t="shared" si="17"/>
        <v>5.2703494046457151E-3</v>
      </c>
    </row>
    <row r="32" spans="1:130" ht="24.75" customHeight="1" outlineLevel="1" x14ac:dyDescent="0.2">
      <c r="A32" s="23">
        <v>13</v>
      </c>
      <c r="B32" s="23"/>
      <c r="C32" s="360" t="s">
        <v>276</v>
      </c>
      <c r="D32" s="141">
        <v>44803</v>
      </c>
      <c r="E32" s="74" t="s">
        <v>277</v>
      </c>
      <c r="F32" s="74" t="s">
        <v>252</v>
      </c>
      <c r="G32" s="360" t="s">
        <v>253</v>
      </c>
      <c r="H32" s="33"/>
      <c r="I32" s="33"/>
      <c r="J32" s="482"/>
      <c r="K32" s="76">
        <v>8910000</v>
      </c>
      <c r="L32" s="78"/>
      <c r="M32" s="28"/>
      <c r="N32" s="28"/>
      <c r="O32" s="28"/>
      <c r="P32" s="162"/>
      <c r="Q32" s="162"/>
      <c r="R32" s="28"/>
      <c r="S32" s="28"/>
      <c r="T32" s="28"/>
      <c r="U32" s="29">
        <f t="shared" si="18"/>
        <v>0</v>
      </c>
      <c r="V32" s="28"/>
      <c r="W32" s="28"/>
      <c r="X32" s="28"/>
      <c r="Y32" s="29">
        <f t="shared" si="19"/>
        <v>0</v>
      </c>
      <c r="Z32" s="28"/>
      <c r="AA32" s="28"/>
      <c r="AB32" s="28">
        <v>8910000</v>
      </c>
      <c r="AC32" s="29">
        <f t="shared" si="20"/>
        <v>8910000</v>
      </c>
      <c r="AD32" s="28"/>
      <c r="AE32" s="148"/>
      <c r="AF32" s="28"/>
      <c r="AG32" s="29">
        <f t="shared" si="21"/>
        <v>0</v>
      </c>
      <c r="AH32" s="29">
        <f t="shared" si="16"/>
        <v>8910000</v>
      </c>
      <c r="AI32" s="112">
        <f t="shared" si="22"/>
        <v>6.2848275375608373E-2</v>
      </c>
      <c r="AJ32" s="112">
        <f t="shared" si="17"/>
        <v>5.2703494046457151E-3</v>
      </c>
    </row>
    <row r="33" spans="1:130" s="11" customFormat="1" ht="24.75" customHeight="1" outlineLevel="1" x14ac:dyDescent="0.2">
      <c r="A33" s="23">
        <v>14</v>
      </c>
      <c r="B33" s="23"/>
      <c r="C33" s="360" t="s">
        <v>278</v>
      </c>
      <c r="D33" s="141">
        <v>44803</v>
      </c>
      <c r="E33" s="74" t="s">
        <v>279</v>
      </c>
      <c r="F33" s="74" t="s">
        <v>252</v>
      </c>
      <c r="G33" s="360" t="s">
        <v>253</v>
      </c>
      <c r="H33" s="33"/>
      <c r="I33" s="33"/>
      <c r="J33" s="517"/>
      <c r="K33" s="76">
        <v>13770000</v>
      </c>
      <c r="L33" s="78"/>
      <c r="M33" s="28"/>
      <c r="N33" s="28"/>
      <c r="O33" s="28"/>
      <c r="P33" s="162"/>
      <c r="Q33" s="162"/>
      <c r="R33" s="28"/>
      <c r="S33" s="28"/>
      <c r="T33" s="28"/>
      <c r="U33" s="29">
        <f t="shared" si="18"/>
        <v>0</v>
      </c>
      <c r="V33" s="28"/>
      <c r="W33" s="28"/>
      <c r="X33" s="28"/>
      <c r="Y33" s="29">
        <f t="shared" si="19"/>
        <v>0</v>
      </c>
      <c r="Z33" s="28"/>
      <c r="AA33" s="28"/>
      <c r="AB33" s="28">
        <v>13770000</v>
      </c>
      <c r="AC33" s="29">
        <f t="shared" si="20"/>
        <v>13770000</v>
      </c>
      <c r="AD33" s="28"/>
      <c r="AE33" s="174"/>
      <c r="AF33" s="28"/>
      <c r="AG33" s="29">
        <f t="shared" si="21"/>
        <v>0</v>
      </c>
      <c r="AH33" s="29">
        <f t="shared" si="16"/>
        <v>13770000</v>
      </c>
      <c r="AI33" s="112">
        <f t="shared" si="22"/>
        <v>9.7129152853212955E-2</v>
      </c>
      <c r="AJ33" s="112">
        <f t="shared" si="17"/>
        <v>8.1450854435433789E-3</v>
      </c>
    </row>
    <row r="34" spans="1:130" s="283" customFormat="1" ht="12.75" customHeight="1" x14ac:dyDescent="0.3">
      <c r="A34" s="430" t="s">
        <v>53</v>
      </c>
      <c r="B34" s="430"/>
      <c r="C34" s="430"/>
      <c r="D34" s="430"/>
      <c r="E34" s="430"/>
      <c r="F34" s="430"/>
      <c r="G34" s="430"/>
      <c r="H34" s="430"/>
      <c r="I34" s="430"/>
      <c r="J34" s="273">
        <f>+J19</f>
        <v>141770000</v>
      </c>
      <c r="K34" s="273">
        <f>SUM(K20:K33)</f>
        <v>141770000</v>
      </c>
      <c r="L34" s="394"/>
      <c r="M34" s="273">
        <f>SUM(M20:M33)</f>
        <v>0</v>
      </c>
      <c r="N34" s="273">
        <f>SUM(N20:N33)</f>
        <v>0</v>
      </c>
      <c r="O34" s="273">
        <f>SUM(O20:O33)</f>
        <v>0</v>
      </c>
      <c r="P34" s="274"/>
      <c r="Q34" s="404"/>
      <c r="R34" s="273">
        <f t="shared" ref="R34:AH34" si="28">SUM(R20:R33)</f>
        <v>0</v>
      </c>
      <c r="S34" s="273">
        <f t="shared" si="28"/>
        <v>0</v>
      </c>
      <c r="T34" s="273">
        <f t="shared" si="28"/>
        <v>0</v>
      </c>
      <c r="U34" s="273">
        <f t="shared" si="28"/>
        <v>0</v>
      </c>
      <c r="V34" s="273">
        <f t="shared" si="28"/>
        <v>0</v>
      </c>
      <c r="W34" s="273">
        <f t="shared" si="28"/>
        <v>0</v>
      </c>
      <c r="X34" s="273">
        <f t="shared" si="28"/>
        <v>0</v>
      </c>
      <c r="Y34" s="273">
        <f t="shared" si="28"/>
        <v>0</v>
      </c>
      <c r="Z34" s="273">
        <f t="shared" si="28"/>
        <v>0</v>
      </c>
      <c r="AA34" s="273">
        <f t="shared" si="28"/>
        <v>0</v>
      </c>
      <c r="AB34" s="273">
        <f>SUM(AB20:AB33)</f>
        <v>31590000</v>
      </c>
      <c r="AC34" s="273">
        <f t="shared" si="28"/>
        <v>31590000</v>
      </c>
      <c r="AD34" s="273">
        <f t="shared" si="28"/>
        <v>0</v>
      </c>
      <c r="AE34" s="273">
        <f t="shared" si="28"/>
        <v>0</v>
      </c>
      <c r="AF34" s="273">
        <f t="shared" si="28"/>
        <v>0</v>
      </c>
      <c r="AG34" s="273">
        <f t="shared" si="28"/>
        <v>0</v>
      </c>
      <c r="AH34" s="273">
        <f t="shared" si="28"/>
        <v>31590000</v>
      </c>
      <c r="AI34" s="281">
        <f>IF(ISERROR(AH34/J34),0,AH34/J34)</f>
        <v>0.22282570360442971</v>
      </c>
      <c r="AJ34" s="281">
        <f>IF(ISERROR(AH34/$AH$212),0,AH34/$AH$212)</f>
        <v>1.8685784252834809E-2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</row>
    <row r="35" spans="1:130" ht="12.75" customHeight="1" x14ac:dyDescent="0.3">
      <c r="A35" s="524" t="s">
        <v>54</v>
      </c>
      <c r="B35" s="524"/>
      <c r="C35" s="524"/>
      <c r="D35" s="524"/>
      <c r="E35" s="524"/>
      <c r="F35" s="16"/>
      <c r="G35" s="5"/>
      <c r="H35" s="17"/>
      <c r="I35" s="17"/>
      <c r="J35" s="481">
        <v>179900000</v>
      </c>
      <c r="K35" s="7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111"/>
      <c r="AJ35" s="111"/>
    </row>
    <row r="36" spans="1:130" s="11" customFormat="1" ht="24.75" customHeight="1" outlineLevel="1" x14ac:dyDescent="0.3">
      <c r="A36" s="23">
        <v>1</v>
      </c>
      <c r="B36" s="23"/>
      <c r="C36" s="80" t="s">
        <v>280</v>
      </c>
      <c r="D36" s="176">
        <v>44810</v>
      </c>
      <c r="E36" s="380" t="s">
        <v>281</v>
      </c>
      <c r="F36" s="74" t="s">
        <v>252</v>
      </c>
      <c r="G36" s="360" t="s">
        <v>253</v>
      </c>
      <c r="H36" s="178"/>
      <c r="I36" s="178"/>
      <c r="J36" s="482"/>
      <c r="K36" s="179">
        <v>11900000</v>
      </c>
      <c r="L36" s="78"/>
      <c r="M36" s="51"/>
      <c r="N36" s="180"/>
      <c r="O36" s="51"/>
      <c r="P36" s="181"/>
      <c r="Q36" s="181"/>
      <c r="R36" s="28"/>
      <c r="S36" s="28"/>
      <c r="T36" s="28"/>
      <c r="U36" s="29">
        <f>SUM(R36:T36)</f>
        <v>0</v>
      </c>
      <c r="V36" s="28"/>
      <c r="W36" s="28"/>
      <c r="X36" s="28"/>
      <c r="Y36" s="29">
        <f>SUM(V36:X36)</f>
        <v>0</v>
      </c>
      <c r="Z36" s="28"/>
      <c r="AA36" s="28"/>
      <c r="AB36" s="179">
        <v>11900000</v>
      </c>
      <c r="AC36" s="29">
        <f>SUM(Z36:AB36)</f>
        <v>11900000</v>
      </c>
      <c r="AD36" s="28"/>
      <c r="AE36" s="179"/>
      <c r="AF36" s="28"/>
      <c r="AG36" s="29">
        <f>SUM(AD36:AF36)</f>
        <v>0</v>
      </c>
      <c r="AH36" s="29">
        <f t="shared" ref="AH36:AH48" si="29">SUM(U36,Y36,AC36,AG36)</f>
        <v>11900000</v>
      </c>
      <c r="AI36" s="112">
        <f>IF(ISERROR(AH36/$J$35),0,AH36/$J$35)</f>
        <v>6.6147859922178989E-2</v>
      </c>
      <c r="AJ36" s="112">
        <f t="shared" ref="AJ36:AJ51" si="30">IF(ISERROR(AH36/$AH$212),"-",AH36/$AH$212)</f>
        <v>7.0389627289881044E-3</v>
      </c>
    </row>
    <row r="37" spans="1:130" s="11" customFormat="1" ht="24.75" customHeight="1" outlineLevel="1" x14ac:dyDescent="0.3">
      <c r="A37" s="23">
        <v>2</v>
      </c>
      <c r="B37" s="23"/>
      <c r="C37" s="80" t="s">
        <v>282</v>
      </c>
      <c r="D37" s="176">
        <v>44810</v>
      </c>
      <c r="E37" s="380" t="s">
        <v>283</v>
      </c>
      <c r="F37" s="74" t="s">
        <v>252</v>
      </c>
      <c r="G37" s="360" t="s">
        <v>253</v>
      </c>
      <c r="H37" s="182"/>
      <c r="I37" s="178"/>
      <c r="J37" s="482"/>
      <c r="K37" s="179">
        <v>10500000</v>
      </c>
      <c r="L37" s="78"/>
      <c r="M37" s="51"/>
      <c r="N37" s="180"/>
      <c r="O37" s="51"/>
      <c r="P37" s="181"/>
      <c r="Q37" s="181"/>
      <c r="R37" s="28"/>
      <c r="S37" s="28"/>
      <c r="T37" s="28"/>
      <c r="U37" s="29">
        <f t="shared" ref="U37:U51" si="31">SUM(R37:T37)</f>
        <v>0</v>
      </c>
      <c r="V37" s="28"/>
      <c r="W37" s="28"/>
      <c r="X37" s="28"/>
      <c r="Y37" s="29">
        <f t="shared" ref="Y37:Y51" si="32">SUM(V37:X37)</f>
        <v>0</v>
      </c>
      <c r="Z37" s="28"/>
      <c r="AA37" s="28"/>
      <c r="AB37" s="179">
        <v>10500000</v>
      </c>
      <c r="AC37" s="29">
        <f t="shared" ref="AC37:AC48" si="33">SUM(Z37:AB37)</f>
        <v>10500000</v>
      </c>
      <c r="AD37" s="28"/>
      <c r="AE37" s="183"/>
      <c r="AF37" s="28"/>
      <c r="AG37" s="29">
        <f t="shared" ref="AG37:AG48" si="34">SUM(AD37:AF37)</f>
        <v>0</v>
      </c>
      <c r="AH37" s="29">
        <f t="shared" si="29"/>
        <v>10500000</v>
      </c>
      <c r="AI37" s="112">
        <f t="shared" ref="AI37:AI51" si="35">IF(ISERROR(AH37/$J$35),0,AH37/$J$35)</f>
        <v>5.8365758754863814E-2</v>
      </c>
      <c r="AJ37" s="112">
        <f t="shared" si="30"/>
        <v>6.21084946675421E-3</v>
      </c>
    </row>
    <row r="38" spans="1:130" ht="24.75" customHeight="1" outlineLevel="1" x14ac:dyDescent="0.2">
      <c r="A38" s="23">
        <v>3</v>
      </c>
      <c r="B38" s="23"/>
      <c r="C38" s="80" t="s">
        <v>284</v>
      </c>
      <c r="D38" s="176">
        <v>44810</v>
      </c>
      <c r="E38" s="380" t="s">
        <v>285</v>
      </c>
      <c r="F38" s="74" t="s">
        <v>252</v>
      </c>
      <c r="G38" s="360" t="s">
        <v>253</v>
      </c>
      <c r="H38" s="33"/>
      <c r="I38" s="33"/>
      <c r="J38" s="482"/>
      <c r="K38" s="179">
        <v>11900000</v>
      </c>
      <c r="L38" s="78"/>
      <c r="M38" s="28"/>
      <c r="N38" s="28"/>
      <c r="O38" s="28"/>
      <c r="P38" s="162"/>
      <c r="Q38" s="162"/>
      <c r="R38" s="28"/>
      <c r="S38" s="28"/>
      <c r="T38" s="28"/>
      <c r="U38" s="29">
        <f t="shared" si="31"/>
        <v>0</v>
      </c>
      <c r="V38" s="28"/>
      <c r="W38" s="28"/>
      <c r="X38" s="28"/>
      <c r="Y38" s="29">
        <f t="shared" si="32"/>
        <v>0</v>
      </c>
      <c r="Z38" s="28"/>
      <c r="AA38" s="28"/>
      <c r="AB38" s="179">
        <v>11900000</v>
      </c>
      <c r="AC38" s="29">
        <f t="shared" si="33"/>
        <v>11900000</v>
      </c>
      <c r="AD38" s="28"/>
      <c r="AE38" s="148"/>
      <c r="AF38" s="28"/>
      <c r="AG38" s="29">
        <f t="shared" si="34"/>
        <v>0</v>
      </c>
      <c r="AH38" s="29">
        <f t="shared" si="29"/>
        <v>11900000</v>
      </c>
      <c r="AI38" s="112">
        <f t="shared" si="35"/>
        <v>6.6147859922178989E-2</v>
      </c>
      <c r="AJ38" s="112">
        <f t="shared" si="30"/>
        <v>7.0389627289881044E-3</v>
      </c>
    </row>
    <row r="39" spans="1:130" ht="24.75" customHeight="1" outlineLevel="1" x14ac:dyDescent="0.2">
      <c r="A39" s="23">
        <v>4</v>
      </c>
      <c r="B39" s="23"/>
      <c r="C39" s="80" t="s">
        <v>286</v>
      </c>
      <c r="D39" s="176">
        <v>44810</v>
      </c>
      <c r="E39" s="380" t="s">
        <v>287</v>
      </c>
      <c r="F39" s="74" t="s">
        <v>252</v>
      </c>
      <c r="G39" s="360" t="s">
        <v>253</v>
      </c>
      <c r="H39" s="33"/>
      <c r="I39" s="33"/>
      <c r="J39" s="482"/>
      <c r="K39" s="179">
        <v>12600000</v>
      </c>
      <c r="L39" s="78"/>
      <c r="M39" s="28"/>
      <c r="N39" s="28"/>
      <c r="O39" s="28"/>
      <c r="P39" s="162"/>
      <c r="Q39" s="162"/>
      <c r="R39" s="28"/>
      <c r="S39" s="28"/>
      <c r="T39" s="28"/>
      <c r="U39" s="29">
        <f t="shared" ref="U39:U45" si="36">SUM(R39:T39)</f>
        <v>0</v>
      </c>
      <c r="V39" s="28"/>
      <c r="W39" s="28"/>
      <c r="X39" s="28"/>
      <c r="Y39" s="29">
        <f t="shared" ref="Y39:Y45" si="37">SUM(V39:X39)</f>
        <v>0</v>
      </c>
      <c r="Z39" s="28"/>
      <c r="AA39" s="28"/>
      <c r="AB39" s="179">
        <v>12600000</v>
      </c>
      <c r="AC39" s="29">
        <f t="shared" ref="AC39:AC45" si="38">SUM(Z39:AB39)</f>
        <v>12600000</v>
      </c>
      <c r="AD39" s="28"/>
      <c r="AE39" s="148"/>
      <c r="AF39" s="28"/>
      <c r="AG39" s="29">
        <f t="shared" ref="AG39:AG45" si="39">SUM(AD39:AF39)</f>
        <v>0</v>
      </c>
      <c r="AH39" s="29">
        <f t="shared" ref="AH39:AH45" si="40">SUM(U39,Y39,AC39,AG39)</f>
        <v>12600000</v>
      </c>
      <c r="AI39" s="112">
        <f t="shared" si="35"/>
        <v>7.0038910505836577E-2</v>
      </c>
      <c r="AJ39" s="112">
        <f t="shared" si="30"/>
        <v>7.4530193601050525E-3</v>
      </c>
    </row>
    <row r="40" spans="1:130" ht="24.75" customHeight="1" outlineLevel="1" x14ac:dyDescent="0.2">
      <c r="A40" s="23">
        <v>5</v>
      </c>
      <c r="B40" s="23"/>
      <c r="C40" s="80" t="s">
        <v>288</v>
      </c>
      <c r="D40" s="176">
        <v>44810</v>
      </c>
      <c r="E40" s="380" t="s">
        <v>289</v>
      </c>
      <c r="F40" s="74" t="s">
        <v>252</v>
      </c>
      <c r="G40" s="360" t="s">
        <v>253</v>
      </c>
      <c r="H40" s="33"/>
      <c r="I40" s="33"/>
      <c r="J40" s="482"/>
      <c r="K40" s="179">
        <v>12600000</v>
      </c>
      <c r="L40" s="78"/>
      <c r="M40" s="28"/>
      <c r="N40" s="28"/>
      <c r="O40" s="28"/>
      <c r="P40" s="162"/>
      <c r="Q40" s="162"/>
      <c r="R40" s="28"/>
      <c r="S40" s="28"/>
      <c r="T40" s="28"/>
      <c r="U40" s="29">
        <f t="shared" si="36"/>
        <v>0</v>
      </c>
      <c r="V40" s="28"/>
      <c r="W40" s="28"/>
      <c r="X40" s="28"/>
      <c r="Y40" s="29">
        <f t="shared" si="37"/>
        <v>0</v>
      </c>
      <c r="Z40" s="28"/>
      <c r="AA40" s="28"/>
      <c r="AB40" s="179">
        <v>12600000</v>
      </c>
      <c r="AC40" s="29">
        <f t="shared" si="38"/>
        <v>12600000</v>
      </c>
      <c r="AD40" s="28"/>
      <c r="AE40" s="148"/>
      <c r="AF40" s="28"/>
      <c r="AG40" s="29">
        <f t="shared" si="39"/>
        <v>0</v>
      </c>
      <c r="AH40" s="29">
        <f t="shared" si="40"/>
        <v>12600000</v>
      </c>
      <c r="AI40" s="112">
        <f t="shared" si="35"/>
        <v>7.0038910505836577E-2</v>
      </c>
      <c r="AJ40" s="112">
        <f t="shared" si="30"/>
        <v>7.4530193601050525E-3</v>
      </c>
    </row>
    <row r="41" spans="1:130" ht="24.75" customHeight="1" outlineLevel="1" x14ac:dyDescent="0.2">
      <c r="A41" s="23">
        <v>6</v>
      </c>
      <c r="B41" s="23"/>
      <c r="C41" s="80" t="s">
        <v>290</v>
      </c>
      <c r="D41" s="176">
        <v>44819</v>
      </c>
      <c r="E41" s="380" t="s">
        <v>291</v>
      </c>
      <c r="F41" s="74" t="s">
        <v>252</v>
      </c>
      <c r="G41" s="360" t="s">
        <v>253</v>
      </c>
      <c r="H41" s="33"/>
      <c r="I41" s="33"/>
      <c r="J41" s="482"/>
      <c r="K41" s="179">
        <v>10500000</v>
      </c>
      <c r="L41" s="78"/>
      <c r="M41" s="28"/>
      <c r="N41" s="28"/>
      <c r="O41" s="28"/>
      <c r="P41" s="162"/>
      <c r="Q41" s="162"/>
      <c r="R41" s="28"/>
      <c r="S41" s="28"/>
      <c r="T41" s="28"/>
      <c r="U41" s="29">
        <f t="shared" si="36"/>
        <v>0</v>
      </c>
      <c r="V41" s="28"/>
      <c r="W41" s="28"/>
      <c r="X41" s="28"/>
      <c r="Y41" s="29">
        <f t="shared" si="37"/>
        <v>0</v>
      </c>
      <c r="Z41" s="28"/>
      <c r="AA41" s="28"/>
      <c r="AB41" s="179">
        <v>10500000</v>
      </c>
      <c r="AC41" s="29">
        <f t="shared" si="38"/>
        <v>10500000</v>
      </c>
      <c r="AD41" s="28"/>
      <c r="AE41" s="148"/>
      <c r="AF41" s="28"/>
      <c r="AG41" s="29">
        <f t="shared" si="39"/>
        <v>0</v>
      </c>
      <c r="AH41" s="29">
        <f t="shared" si="40"/>
        <v>10500000</v>
      </c>
      <c r="AI41" s="112">
        <f t="shared" si="35"/>
        <v>5.8365758754863814E-2</v>
      </c>
      <c r="AJ41" s="112">
        <f t="shared" si="30"/>
        <v>6.21084946675421E-3</v>
      </c>
    </row>
    <row r="42" spans="1:130" ht="24.75" customHeight="1" outlineLevel="1" x14ac:dyDescent="0.2">
      <c r="A42" s="23">
        <v>7</v>
      </c>
      <c r="B42" s="23"/>
      <c r="C42" s="80" t="s">
        <v>292</v>
      </c>
      <c r="D42" s="176">
        <v>44810</v>
      </c>
      <c r="E42" s="380" t="s">
        <v>293</v>
      </c>
      <c r="F42" s="74" t="s">
        <v>252</v>
      </c>
      <c r="G42" s="360" t="s">
        <v>253</v>
      </c>
      <c r="H42" s="33"/>
      <c r="I42" s="33"/>
      <c r="J42" s="482"/>
      <c r="K42" s="179">
        <v>10500000</v>
      </c>
      <c r="L42" s="78"/>
      <c r="M42" s="28"/>
      <c r="N42" s="28"/>
      <c r="O42" s="28"/>
      <c r="P42" s="162"/>
      <c r="Q42" s="162"/>
      <c r="R42" s="28"/>
      <c r="S42" s="28"/>
      <c r="T42" s="28"/>
      <c r="U42" s="29">
        <f t="shared" si="36"/>
        <v>0</v>
      </c>
      <c r="V42" s="28"/>
      <c r="W42" s="28"/>
      <c r="X42" s="28"/>
      <c r="Y42" s="29">
        <f t="shared" si="37"/>
        <v>0</v>
      </c>
      <c r="Z42" s="28"/>
      <c r="AA42" s="28"/>
      <c r="AB42" s="179">
        <v>10500000</v>
      </c>
      <c r="AC42" s="29">
        <f t="shared" si="38"/>
        <v>10500000</v>
      </c>
      <c r="AD42" s="28"/>
      <c r="AE42" s="148"/>
      <c r="AF42" s="28"/>
      <c r="AG42" s="29">
        <f t="shared" si="39"/>
        <v>0</v>
      </c>
      <c r="AH42" s="29">
        <f t="shared" si="40"/>
        <v>10500000</v>
      </c>
      <c r="AI42" s="112">
        <f t="shared" si="35"/>
        <v>5.8365758754863814E-2</v>
      </c>
      <c r="AJ42" s="112">
        <f t="shared" si="30"/>
        <v>6.21084946675421E-3</v>
      </c>
    </row>
    <row r="43" spans="1:130" ht="24.75" customHeight="1" outlineLevel="1" x14ac:dyDescent="0.2">
      <c r="A43" s="23">
        <v>8</v>
      </c>
      <c r="B43" s="23"/>
      <c r="C43" s="80" t="s">
        <v>294</v>
      </c>
      <c r="D43" s="176">
        <v>44810</v>
      </c>
      <c r="E43" s="380" t="s">
        <v>295</v>
      </c>
      <c r="F43" s="74" t="s">
        <v>252</v>
      </c>
      <c r="G43" s="360" t="s">
        <v>253</v>
      </c>
      <c r="H43" s="33"/>
      <c r="I43" s="33"/>
      <c r="J43" s="482"/>
      <c r="K43" s="179">
        <v>11900000</v>
      </c>
      <c r="L43" s="78"/>
      <c r="M43" s="28"/>
      <c r="N43" s="28"/>
      <c r="O43" s="28"/>
      <c r="P43" s="162"/>
      <c r="Q43" s="162"/>
      <c r="R43" s="28"/>
      <c r="S43" s="28"/>
      <c r="T43" s="28"/>
      <c r="U43" s="29">
        <f t="shared" si="36"/>
        <v>0</v>
      </c>
      <c r="V43" s="28"/>
      <c r="W43" s="28"/>
      <c r="X43" s="28"/>
      <c r="Y43" s="29">
        <f t="shared" si="37"/>
        <v>0</v>
      </c>
      <c r="Z43" s="28"/>
      <c r="AA43" s="28"/>
      <c r="AB43" s="179">
        <v>11900000</v>
      </c>
      <c r="AC43" s="29">
        <f t="shared" si="38"/>
        <v>11900000</v>
      </c>
      <c r="AD43" s="28"/>
      <c r="AE43" s="148"/>
      <c r="AF43" s="28"/>
      <c r="AG43" s="29">
        <f t="shared" si="39"/>
        <v>0</v>
      </c>
      <c r="AH43" s="29">
        <f t="shared" si="40"/>
        <v>11900000</v>
      </c>
      <c r="AI43" s="112">
        <f t="shared" si="35"/>
        <v>6.6147859922178989E-2</v>
      </c>
      <c r="AJ43" s="112">
        <f t="shared" si="30"/>
        <v>7.0389627289881044E-3</v>
      </c>
    </row>
    <row r="44" spans="1:130" ht="24.75" customHeight="1" outlineLevel="1" x14ac:dyDescent="0.2">
      <c r="A44" s="23">
        <v>9</v>
      </c>
      <c r="B44" s="23"/>
      <c r="C44" s="80" t="s">
        <v>296</v>
      </c>
      <c r="D44" s="176">
        <v>44810</v>
      </c>
      <c r="E44" s="380" t="s">
        <v>297</v>
      </c>
      <c r="F44" s="74" t="s">
        <v>252</v>
      </c>
      <c r="G44" s="360" t="s">
        <v>253</v>
      </c>
      <c r="H44" s="33"/>
      <c r="I44" s="33"/>
      <c r="J44" s="482"/>
      <c r="K44" s="179">
        <v>10500000</v>
      </c>
      <c r="L44" s="78"/>
      <c r="M44" s="28"/>
      <c r="N44" s="28"/>
      <c r="O44" s="28"/>
      <c r="P44" s="162"/>
      <c r="Q44" s="162"/>
      <c r="R44" s="28"/>
      <c r="S44" s="28"/>
      <c r="T44" s="28"/>
      <c r="U44" s="29">
        <f t="shared" si="36"/>
        <v>0</v>
      </c>
      <c r="V44" s="28"/>
      <c r="W44" s="28"/>
      <c r="X44" s="28"/>
      <c r="Y44" s="29">
        <f t="shared" si="37"/>
        <v>0</v>
      </c>
      <c r="Z44" s="28"/>
      <c r="AA44" s="28"/>
      <c r="AB44" s="179">
        <v>10500000</v>
      </c>
      <c r="AC44" s="29">
        <f t="shared" si="38"/>
        <v>10500000</v>
      </c>
      <c r="AD44" s="28"/>
      <c r="AE44" s="148"/>
      <c r="AF44" s="28"/>
      <c r="AG44" s="29">
        <f t="shared" si="39"/>
        <v>0</v>
      </c>
      <c r="AH44" s="29">
        <f t="shared" si="40"/>
        <v>10500000</v>
      </c>
      <c r="AI44" s="112">
        <f t="shared" si="35"/>
        <v>5.8365758754863814E-2</v>
      </c>
      <c r="AJ44" s="112">
        <f t="shared" si="30"/>
        <v>6.21084946675421E-3</v>
      </c>
    </row>
    <row r="45" spans="1:130" ht="24.75" customHeight="1" outlineLevel="1" x14ac:dyDescent="0.2">
      <c r="A45" s="23">
        <v>10</v>
      </c>
      <c r="B45" s="23"/>
      <c r="C45" s="80" t="s">
        <v>298</v>
      </c>
      <c r="D45" s="176">
        <v>44810</v>
      </c>
      <c r="E45" s="380" t="s">
        <v>299</v>
      </c>
      <c r="F45" s="74" t="s">
        <v>252</v>
      </c>
      <c r="G45" s="360" t="s">
        <v>253</v>
      </c>
      <c r="H45" s="33"/>
      <c r="I45" s="33"/>
      <c r="J45" s="482"/>
      <c r="K45" s="179">
        <v>11900000</v>
      </c>
      <c r="L45" s="78"/>
      <c r="M45" s="28"/>
      <c r="N45" s="28"/>
      <c r="O45" s="28"/>
      <c r="P45" s="162"/>
      <c r="Q45" s="162"/>
      <c r="R45" s="28"/>
      <c r="S45" s="28"/>
      <c r="T45" s="28"/>
      <c r="U45" s="29">
        <f t="shared" si="36"/>
        <v>0</v>
      </c>
      <c r="V45" s="28"/>
      <c r="W45" s="28"/>
      <c r="X45" s="28"/>
      <c r="Y45" s="29">
        <f t="shared" si="37"/>
        <v>0</v>
      </c>
      <c r="Z45" s="28"/>
      <c r="AA45" s="28"/>
      <c r="AB45" s="179">
        <v>11900000</v>
      </c>
      <c r="AC45" s="29">
        <f t="shared" si="38"/>
        <v>11900000</v>
      </c>
      <c r="AD45" s="28"/>
      <c r="AE45" s="148"/>
      <c r="AF45" s="28"/>
      <c r="AG45" s="29">
        <f t="shared" si="39"/>
        <v>0</v>
      </c>
      <c r="AH45" s="29">
        <f t="shared" si="40"/>
        <v>11900000</v>
      </c>
      <c r="AI45" s="112">
        <f t="shared" si="35"/>
        <v>6.6147859922178989E-2</v>
      </c>
      <c r="AJ45" s="112">
        <f t="shared" si="30"/>
        <v>7.0389627289881044E-3</v>
      </c>
    </row>
    <row r="46" spans="1:130" ht="24.75" customHeight="1" outlineLevel="1" x14ac:dyDescent="0.2">
      <c r="A46" s="23">
        <v>11</v>
      </c>
      <c r="B46" s="23"/>
      <c r="C46" s="80" t="s">
        <v>300</v>
      </c>
      <c r="D46" s="176">
        <v>44818</v>
      </c>
      <c r="E46" s="380" t="s">
        <v>301</v>
      </c>
      <c r="F46" s="74" t="s">
        <v>252</v>
      </c>
      <c r="G46" s="360" t="s">
        <v>253</v>
      </c>
      <c r="H46" s="33"/>
      <c r="I46" s="33"/>
      <c r="J46" s="482"/>
      <c r="K46" s="179">
        <v>10500000</v>
      </c>
      <c r="L46" s="78"/>
      <c r="M46" s="28"/>
      <c r="N46" s="28"/>
      <c r="O46" s="28"/>
      <c r="P46" s="162"/>
      <c r="Q46" s="162"/>
      <c r="R46" s="28"/>
      <c r="S46" s="28"/>
      <c r="T46" s="28"/>
      <c r="U46" s="29">
        <f t="shared" si="31"/>
        <v>0</v>
      </c>
      <c r="V46" s="28"/>
      <c r="W46" s="28"/>
      <c r="X46" s="28"/>
      <c r="Y46" s="29">
        <f t="shared" si="32"/>
        <v>0</v>
      </c>
      <c r="Z46" s="28"/>
      <c r="AA46" s="28"/>
      <c r="AB46" s="179">
        <v>10500000</v>
      </c>
      <c r="AC46" s="29">
        <f t="shared" si="33"/>
        <v>10500000</v>
      </c>
      <c r="AD46" s="28"/>
      <c r="AE46" s="148"/>
      <c r="AF46" s="28"/>
      <c r="AG46" s="29">
        <f t="shared" si="34"/>
        <v>0</v>
      </c>
      <c r="AH46" s="29">
        <f t="shared" si="29"/>
        <v>10500000</v>
      </c>
      <c r="AI46" s="112">
        <f t="shared" si="35"/>
        <v>5.8365758754863814E-2</v>
      </c>
      <c r="AJ46" s="112">
        <f t="shared" si="30"/>
        <v>6.21084946675421E-3</v>
      </c>
    </row>
    <row r="47" spans="1:130" s="11" customFormat="1" ht="24.75" customHeight="1" outlineLevel="1" x14ac:dyDescent="0.2">
      <c r="A47" s="23">
        <v>12</v>
      </c>
      <c r="B47" s="23"/>
      <c r="C47" s="80" t="s">
        <v>302</v>
      </c>
      <c r="D47" s="176">
        <v>44818</v>
      </c>
      <c r="E47" s="380" t="s">
        <v>303</v>
      </c>
      <c r="F47" s="74" t="s">
        <v>252</v>
      </c>
      <c r="G47" s="360" t="s">
        <v>253</v>
      </c>
      <c r="H47" s="33"/>
      <c r="I47" s="33"/>
      <c r="J47" s="482"/>
      <c r="K47" s="179">
        <v>10500000</v>
      </c>
      <c r="L47" s="78"/>
      <c r="M47" s="28"/>
      <c r="N47" s="28"/>
      <c r="O47" s="28"/>
      <c r="P47" s="162"/>
      <c r="Q47" s="162"/>
      <c r="R47" s="28"/>
      <c r="S47" s="28"/>
      <c r="T47" s="28"/>
      <c r="U47" s="29">
        <f t="shared" si="31"/>
        <v>0</v>
      </c>
      <c r="V47" s="28"/>
      <c r="W47" s="28"/>
      <c r="X47" s="28"/>
      <c r="Y47" s="29">
        <f t="shared" si="32"/>
        <v>0</v>
      </c>
      <c r="Z47" s="28"/>
      <c r="AA47" s="28"/>
      <c r="AB47" s="179">
        <v>10500000</v>
      </c>
      <c r="AC47" s="29">
        <f t="shared" si="33"/>
        <v>10500000</v>
      </c>
      <c r="AD47" s="28"/>
      <c r="AE47" s="148"/>
      <c r="AF47" s="28"/>
      <c r="AG47" s="29">
        <f t="shared" si="34"/>
        <v>0</v>
      </c>
      <c r="AH47" s="29">
        <f t="shared" si="29"/>
        <v>10500000</v>
      </c>
      <c r="AI47" s="112">
        <f t="shared" si="35"/>
        <v>5.8365758754863814E-2</v>
      </c>
      <c r="AJ47" s="112">
        <f t="shared" si="30"/>
        <v>6.21084946675421E-3</v>
      </c>
    </row>
    <row r="48" spans="1:130" s="11" customFormat="1" ht="24.75" customHeight="1" outlineLevel="1" x14ac:dyDescent="0.2">
      <c r="A48" s="23">
        <v>13</v>
      </c>
      <c r="B48" s="23"/>
      <c r="C48" s="80" t="s">
        <v>304</v>
      </c>
      <c r="D48" s="176">
        <v>44810</v>
      </c>
      <c r="E48" s="380" t="s">
        <v>305</v>
      </c>
      <c r="F48" s="74" t="s">
        <v>252</v>
      </c>
      <c r="G48" s="360" t="s">
        <v>253</v>
      </c>
      <c r="H48" s="33"/>
      <c r="I48" s="33"/>
      <c r="J48" s="482"/>
      <c r="K48" s="179">
        <v>10500000</v>
      </c>
      <c r="L48" s="78"/>
      <c r="M48" s="28"/>
      <c r="N48" s="28"/>
      <c r="O48" s="28"/>
      <c r="P48" s="162"/>
      <c r="Q48" s="162"/>
      <c r="R48" s="28"/>
      <c r="S48" s="28"/>
      <c r="T48" s="28"/>
      <c r="U48" s="29">
        <f t="shared" si="31"/>
        <v>0</v>
      </c>
      <c r="V48" s="29">
        <f t="shared" ref="V48" si="41">SUM(S48:U48)</f>
        <v>0</v>
      </c>
      <c r="W48" s="29">
        <f t="shared" ref="W48" si="42">SUM(T48:V48)</f>
        <v>0</v>
      </c>
      <c r="X48" s="29">
        <f t="shared" ref="X48" si="43">SUM(U48:W48)</f>
        <v>0</v>
      </c>
      <c r="Y48" s="29">
        <f t="shared" si="32"/>
        <v>0</v>
      </c>
      <c r="Z48" s="29"/>
      <c r="AA48" s="28"/>
      <c r="AB48" s="179">
        <v>10500000</v>
      </c>
      <c r="AC48" s="29">
        <f t="shared" si="33"/>
        <v>10500000</v>
      </c>
      <c r="AD48" s="28"/>
      <c r="AE48" s="148"/>
      <c r="AF48" s="28"/>
      <c r="AG48" s="29">
        <f t="shared" si="34"/>
        <v>0</v>
      </c>
      <c r="AH48" s="29">
        <f t="shared" si="29"/>
        <v>10500000</v>
      </c>
      <c r="AI48" s="112">
        <f t="shared" si="35"/>
        <v>5.8365758754863814E-2</v>
      </c>
      <c r="AJ48" s="112">
        <f t="shared" si="30"/>
        <v>6.21084946675421E-3</v>
      </c>
    </row>
    <row r="49" spans="1:130" s="11" customFormat="1" ht="24.75" customHeight="1" outlineLevel="1" x14ac:dyDescent="0.2">
      <c r="A49" s="23">
        <v>14</v>
      </c>
      <c r="B49" s="23"/>
      <c r="C49" s="80" t="s">
        <v>306</v>
      </c>
      <c r="D49" s="176">
        <v>44810</v>
      </c>
      <c r="E49" s="380" t="s">
        <v>307</v>
      </c>
      <c r="F49" s="74" t="s">
        <v>252</v>
      </c>
      <c r="G49" s="360" t="s">
        <v>253</v>
      </c>
      <c r="H49" s="33"/>
      <c r="I49" s="33"/>
      <c r="J49" s="482"/>
      <c r="K49" s="179">
        <v>12600000</v>
      </c>
      <c r="L49" s="78"/>
      <c r="M49" s="28"/>
      <c r="N49" s="28"/>
      <c r="O49" s="28"/>
      <c r="P49" s="162"/>
      <c r="Q49" s="162"/>
      <c r="R49" s="28"/>
      <c r="S49" s="28"/>
      <c r="T49" s="28"/>
      <c r="U49" s="29">
        <f t="shared" si="31"/>
        <v>0</v>
      </c>
      <c r="V49" s="28"/>
      <c r="W49" s="28"/>
      <c r="X49" s="28"/>
      <c r="Y49" s="29">
        <f t="shared" si="32"/>
        <v>0</v>
      </c>
      <c r="Z49" s="28"/>
      <c r="AA49" s="28"/>
      <c r="AB49" s="179">
        <v>12600000</v>
      </c>
      <c r="AC49" s="29">
        <f t="shared" ref="AC49:AC51" si="44">SUM(Z49:AB49)</f>
        <v>12600000</v>
      </c>
      <c r="AD49" s="28"/>
      <c r="AE49" s="148"/>
      <c r="AF49" s="28"/>
      <c r="AG49" s="29">
        <f t="shared" ref="AG49:AG51" si="45">SUM(AD49:AF49)</f>
        <v>0</v>
      </c>
      <c r="AH49" s="29">
        <f t="shared" ref="AH49:AH51" si="46">SUM(U49,Y49,AC49,AG49)</f>
        <v>12600000</v>
      </c>
      <c r="AI49" s="112">
        <f t="shared" si="35"/>
        <v>7.0038910505836577E-2</v>
      </c>
      <c r="AJ49" s="112">
        <f t="shared" si="30"/>
        <v>7.4530193601050525E-3</v>
      </c>
    </row>
    <row r="50" spans="1:130" ht="24.75" customHeight="1" outlineLevel="1" x14ac:dyDescent="0.2">
      <c r="A50" s="23">
        <v>15</v>
      </c>
      <c r="B50" s="23"/>
      <c r="C50" s="80" t="s">
        <v>308</v>
      </c>
      <c r="D50" s="176">
        <v>44810</v>
      </c>
      <c r="E50" s="380" t="s">
        <v>309</v>
      </c>
      <c r="F50" s="74" t="s">
        <v>252</v>
      </c>
      <c r="G50" s="360" t="s">
        <v>253</v>
      </c>
      <c r="H50" s="33"/>
      <c r="I50" s="33"/>
      <c r="J50" s="482"/>
      <c r="K50" s="179">
        <v>10500000</v>
      </c>
      <c r="L50" s="78"/>
      <c r="M50" s="28"/>
      <c r="N50" s="28"/>
      <c r="O50" s="28"/>
      <c r="P50" s="162"/>
      <c r="Q50" s="162"/>
      <c r="R50" s="28"/>
      <c r="S50" s="28"/>
      <c r="T50" s="28"/>
      <c r="U50" s="29">
        <f t="shared" si="31"/>
        <v>0</v>
      </c>
      <c r="V50" s="28"/>
      <c r="W50" s="28"/>
      <c r="X50" s="28"/>
      <c r="Y50" s="29">
        <f t="shared" si="32"/>
        <v>0</v>
      </c>
      <c r="Z50" s="28"/>
      <c r="AA50" s="28"/>
      <c r="AB50" s="179">
        <v>10500000</v>
      </c>
      <c r="AC50" s="29">
        <f t="shared" si="44"/>
        <v>10500000</v>
      </c>
      <c r="AD50" s="28"/>
      <c r="AE50" s="148"/>
      <c r="AF50" s="28"/>
      <c r="AG50" s="29">
        <f t="shared" si="45"/>
        <v>0</v>
      </c>
      <c r="AH50" s="29">
        <f t="shared" si="46"/>
        <v>10500000</v>
      </c>
      <c r="AI50" s="112">
        <f t="shared" si="35"/>
        <v>5.8365758754863814E-2</v>
      </c>
      <c r="AJ50" s="112">
        <f t="shared" si="30"/>
        <v>6.21084946675421E-3</v>
      </c>
    </row>
    <row r="51" spans="1:130" s="11" customFormat="1" ht="24.75" customHeight="1" outlineLevel="1" x14ac:dyDescent="0.2">
      <c r="A51" s="23">
        <v>16</v>
      </c>
      <c r="B51" s="23"/>
      <c r="C51" s="80" t="s">
        <v>310</v>
      </c>
      <c r="D51" s="176">
        <v>44810</v>
      </c>
      <c r="E51" s="380" t="s">
        <v>311</v>
      </c>
      <c r="F51" s="74" t="s">
        <v>252</v>
      </c>
      <c r="G51" s="360" t="s">
        <v>253</v>
      </c>
      <c r="H51" s="33"/>
      <c r="I51" s="33"/>
      <c r="J51" s="517"/>
      <c r="K51" s="179">
        <v>10500000</v>
      </c>
      <c r="L51" s="78"/>
      <c r="M51" s="28"/>
      <c r="N51" s="28"/>
      <c r="O51" s="28"/>
      <c r="P51" s="162"/>
      <c r="Q51" s="162"/>
      <c r="R51" s="28"/>
      <c r="S51" s="28"/>
      <c r="T51" s="28"/>
      <c r="U51" s="29">
        <f t="shared" si="31"/>
        <v>0</v>
      </c>
      <c r="V51" s="28"/>
      <c r="W51" s="28"/>
      <c r="X51" s="28"/>
      <c r="Y51" s="29">
        <f t="shared" si="32"/>
        <v>0</v>
      </c>
      <c r="Z51" s="28"/>
      <c r="AA51" s="28"/>
      <c r="AB51" s="179">
        <v>10500000</v>
      </c>
      <c r="AC51" s="29">
        <f t="shared" si="44"/>
        <v>10500000</v>
      </c>
      <c r="AD51" s="28"/>
      <c r="AE51" s="148"/>
      <c r="AF51" s="28"/>
      <c r="AG51" s="29">
        <f t="shared" si="45"/>
        <v>0</v>
      </c>
      <c r="AH51" s="29">
        <f t="shared" si="46"/>
        <v>10500000</v>
      </c>
      <c r="AI51" s="112">
        <f t="shared" si="35"/>
        <v>5.8365758754863814E-2</v>
      </c>
      <c r="AJ51" s="112">
        <f t="shared" si="30"/>
        <v>6.21084946675421E-3</v>
      </c>
    </row>
    <row r="52" spans="1:130" s="283" customFormat="1" ht="12.75" customHeight="1" x14ac:dyDescent="0.3">
      <c r="A52" s="430" t="s">
        <v>55</v>
      </c>
      <c r="B52" s="430"/>
      <c r="C52" s="430"/>
      <c r="D52" s="430"/>
      <c r="E52" s="430"/>
      <c r="F52" s="430"/>
      <c r="G52" s="430"/>
      <c r="H52" s="430"/>
      <c r="I52" s="430"/>
      <c r="J52" s="273">
        <f>+J35</f>
        <v>179900000</v>
      </c>
      <c r="K52" s="273">
        <f>SUM(K36:K51)</f>
        <v>179900000</v>
      </c>
      <c r="L52" s="394"/>
      <c r="M52" s="273">
        <f>SUM(M36:M51)</f>
        <v>0</v>
      </c>
      <c r="N52" s="273">
        <f>SUM(N36:N51)</f>
        <v>0</v>
      </c>
      <c r="O52" s="273">
        <f>SUM(O36:O51)</f>
        <v>0</v>
      </c>
      <c r="P52" s="274"/>
      <c r="Q52" s="404"/>
      <c r="R52" s="273">
        <f t="shared" ref="R52:AH52" si="47">SUM(R36:R51)</f>
        <v>0</v>
      </c>
      <c r="S52" s="273">
        <f t="shared" si="47"/>
        <v>0</v>
      </c>
      <c r="T52" s="273">
        <f t="shared" si="47"/>
        <v>0</v>
      </c>
      <c r="U52" s="273">
        <f t="shared" si="47"/>
        <v>0</v>
      </c>
      <c r="V52" s="273">
        <f t="shared" si="47"/>
        <v>0</v>
      </c>
      <c r="W52" s="273">
        <f t="shared" si="47"/>
        <v>0</v>
      </c>
      <c r="X52" s="273">
        <f t="shared" si="47"/>
        <v>0</v>
      </c>
      <c r="Y52" s="273">
        <f t="shared" si="47"/>
        <v>0</v>
      </c>
      <c r="Z52" s="273">
        <f t="shared" si="47"/>
        <v>0</v>
      </c>
      <c r="AA52" s="273">
        <f t="shared" si="47"/>
        <v>0</v>
      </c>
      <c r="AB52" s="273">
        <f>SUM(AB36:AB51)</f>
        <v>179900000</v>
      </c>
      <c r="AC52" s="273">
        <f t="shared" si="47"/>
        <v>179900000</v>
      </c>
      <c r="AD52" s="273">
        <f t="shared" si="47"/>
        <v>0</v>
      </c>
      <c r="AE52" s="273">
        <f t="shared" si="47"/>
        <v>0</v>
      </c>
      <c r="AF52" s="273">
        <f t="shared" si="47"/>
        <v>0</v>
      </c>
      <c r="AG52" s="273">
        <f t="shared" si="47"/>
        <v>0</v>
      </c>
      <c r="AH52" s="273">
        <f t="shared" si="47"/>
        <v>179900000</v>
      </c>
      <c r="AI52" s="281">
        <f>IF(ISERROR(AH52/J52),0,AH52/J52)</f>
        <v>1</v>
      </c>
      <c r="AJ52" s="281">
        <f>IF(ISERROR(AH52/$AH$212),0,AH52/$AH$212)</f>
        <v>0.10641255419705546</v>
      </c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</row>
    <row r="53" spans="1:130" ht="12.75" customHeight="1" x14ac:dyDescent="0.3">
      <c r="A53" s="524" t="s">
        <v>56</v>
      </c>
      <c r="B53" s="524"/>
      <c r="C53" s="524"/>
      <c r="D53" s="524"/>
      <c r="E53" s="524"/>
      <c r="F53" s="16"/>
      <c r="G53" s="5"/>
      <c r="H53" s="17"/>
      <c r="I53" s="17"/>
      <c r="J53" s="481">
        <v>30800000</v>
      </c>
      <c r="K53" s="76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11"/>
      <c r="AJ53" s="111"/>
    </row>
    <row r="54" spans="1:130" s="11" customFormat="1" ht="24.75" customHeight="1" outlineLevel="1" x14ac:dyDescent="0.2">
      <c r="A54" s="23">
        <v>1</v>
      </c>
      <c r="B54" s="23"/>
      <c r="C54" s="360" t="s">
        <v>312</v>
      </c>
      <c r="D54" s="33"/>
      <c r="E54" s="74" t="s">
        <v>313</v>
      </c>
      <c r="F54" s="74" t="s">
        <v>252</v>
      </c>
      <c r="G54" s="360" t="s">
        <v>253</v>
      </c>
      <c r="H54" s="33"/>
      <c r="I54" s="33"/>
      <c r="J54" s="482"/>
      <c r="K54" s="76">
        <v>8400000</v>
      </c>
      <c r="L54" s="78"/>
      <c r="M54" s="28"/>
      <c r="N54" s="28"/>
      <c r="O54" s="28"/>
      <c r="P54" s="78"/>
      <c r="Q54" s="78"/>
      <c r="R54" s="28"/>
      <c r="S54" s="28"/>
      <c r="T54" s="28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147"/>
      <c r="AF54" s="28"/>
      <c r="AG54" s="29">
        <f>SUM(AD54:AF54)</f>
        <v>0</v>
      </c>
      <c r="AH54" s="29">
        <f t="shared" ref="AH54:AH55" si="48">SUM(U54,Y54,AC54,AG54)</f>
        <v>0</v>
      </c>
      <c r="AI54" s="112">
        <f>IF(ISERROR(AH54/J54),0,AH54/J54)</f>
        <v>0</v>
      </c>
      <c r="AJ54" s="112">
        <f>IF(ISERROR(AH54/$AH$212),"-",AH54/$AH$212)</f>
        <v>0</v>
      </c>
    </row>
    <row r="55" spans="1:130" s="11" customFormat="1" ht="24.75" customHeight="1" outlineLevel="1" x14ac:dyDescent="0.2">
      <c r="A55" s="23">
        <v>2</v>
      </c>
      <c r="B55" s="23"/>
      <c r="C55" s="360" t="s">
        <v>314</v>
      </c>
      <c r="D55" s="33"/>
      <c r="E55" s="74" t="s">
        <v>315</v>
      </c>
      <c r="F55" s="74" t="s">
        <v>252</v>
      </c>
      <c r="G55" s="360" t="s">
        <v>253</v>
      </c>
      <c r="H55" s="33"/>
      <c r="I55" s="33"/>
      <c r="J55" s="482"/>
      <c r="K55" s="179">
        <v>8400000</v>
      </c>
      <c r="L55" s="78"/>
      <c r="M55" s="28"/>
      <c r="N55" s="28"/>
      <c r="O55" s="28"/>
      <c r="P55" s="162"/>
      <c r="Q55" s="162"/>
      <c r="R55" s="28"/>
      <c r="S55" s="28"/>
      <c r="T55" s="28"/>
      <c r="U55" s="29">
        <f t="shared" ref="U55" si="49">SUM(R55:T55)</f>
        <v>0</v>
      </c>
      <c r="V55" s="28"/>
      <c r="W55" s="28"/>
      <c r="X55" s="28"/>
      <c r="Y55" s="29">
        <f t="shared" ref="Y55" si="50">SUM(V55:X55)</f>
        <v>0</v>
      </c>
      <c r="Z55" s="28"/>
      <c r="AA55" s="28"/>
      <c r="AB55" s="28"/>
      <c r="AC55" s="29">
        <f t="shared" ref="AC55" si="51">SUM(Z55:AB55)</f>
        <v>0</v>
      </c>
      <c r="AD55" s="28"/>
      <c r="AE55" s="148"/>
      <c r="AF55" s="28"/>
      <c r="AG55" s="29">
        <f t="shared" ref="AG55" si="52">SUM(AD55:AF55)</f>
        <v>0</v>
      </c>
      <c r="AH55" s="29">
        <f t="shared" si="48"/>
        <v>0</v>
      </c>
      <c r="AI55" s="112">
        <f t="shared" ref="AI55" si="53">IF(ISERROR(AH55/J55),0,AH55/J55)</f>
        <v>0</v>
      </c>
      <c r="AJ55" s="112">
        <f>IF(ISERROR(AH55/$AH$212),"-",AH55/$AH$212)</f>
        <v>0</v>
      </c>
    </row>
    <row r="56" spans="1:130" s="11" customFormat="1" ht="24.75" customHeight="1" outlineLevel="1" x14ac:dyDescent="0.2">
      <c r="A56" s="23">
        <v>3</v>
      </c>
      <c r="B56" s="23"/>
      <c r="C56" s="360" t="s">
        <v>316</v>
      </c>
      <c r="D56" s="33"/>
      <c r="E56" s="74" t="s">
        <v>317</v>
      </c>
      <c r="F56" s="74" t="s">
        <v>252</v>
      </c>
      <c r="G56" s="360" t="s">
        <v>253</v>
      </c>
      <c r="H56" s="33"/>
      <c r="I56" s="33"/>
      <c r="J56" s="482"/>
      <c r="K56" s="179">
        <v>7000000</v>
      </c>
      <c r="L56" s="78"/>
      <c r="M56" s="28"/>
      <c r="N56" s="28"/>
      <c r="O56" s="28"/>
      <c r="P56" s="162"/>
      <c r="Q56" s="162"/>
      <c r="R56" s="28"/>
      <c r="S56" s="28"/>
      <c r="T56" s="28"/>
      <c r="U56" s="29">
        <f t="shared" ref="U56:U57" si="54">SUM(R56:T56)</f>
        <v>0</v>
      </c>
      <c r="V56" s="28"/>
      <c r="W56" s="28"/>
      <c r="X56" s="28"/>
      <c r="Y56" s="29">
        <f t="shared" ref="Y56:Y57" si="55">SUM(V56:X56)</f>
        <v>0</v>
      </c>
      <c r="Z56" s="28"/>
      <c r="AA56" s="28"/>
      <c r="AB56" s="28"/>
      <c r="AC56" s="29">
        <f t="shared" ref="AC56:AC57" si="56">SUM(Z56:AB56)</f>
        <v>0</v>
      </c>
      <c r="AD56" s="28"/>
      <c r="AE56" s="148"/>
      <c r="AF56" s="28"/>
      <c r="AG56" s="29">
        <f t="shared" ref="AG56:AG57" si="57">SUM(AD56:AF56)</f>
        <v>0</v>
      </c>
      <c r="AH56" s="29">
        <f t="shared" ref="AH56:AH57" si="58">SUM(U56,Y56,AC56,AG56)</f>
        <v>0</v>
      </c>
      <c r="AI56" s="112">
        <f t="shared" ref="AI56:AI57" si="59">IF(ISERROR(AH56/J56),0,AH56/J56)</f>
        <v>0</v>
      </c>
      <c r="AJ56" s="112">
        <f>IF(ISERROR(AH56/$AH$212),"-",AH56/$AH$212)</f>
        <v>0</v>
      </c>
    </row>
    <row r="57" spans="1:130" s="11" customFormat="1" ht="24.75" customHeight="1" outlineLevel="1" x14ac:dyDescent="0.2">
      <c r="A57" s="23">
        <v>4</v>
      </c>
      <c r="B57" s="23"/>
      <c r="C57" s="360" t="s">
        <v>318</v>
      </c>
      <c r="D57" s="33"/>
      <c r="E57" s="74" t="s">
        <v>319</v>
      </c>
      <c r="F57" s="74" t="s">
        <v>252</v>
      </c>
      <c r="G57" s="360" t="s">
        <v>253</v>
      </c>
      <c r="H57" s="33"/>
      <c r="I57" s="33"/>
      <c r="J57" s="517"/>
      <c r="K57" s="179">
        <v>7000000</v>
      </c>
      <c r="L57" s="78"/>
      <c r="M57" s="28"/>
      <c r="N57" s="28"/>
      <c r="O57" s="28"/>
      <c r="P57" s="162"/>
      <c r="Q57" s="162"/>
      <c r="R57" s="28"/>
      <c r="S57" s="28"/>
      <c r="T57" s="28"/>
      <c r="U57" s="29">
        <f t="shared" si="54"/>
        <v>0</v>
      </c>
      <c r="V57" s="28"/>
      <c r="W57" s="28"/>
      <c r="X57" s="28"/>
      <c r="Y57" s="29">
        <f t="shared" si="55"/>
        <v>0</v>
      </c>
      <c r="Z57" s="28"/>
      <c r="AA57" s="28"/>
      <c r="AB57" s="28"/>
      <c r="AC57" s="29">
        <f t="shared" si="56"/>
        <v>0</v>
      </c>
      <c r="AD57" s="28"/>
      <c r="AE57" s="148"/>
      <c r="AF57" s="28"/>
      <c r="AG57" s="29">
        <f t="shared" si="57"/>
        <v>0</v>
      </c>
      <c r="AH57" s="29">
        <f t="shared" si="58"/>
        <v>0</v>
      </c>
      <c r="AI57" s="112">
        <f t="shared" si="59"/>
        <v>0</v>
      </c>
      <c r="AJ57" s="112">
        <f>IF(ISERROR(AH57/$AH$212),"-",AH57/$AH$212)</f>
        <v>0</v>
      </c>
    </row>
    <row r="58" spans="1:130" s="283" customFormat="1" ht="12.75" customHeight="1" x14ac:dyDescent="0.3">
      <c r="A58" s="430" t="s">
        <v>57</v>
      </c>
      <c r="B58" s="430"/>
      <c r="C58" s="430"/>
      <c r="D58" s="430"/>
      <c r="E58" s="430"/>
      <c r="F58" s="430"/>
      <c r="G58" s="430"/>
      <c r="H58" s="430"/>
      <c r="I58" s="430"/>
      <c r="J58" s="273">
        <f>+J53</f>
        <v>30800000</v>
      </c>
      <c r="K58" s="357">
        <f>SUM(K54:K57)</f>
        <v>30800000</v>
      </c>
      <c r="L58" s="419"/>
      <c r="M58" s="357">
        <f>SUM(M54:M57)</f>
        <v>0</v>
      </c>
      <c r="N58" s="357">
        <f>SUM(N54:N57)</f>
        <v>0</v>
      </c>
      <c r="O58" s="357">
        <f>SUM(O54:O57)</f>
        <v>0</v>
      </c>
      <c r="P58" s="382"/>
      <c r="Q58" s="417"/>
      <c r="R58" s="273">
        <f t="shared" ref="R58:AH58" si="60">SUM(R54:R57)</f>
        <v>0</v>
      </c>
      <c r="S58" s="273">
        <f t="shared" si="60"/>
        <v>0</v>
      </c>
      <c r="T58" s="273">
        <f t="shared" si="60"/>
        <v>0</v>
      </c>
      <c r="U58" s="273">
        <f t="shared" si="60"/>
        <v>0</v>
      </c>
      <c r="V58" s="273">
        <f t="shared" si="60"/>
        <v>0</v>
      </c>
      <c r="W58" s="273">
        <f t="shared" si="60"/>
        <v>0</v>
      </c>
      <c r="X58" s="273">
        <f t="shared" si="60"/>
        <v>0</v>
      </c>
      <c r="Y58" s="273">
        <f t="shared" si="60"/>
        <v>0</v>
      </c>
      <c r="Z58" s="273">
        <f t="shared" si="60"/>
        <v>0</v>
      </c>
      <c r="AA58" s="273">
        <f t="shared" si="60"/>
        <v>0</v>
      </c>
      <c r="AB58" s="273">
        <f>SUM(AB54:AB57)</f>
        <v>0</v>
      </c>
      <c r="AC58" s="273">
        <f t="shared" si="60"/>
        <v>0</v>
      </c>
      <c r="AD58" s="273">
        <f t="shared" si="60"/>
        <v>0</v>
      </c>
      <c r="AE58" s="273">
        <f t="shared" si="60"/>
        <v>0</v>
      </c>
      <c r="AF58" s="273">
        <f t="shared" si="60"/>
        <v>0</v>
      </c>
      <c r="AG58" s="273">
        <f t="shared" si="60"/>
        <v>0</v>
      </c>
      <c r="AH58" s="273">
        <f t="shared" si="60"/>
        <v>0</v>
      </c>
      <c r="AI58" s="281">
        <f>IF(ISERROR(AH58/J58),0,AH58/J58)</f>
        <v>0</v>
      </c>
      <c r="AJ58" s="281">
        <f>IF(ISERROR(AH58/$AH$212),0,AH58/$AH$212)</f>
        <v>0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</row>
    <row r="59" spans="1:130" ht="12.75" customHeight="1" x14ac:dyDescent="0.3">
      <c r="A59" s="524" t="s">
        <v>58</v>
      </c>
      <c r="B59" s="524"/>
      <c r="C59" s="524"/>
      <c r="D59" s="524"/>
      <c r="E59" s="524"/>
      <c r="F59" s="16"/>
      <c r="G59" s="5"/>
      <c r="H59" s="17"/>
      <c r="I59" s="17"/>
      <c r="J59" s="481">
        <v>342990000</v>
      </c>
      <c r="K59" s="7"/>
      <c r="L59" s="18"/>
      <c r="M59" s="19"/>
      <c r="N59" s="19"/>
      <c r="O59" s="19"/>
      <c r="P59" s="5"/>
      <c r="Q59" s="20"/>
      <c r="R59" s="145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111"/>
      <c r="AJ59" s="111"/>
    </row>
    <row r="60" spans="1:130" s="11" customFormat="1" ht="24.75" customHeight="1" outlineLevel="1" x14ac:dyDescent="0.2">
      <c r="A60" s="23">
        <v>1</v>
      </c>
      <c r="B60" s="23"/>
      <c r="C60" s="359" t="s">
        <v>320</v>
      </c>
      <c r="D60" s="141">
        <v>44817</v>
      </c>
      <c r="E60" s="74" t="s">
        <v>321</v>
      </c>
      <c r="F60" s="74" t="s">
        <v>252</v>
      </c>
      <c r="G60" s="360" t="s">
        <v>253</v>
      </c>
      <c r="H60" s="33"/>
      <c r="I60" s="33"/>
      <c r="J60" s="482"/>
      <c r="K60" s="179">
        <v>12960000</v>
      </c>
      <c r="L60" s="74"/>
      <c r="M60" s="67"/>
      <c r="N60" s="67"/>
      <c r="O60" s="67"/>
      <c r="P60" s="74"/>
      <c r="Q60" s="74"/>
      <c r="R60" s="95"/>
      <c r="S60" s="28"/>
      <c r="T60" s="28"/>
      <c r="U60" s="29">
        <f t="shared" ref="U60:U87" si="61">SUM(R60:T60)</f>
        <v>0</v>
      </c>
      <c r="V60" s="28"/>
      <c r="W60" s="28"/>
      <c r="X60" s="28"/>
      <c r="Y60" s="29">
        <f t="shared" ref="Y60:Y87" si="62">SUM(V60:X60)</f>
        <v>0</v>
      </c>
      <c r="Z60" s="28"/>
      <c r="AA60" s="28"/>
      <c r="AB60" s="28">
        <v>12960000</v>
      </c>
      <c r="AC60" s="29">
        <f t="shared" ref="AC60:AC87" si="63">SUM(Z60:AB60)</f>
        <v>12960000</v>
      </c>
      <c r="AD60" s="381"/>
      <c r="AE60" s="28"/>
      <c r="AF60" s="28"/>
      <c r="AG60" s="29">
        <f t="shared" ref="AG60:AG87" si="64">SUM(AD60:AF60)</f>
        <v>0</v>
      </c>
      <c r="AH60" s="29">
        <f t="shared" ref="AH60:AH87" si="65">SUM(U60,Y60,AC60,AG60)</f>
        <v>12960000</v>
      </c>
      <c r="AI60" s="112">
        <f>IF(ISERROR(AH60/$J$59),0,AH60/$J$59)</f>
        <v>3.7785358173707685E-2</v>
      </c>
      <c r="AJ60" s="112">
        <f t="shared" ref="AJ60:AJ87" si="66">IF(ISERROR(AH60/$AH$212),"-",AH60/$AH$212)</f>
        <v>7.665962770393768E-3</v>
      </c>
    </row>
    <row r="61" spans="1:130" s="11" customFormat="1" ht="24.75" customHeight="1" outlineLevel="1" x14ac:dyDescent="0.2">
      <c r="A61" s="23">
        <v>2</v>
      </c>
      <c r="B61" s="23"/>
      <c r="C61" s="359" t="s">
        <v>198</v>
      </c>
      <c r="D61" s="33"/>
      <c r="E61" s="74" t="s">
        <v>322</v>
      </c>
      <c r="F61" s="74" t="s">
        <v>252</v>
      </c>
      <c r="G61" s="360" t="s">
        <v>253</v>
      </c>
      <c r="H61" s="33"/>
      <c r="I61" s="33"/>
      <c r="J61" s="482"/>
      <c r="K61" s="179">
        <v>14400000</v>
      </c>
      <c r="L61" s="74"/>
      <c r="M61" s="67"/>
      <c r="N61" s="67"/>
      <c r="O61" s="67"/>
      <c r="P61" s="74"/>
      <c r="Q61" s="74"/>
      <c r="R61" s="95"/>
      <c r="S61" s="28"/>
      <c r="T61" s="28"/>
      <c r="U61" s="29">
        <f t="shared" si="61"/>
        <v>0</v>
      </c>
      <c r="V61" s="28"/>
      <c r="W61" s="28"/>
      <c r="X61" s="28"/>
      <c r="Y61" s="29">
        <f t="shared" si="62"/>
        <v>0</v>
      </c>
      <c r="Z61" s="28"/>
      <c r="AA61" s="28"/>
      <c r="AB61" s="28"/>
      <c r="AC61" s="29">
        <f t="shared" si="63"/>
        <v>0</v>
      </c>
      <c r="AD61" s="381"/>
      <c r="AE61" s="28"/>
      <c r="AF61" s="28"/>
      <c r="AG61" s="29">
        <f t="shared" si="64"/>
        <v>0</v>
      </c>
      <c r="AH61" s="29">
        <f t="shared" si="65"/>
        <v>0</v>
      </c>
      <c r="AI61" s="112">
        <f t="shared" ref="AI61:AI87" si="67">IF(ISERROR(AH61/$J$59),0,AH61/$J$59)</f>
        <v>0</v>
      </c>
      <c r="AJ61" s="112">
        <f t="shared" si="66"/>
        <v>0</v>
      </c>
    </row>
    <row r="62" spans="1:130" s="11" customFormat="1" ht="24.75" customHeight="1" outlineLevel="1" x14ac:dyDescent="0.2">
      <c r="A62" s="23">
        <v>3</v>
      </c>
      <c r="B62" s="23"/>
      <c r="C62" s="359" t="s">
        <v>198</v>
      </c>
      <c r="D62" s="33"/>
      <c r="E62" s="74" t="s">
        <v>323</v>
      </c>
      <c r="F62" s="74" t="s">
        <v>252</v>
      </c>
      <c r="G62" s="360" t="s">
        <v>253</v>
      </c>
      <c r="H62" s="33"/>
      <c r="I62" s="33"/>
      <c r="J62" s="482"/>
      <c r="K62" s="179">
        <v>13680000</v>
      </c>
      <c r="L62" s="74"/>
      <c r="M62" s="67"/>
      <c r="N62" s="67"/>
      <c r="O62" s="67"/>
      <c r="P62" s="74"/>
      <c r="Q62" s="74"/>
      <c r="R62" s="95"/>
      <c r="S62" s="28"/>
      <c r="T62" s="28"/>
      <c r="U62" s="29">
        <f t="shared" si="61"/>
        <v>0</v>
      </c>
      <c r="V62" s="28"/>
      <c r="W62" s="28"/>
      <c r="X62" s="28"/>
      <c r="Y62" s="29">
        <f t="shared" si="62"/>
        <v>0</v>
      </c>
      <c r="Z62" s="28"/>
      <c r="AA62" s="28"/>
      <c r="AB62" s="28"/>
      <c r="AC62" s="29">
        <f t="shared" si="63"/>
        <v>0</v>
      </c>
      <c r="AD62" s="381"/>
      <c r="AE62" s="28"/>
      <c r="AF62" s="28"/>
      <c r="AG62" s="29">
        <f t="shared" si="64"/>
        <v>0</v>
      </c>
      <c r="AH62" s="29">
        <f t="shared" si="65"/>
        <v>0</v>
      </c>
      <c r="AI62" s="112">
        <f t="shared" si="67"/>
        <v>0</v>
      </c>
      <c r="AJ62" s="112">
        <f t="shared" si="66"/>
        <v>0</v>
      </c>
    </row>
    <row r="63" spans="1:130" s="11" customFormat="1" ht="24.75" customHeight="1" outlineLevel="1" x14ac:dyDescent="0.2">
      <c r="A63" s="23">
        <v>4</v>
      </c>
      <c r="B63" s="23"/>
      <c r="C63" s="359" t="s">
        <v>198</v>
      </c>
      <c r="D63" s="33"/>
      <c r="E63" s="74" t="s">
        <v>324</v>
      </c>
      <c r="F63" s="74" t="s">
        <v>252</v>
      </c>
      <c r="G63" s="360" t="s">
        <v>253</v>
      </c>
      <c r="H63" s="33"/>
      <c r="I63" s="33"/>
      <c r="J63" s="482"/>
      <c r="K63" s="179">
        <v>15840000</v>
      </c>
      <c r="L63" s="74"/>
      <c r="M63" s="67"/>
      <c r="N63" s="67"/>
      <c r="O63" s="67"/>
      <c r="P63" s="74"/>
      <c r="Q63" s="74"/>
      <c r="R63" s="95"/>
      <c r="S63" s="28"/>
      <c r="T63" s="28"/>
      <c r="U63" s="29">
        <f t="shared" si="61"/>
        <v>0</v>
      </c>
      <c r="V63" s="28"/>
      <c r="W63" s="28"/>
      <c r="X63" s="28"/>
      <c r="Y63" s="29">
        <f t="shared" si="62"/>
        <v>0</v>
      </c>
      <c r="Z63" s="28"/>
      <c r="AA63" s="28"/>
      <c r="AB63" s="28"/>
      <c r="AC63" s="29">
        <f t="shared" si="63"/>
        <v>0</v>
      </c>
      <c r="AD63" s="381"/>
      <c r="AE63" s="28"/>
      <c r="AF63" s="28"/>
      <c r="AG63" s="29">
        <f t="shared" si="64"/>
        <v>0</v>
      </c>
      <c r="AH63" s="29">
        <f t="shared" si="65"/>
        <v>0</v>
      </c>
      <c r="AI63" s="112">
        <f t="shared" si="67"/>
        <v>0</v>
      </c>
      <c r="AJ63" s="112">
        <f t="shared" si="66"/>
        <v>0</v>
      </c>
    </row>
    <row r="64" spans="1:130" s="11" customFormat="1" ht="24.75" customHeight="1" outlineLevel="1" x14ac:dyDescent="0.2">
      <c r="A64" s="23">
        <v>5</v>
      </c>
      <c r="B64" s="23"/>
      <c r="C64" s="359" t="s">
        <v>198</v>
      </c>
      <c r="D64" s="33"/>
      <c r="E64" s="74" t="s">
        <v>325</v>
      </c>
      <c r="F64" s="74" t="s">
        <v>252</v>
      </c>
      <c r="G64" s="360" t="s">
        <v>253</v>
      </c>
      <c r="H64" s="33"/>
      <c r="I64" s="33"/>
      <c r="J64" s="482"/>
      <c r="K64" s="179">
        <v>13680000</v>
      </c>
      <c r="L64" s="74"/>
      <c r="M64" s="67"/>
      <c r="N64" s="67"/>
      <c r="O64" s="67"/>
      <c r="P64" s="74"/>
      <c r="Q64" s="74"/>
      <c r="R64" s="95"/>
      <c r="S64" s="28"/>
      <c r="T64" s="28"/>
      <c r="U64" s="29">
        <f t="shared" si="61"/>
        <v>0</v>
      </c>
      <c r="V64" s="28"/>
      <c r="W64" s="28"/>
      <c r="X64" s="28"/>
      <c r="Y64" s="29">
        <f t="shared" si="62"/>
        <v>0</v>
      </c>
      <c r="Z64" s="28"/>
      <c r="AA64" s="28"/>
      <c r="AB64" s="28"/>
      <c r="AC64" s="29">
        <f t="shared" si="63"/>
        <v>0</v>
      </c>
      <c r="AD64" s="381"/>
      <c r="AE64" s="28"/>
      <c r="AF64" s="28"/>
      <c r="AG64" s="29">
        <f t="shared" si="64"/>
        <v>0</v>
      </c>
      <c r="AH64" s="29">
        <f t="shared" si="65"/>
        <v>0</v>
      </c>
      <c r="AI64" s="112">
        <f t="shared" si="67"/>
        <v>0</v>
      </c>
      <c r="AJ64" s="112">
        <f t="shared" si="66"/>
        <v>0</v>
      </c>
    </row>
    <row r="65" spans="1:36" s="11" customFormat="1" ht="24.75" customHeight="1" outlineLevel="1" x14ac:dyDescent="0.2">
      <c r="A65" s="23">
        <v>6</v>
      </c>
      <c r="B65" s="23"/>
      <c r="C65" s="359" t="s">
        <v>326</v>
      </c>
      <c r="D65" s="141">
        <v>44817</v>
      </c>
      <c r="E65" s="74" t="s">
        <v>327</v>
      </c>
      <c r="F65" s="74" t="s">
        <v>252</v>
      </c>
      <c r="G65" s="360" t="s">
        <v>253</v>
      </c>
      <c r="H65" s="33"/>
      <c r="I65" s="33"/>
      <c r="J65" s="482"/>
      <c r="K65" s="179">
        <v>10800000</v>
      </c>
      <c r="L65" s="74"/>
      <c r="M65" s="67"/>
      <c r="N65" s="67"/>
      <c r="O65" s="67"/>
      <c r="P65" s="74"/>
      <c r="Q65" s="74"/>
      <c r="R65" s="95"/>
      <c r="S65" s="28"/>
      <c r="T65" s="28"/>
      <c r="U65" s="29">
        <f t="shared" si="61"/>
        <v>0</v>
      </c>
      <c r="V65" s="28"/>
      <c r="W65" s="28"/>
      <c r="X65" s="28"/>
      <c r="Y65" s="29">
        <f t="shared" si="62"/>
        <v>0</v>
      </c>
      <c r="Z65" s="28"/>
      <c r="AA65" s="28"/>
      <c r="AB65" s="28">
        <v>10800000</v>
      </c>
      <c r="AC65" s="29">
        <f t="shared" si="63"/>
        <v>10800000</v>
      </c>
      <c r="AD65" s="381"/>
      <c r="AE65" s="28"/>
      <c r="AF65" s="28"/>
      <c r="AG65" s="29">
        <f t="shared" si="64"/>
        <v>0</v>
      </c>
      <c r="AH65" s="29">
        <f t="shared" si="65"/>
        <v>10800000</v>
      </c>
      <c r="AI65" s="112">
        <f t="shared" si="67"/>
        <v>3.1487798478089739E-2</v>
      </c>
      <c r="AJ65" s="112">
        <f t="shared" si="66"/>
        <v>6.3883023086614733E-3</v>
      </c>
    </row>
    <row r="66" spans="1:36" s="11" customFormat="1" ht="24.75" customHeight="1" outlineLevel="1" x14ac:dyDescent="0.2">
      <c r="A66" s="23">
        <v>7</v>
      </c>
      <c r="B66" s="23"/>
      <c r="C66" s="359" t="s">
        <v>328</v>
      </c>
      <c r="D66" s="141">
        <v>44817</v>
      </c>
      <c r="E66" s="74" t="s">
        <v>329</v>
      </c>
      <c r="F66" s="74" t="s">
        <v>252</v>
      </c>
      <c r="G66" s="360" t="s">
        <v>253</v>
      </c>
      <c r="H66" s="33"/>
      <c r="I66" s="33"/>
      <c r="J66" s="482"/>
      <c r="K66" s="179">
        <v>10800000</v>
      </c>
      <c r="L66" s="74"/>
      <c r="M66" s="67"/>
      <c r="N66" s="67"/>
      <c r="O66" s="67"/>
      <c r="P66" s="74"/>
      <c r="Q66" s="74"/>
      <c r="R66" s="95"/>
      <c r="S66" s="28"/>
      <c r="T66" s="28"/>
      <c r="U66" s="29">
        <f t="shared" si="61"/>
        <v>0</v>
      </c>
      <c r="V66" s="28"/>
      <c r="W66" s="28"/>
      <c r="X66" s="28"/>
      <c r="Y66" s="29">
        <f t="shared" si="62"/>
        <v>0</v>
      </c>
      <c r="Z66" s="28"/>
      <c r="AA66" s="28"/>
      <c r="AB66" s="28">
        <v>10800000</v>
      </c>
      <c r="AC66" s="29">
        <f t="shared" si="63"/>
        <v>10800000</v>
      </c>
      <c r="AD66" s="381"/>
      <c r="AE66" s="28"/>
      <c r="AF66" s="28"/>
      <c r="AG66" s="29">
        <f t="shared" si="64"/>
        <v>0</v>
      </c>
      <c r="AH66" s="29">
        <f t="shared" si="65"/>
        <v>10800000</v>
      </c>
      <c r="AI66" s="112">
        <f t="shared" si="67"/>
        <v>3.1487798478089739E-2</v>
      </c>
      <c r="AJ66" s="112">
        <f t="shared" si="66"/>
        <v>6.3883023086614733E-3</v>
      </c>
    </row>
    <row r="67" spans="1:36" s="11" customFormat="1" ht="24.75" customHeight="1" outlineLevel="1" x14ac:dyDescent="0.2">
      <c r="A67" s="23">
        <v>8</v>
      </c>
      <c r="B67" s="23"/>
      <c r="C67" s="359" t="s">
        <v>330</v>
      </c>
      <c r="D67" s="141">
        <v>44817</v>
      </c>
      <c r="E67" s="74" t="s">
        <v>331</v>
      </c>
      <c r="F67" s="74" t="s">
        <v>252</v>
      </c>
      <c r="G67" s="360" t="s">
        <v>253</v>
      </c>
      <c r="H67" s="33"/>
      <c r="I67" s="33"/>
      <c r="J67" s="482"/>
      <c r="K67" s="179">
        <v>12150000</v>
      </c>
      <c r="L67" s="74"/>
      <c r="M67" s="67"/>
      <c r="N67" s="67"/>
      <c r="O67" s="67"/>
      <c r="P67" s="74"/>
      <c r="Q67" s="74"/>
      <c r="R67" s="95"/>
      <c r="S67" s="28"/>
      <c r="T67" s="28"/>
      <c r="U67" s="29">
        <f t="shared" si="61"/>
        <v>0</v>
      </c>
      <c r="V67" s="28"/>
      <c r="W67" s="28"/>
      <c r="X67" s="28"/>
      <c r="Y67" s="29">
        <f t="shared" si="62"/>
        <v>0</v>
      </c>
      <c r="Z67" s="28"/>
      <c r="AA67" s="28"/>
      <c r="AB67" s="28">
        <v>12150000</v>
      </c>
      <c r="AC67" s="29">
        <f t="shared" si="63"/>
        <v>12150000</v>
      </c>
      <c r="AD67" s="381"/>
      <c r="AE67" s="28"/>
      <c r="AF67" s="28"/>
      <c r="AG67" s="29">
        <f t="shared" si="64"/>
        <v>0</v>
      </c>
      <c r="AH67" s="29">
        <f t="shared" si="65"/>
        <v>12150000</v>
      </c>
      <c r="AI67" s="112">
        <f t="shared" si="67"/>
        <v>3.5423773287850957E-2</v>
      </c>
      <c r="AJ67" s="112">
        <f t="shared" si="66"/>
        <v>7.1868400972441571E-3</v>
      </c>
    </row>
    <row r="68" spans="1:36" s="11" customFormat="1" ht="24.75" customHeight="1" outlineLevel="1" x14ac:dyDescent="0.2">
      <c r="A68" s="23">
        <v>9</v>
      </c>
      <c r="B68" s="23"/>
      <c r="C68" s="359" t="s">
        <v>198</v>
      </c>
      <c r="D68" s="141"/>
      <c r="E68" s="74" t="s">
        <v>332</v>
      </c>
      <c r="F68" s="74" t="s">
        <v>252</v>
      </c>
      <c r="G68" s="360" t="s">
        <v>253</v>
      </c>
      <c r="H68" s="33"/>
      <c r="I68" s="33"/>
      <c r="J68" s="482"/>
      <c r="K68" s="179">
        <v>13680000</v>
      </c>
      <c r="L68" s="74"/>
      <c r="M68" s="67"/>
      <c r="N68" s="67"/>
      <c r="O68" s="67"/>
      <c r="P68" s="74"/>
      <c r="Q68" s="74"/>
      <c r="R68" s="95"/>
      <c r="S68" s="28"/>
      <c r="T68" s="28"/>
      <c r="U68" s="29">
        <f t="shared" si="61"/>
        <v>0</v>
      </c>
      <c r="V68" s="28"/>
      <c r="W68" s="28"/>
      <c r="X68" s="28"/>
      <c r="Y68" s="29">
        <f t="shared" si="62"/>
        <v>0</v>
      </c>
      <c r="Z68" s="28"/>
      <c r="AA68" s="28"/>
      <c r="AB68" s="28"/>
      <c r="AC68" s="29">
        <f t="shared" si="63"/>
        <v>0</v>
      </c>
      <c r="AD68" s="381"/>
      <c r="AE68" s="28"/>
      <c r="AF68" s="28"/>
      <c r="AG68" s="29">
        <f t="shared" si="64"/>
        <v>0</v>
      </c>
      <c r="AH68" s="29">
        <f t="shared" si="65"/>
        <v>0</v>
      </c>
      <c r="AI68" s="112">
        <f t="shared" si="67"/>
        <v>0</v>
      </c>
      <c r="AJ68" s="112">
        <f t="shared" si="66"/>
        <v>0</v>
      </c>
    </row>
    <row r="69" spans="1:36" s="11" customFormat="1" ht="24.75" customHeight="1" outlineLevel="1" x14ac:dyDescent="0.2">
      <c r="A69" s="23">
        <v>10</v>
      </c>
      <c r="B69" s="23"/>
      <c r="C69" s="359" t="s">
        <v>333</v>
      </c>
      <c r="D69" s="141">
        <v>44817</v>
      </c>
      <c r="E69" s="74" t="s">
        <v>334</v>
      </c>
      <c r="F69" s="74" t="s">
        <v>252</v>
      </c>
      <c r="G69" s="360" t="s">
        <v>253</v>
      </c>
      <c r="H69" s="33"/>
      <c r="I69" s="33"/>
      <c r="J69" s="482"/>
      <c r="K69" s="179">
        <v>12150000</v>
      </c>
      <c r="L69" s="74"/>
      <c r="M69" s="67"/>
      <c r="N69" s="67"/>
      <c r="O69" s="67"/>
      <c r="P69" s="74"/>
      <c r="Q69" s="74"/>
      <c r="R69" s="95"/>
      <c r="S69" s="28"/>
      <c r="T69" s="28"/>
      <c r="U69" s="29">
        <f t="shared" si="61"/>
        <v>0</v>
      </c>
      <c r="V69" s="28"/>
      <c r="W69" s="28"/>
      <c r="X69" s="28"/>
      <c r="Y69" s="29">
        <f t="shared" si="62"/>
        <v>0</v>
      </c>
      <c r="Z69" s="28"/>
      <c r="AA69" s="28"/>
      <c r="AB69" s="28">
        <v>12150000</v>
      </c>
      <c r="AC69" s="29">
        <f t="shared" si="63"/>
        <v>12150000</v>
      </c>
      <c r="AD69" s="381"/>
      <c r="AE69" s="28"/>
      <c r="AF69" s="28"/>
      <c r="AG69" s="29">
        <f t="shared" si="64"/>
        <v>0</v>
      </c>
      <c r="AH69" s="29">
        <f t="shared" si="65"/>
        <v>12150000</v>
      </c>
      <c r="AI69" s="112">
        <f t="shared" si="67"/>
        <v>3.5423773287850957E-2</v>
      </c>
      <c r="AJ69" s="112">
        <f t="shared" si="66"/>
        <v>7.1868400972441571E-3</v>
      </c>
    </row>
    <row r="70" spans="1:36" s="11" customFormat="1" ht="24.75" customHeight="1" outlineLevel="1" x14ac:dyDescent="0.2">
      <c r="A70" s="23">
        <v>11</v>
      </c>
      <c r="B70" s="23"/>
      <c r="C70" s="359" t="s">
        <v>198</v>
      </c>
      <c r="D70" s="141"/>
      <c r="E70" s="74" t="s">
        <v>335</v>
      </c>
      <c r="F70" s="74" t="s">
        <v>252</v>
      </c>
      <c r="G70" s="360" t="s">
        <v>253</v>
      </c>
      <c r="H70" s="33"/>
      <c r="I70" s="33"/>
      <c r="J70" s="482"/>
      <c r="K70" s="179">
        <v>7200000</v>
      </c>
      <c r="L70" s="74"/>
      <c r="M70" s="67"/>
      <c r="N70" s="67"/>
      <c r="O70" s="67"/>
      <c r="P70" s="74"/>
      <c r="Q70" s="74"/>
      <c r="R70" s="95"/>
      <c r="S70" s="28"/>
      <c r="T70" s="28"/>
      <c r="U70" s="29">
        <f t="shared" si="61"/>
        <v>0</v>
      </c>
      <c r="V70" s="28"/>
      <c r="W70" s="28"/>
      <c r="X70" s="28"/>
      <c r="Y70" s="29">
        <f t="shared" si="62"/>
        <v>0</v>
      </c>
      <c r="Z70" s="28"/>
      <c r="AA70" s="28"/>
      <c r="AB70" s="28"/>
      <c r="AC70" s="29">
        <f t="shared" si="63"/>
        <v>0</v>
      </c>
      <c r="AD70" s="381"/>
      <c r="AE70" s="28"/>
      <c r="AF70" s="28"/>
      <c r="AG70" s="29">
        <f t="shared" si="64"/>
        <v>0</v>
      </c>
      <c r="AH70" s="29">
        <f t="shared" si="65"/>
        <v>0</v>
      </c>
      <c r="AI70" s="112">
        <f t="shared" si="67"/>
        <v>0</v>
      </c>
      <c r="AJ70" s="112">
        <f t="shared" si="66"/>
        <v>0</v>
      </c>
    </row>
    <row r="71" spans="1:36" s="11" customFormat="1" ht="24.75" customHeight="1" outlineLevel="1" x14ac:dyDescent="0.2">
      <c r="A71" s="23">
        <v>12</v>
      </c>
      <c r="B71" s="23"/>
      <c r="C71" s="359" t="s">
        <v>336</v>
      </c>
      <c r="D71" s="141">
        <v>44817</v>
      </c>
      <c r="E71" s="74" t="s">
        <v>337</v>
      </c>
      <c r="F71" s="74" t="s">
        <v>252</v>
      </c>
      <c r="G71" s="360" t="s">
        <v>253</v>
      </c>
      <c r="H71" s="33"/>
      <c r="I71" s="33"/>
      <c r="J71" s="482"/>
      <c r="K71" s="179">
        <v>12240000</v>
      </c>
      <c r="L71" s="74"/>
      <c r="M71" s="67"/>
      <c r="N71" s="67"/>
      <c r="O71" s="67"/>
      <c r="P71" s="74"/>
      <c r="Q71" s="74"/>
      <c r="R71" s="95"/>
      <c r="S71" s="28"/>
      <c r="T71" s="28"/>
      <c r="U71" s="29">
        <f t="shared" si="61"/>
        <v>0</v>
      </c>
      <c r="V71" s="28"/>
      <c r="W71" s="28"/>
      <c r="X71" s="28"/>
      <c r="Y71" s="29">
        <f t="shared" si="62"/>
        <v>0</v>
      </c>
      <c r="Z71" s="28"/>
      <c r="AA71" s="28"/>
      <c r="AB71" s="28">
        <v>12240000</v>
      </c>
      <c r="AC71" s="29">
        <f t="shared" si="63"/>
        <v>12240000</v>
      </c>
      <c r="AD71" s="381"/>
      <c r="AE71" s="28"/>
      <c r="AF71" s="28"/>
      <c r="AG71" s="29">
        <f t="shared" si="64"/>
        <v>0</v>
      </c>
      <c r="AH71" s="29">
        <f t="shared" si="65"/>
        <v>12240000</v>
      </c>
      <c r="AI71" s="112">
        <f t="shared" si="67"/>
        <v>3.5686171608501703E-2</v>
      </c>
      <c r="AJ71" s="112">
        <f t="shared" si="66"/>
        <v>7.2400759498163362E-3</v>
      </c>
    </row>
    <row r="72" spans="1:36" s="11" customFormat="1" ht="24.75" customHeight="1" outlineLevel="1" x14ac:dyDescent="0.2">
      <c r="A72" s="23">
        <v>13</v>
      </c>
      <c r="B72" s="23"/>
      <c r="C72" s="359" t="s">
        <v>198</v>
      </c>
      <c r="D72" s="141"/>
      <c r="E72" s="74" t="s">
        <v>338</v>
      </c>
      <c r="F72" s="74" t="s">
        <v>252</v>
      </c>
      <c r="G72" s="360" t="s">
        <v>253</v>
      </c>
      <c r="H72" s="33"/>
      <c r="I72" s="33"/>
      <c r="J72" s="482"/>
      <c r="K72" s="179">
        <v>10080000</v>
      </c>
      <c r="L72" s="74"/>
      <c r="M72" s="67"/>
      <c r="N72" s="67"/>
      <c r="O72" s="67"/>
      <c r="P72" s="74"/>
      <c r="Q72" s="74"/>
      <c r="R72" s="95"/>
      <c r="S72" s="28"/>
      <c r="T72" s="28"/>
      <c r="U72" s="29">
        <f t="shared" si="61"/>
        <v>0</v>
      </c>
      <c r="V72" s="28"/>
      <c r="W72" s="28"/>
      <c r="X72" s="28"/>
      <c r="Y72" s="29">
        <f t="shared" si="62"/>
        <v>0</v>
      </c>
      <c r="Z72" s="28"/>
      <c r="AA72" s="28"/>
      <c r="AB72" s="28"/>
      <c r="AC72" s="29">
        <f t="shared" si="63"/>
        <v>0</v>
      </c>
      <c r="AD72" s="381"/>
      <c r="AE72" s="28"/>
      <c r="AF72" s="28"/>
      <c r="AG72" s="29">
        <f t="shared" si="64"/>
        <v>0</v>
      </c>
      <c r="AH72" s="29">
        <f t="shared" si="65"/>
        <v>0</v>
      </c>
      <c r="AI72" s="112">
        <f t="shared" si="67"/>
        <v>0</v>
      </c>
      <c r="AJ72" s="112">
        <f t="shared" si="66"/>
        <v>0</v>
      </c>
    </row>
    <row r="73" spans="1:36" s="11" customFormat="1" ht="24.75" customHeight="1" outlineLevel="1" x14ac:dyDescent="0.2">
      <c r="A73" s="23">
        <v>14</v>
      </c>
      <c r="B73" s="23"/>
      <c r="C73" s="359" t="s">
        <v>198</v>
      </c>
      <c r="D73" s="141"/>
      <c r="E73" s="74" t="s">
        <v>339</v>
      </c>
      <c r="F73" s="74" t="s">
        <v>252</v>
      </c>
      <c r="G73" s="360" t="s">
        <v>253</v>
      </c>
      <c r="H73" s="33"/>
      <c r="I73" s="33"/>
      <c r="J73" s="482"/>
      <c r="K73" s="179">
        <v>12240000</v>
      </c>
      <c r="L73" s="74"/>
      <c r="M73" s="67"/>
      <c r="N73" s="67"/>
      <c r="O73" s="67"/>
      <c r="P73" s="74"/>
      <c r="Q73" s="74"/>
      <c r="R73" s="95"/>
      <c r="S73" s="28"/>
      <c r="T73" s="28"/>
      <c r="U73" s="29">
        <f t="shared" si="61"/>
        <v>0</v>
      </c>
      <c r="V73" s="28"/>
      <c r="W73" s="28"/>
      <c r="X73" s="28"/>
      <c r="Y73" s="29">
        <f t="shared" si="62"/>
        <v>0</v>
      </c>
      <c r="Z73" s="28"/>
      <c r="AA73" s="28"/>
      <c r="AB73" s="28"/>
      <c r="AC73" s="29">
        <f t="shared" si="63"/>
        <v>0</v>
      </c>
      <c r="AD73" s="381"/>
      <c r="AE73" s="28"/>
      <c r="AF73" s="28"/>
      <c r="AG73" s="29">
        <f t="shared" si="64"/>
        <v>0</v>
      </c>
      <c r="AH73" s="29">
        <f t="shared" si="65"/>
        <v>0</v>
      </c>
      <c r="AI73" s="112">
        <f t="shared" si="67"/>
        <v>0</v>
      </c>
      <c r="AJ73" s="112">
        <f t="shared" si="66"/>
        <v>0</v>
      </c>
    </row>
    <row r="74" spans="1:36" s="11" customFormat="1" ht="24.75" customHeight="1" outlineLevel="1" x14ac:dyDescent="0.2">
      <c r="A74" s="23">
        <v>15</v>
      </c>
      <c r="B74" s="23"/>
      <c r="C74" s="359" t="s">
        <v>198</v>
      </c>
      <c r="D74" s="141"/>
      <c r="E74" s="74" t="s">
        <v>340</v>
      </c>
      <c r="F74" s="74" t="s">
        <v>252</v>
      </c>
      <c r="G74" s="360" t="s">
        <v>253</v>
      </c>
      <c r="H74" s="33"/>
      <c r="I74" s="33"/>
      <c r="J74" s="482"/>
      <c r="K74" s="179">
        <v>7200000</v>
      </c>
      <c r="L74" s="74"/>
      <c r="M74" s="67"/>
      <c r="N74" s="67"/>
      <c r="O74" s="67"/>
      <c r="P74" s="74"/>
      <c r="Q74" s="74"/>
      <c r="R74" s="95"/>
      <c r="S74" s="28"/>
      <c r="T74" s="28"/>
      <c r="U74" s="29">
        <f t="shared" si="61"/>
        <v>0</v>
      </c>
      <c r="V74" s="28"/>
      <c r="W74" s="28"/>
      <c r="X74" s="28"/>
      <c r="Y74" s="29">
        <f t="shared" si="62"/>
        <v>0</v>
      </c>
      <c r="Z74" s="28"/>
      <c r="AA74" s="28"/>
      <c r="AB74" s="28"/>
      <c r="AC74" s="29">
        <f t="shared" si="63"/>
        <v>0</v>
      </c>
      <c r="AD74" s="381"/>
      <c r="AE74" s="28"/>
      <c r="AF74" s="28"/>
      <c r="AG74" s="29">
        <f t="shared" si="64"/>
        <v>0</v>
      </c>
      <c r="AH74" s="29">
        <f t="shared" si="65"/>
        <v>0</v>
      </c>
      <c r="AI74" s="112">
        <f t="shared" si="67"/>
        <v>0</v>
      </c>
      <c r="AJ74" s="112">
        <f t="shared" si="66"/>
        <v>0</v>
      </c>
    </row>
    <row r="75" spans="1:36" s="11" customFormat="1" ht="24.75" customHeight="1" outlineLevel="1" x14ac:dyDescent="0.2">
      <c r="A75" s="23">
        <v>16</v>
      </c>
      <c r="B75" s="23"/>
      <c r="C75" s="359" t="s">
        <v>198</v>
      </c>
      <c r="D75" s="33"/>
      <c r="E75" s="74" t="s">
        <v>341</v>
      </c>
      <c r="F75" s="74" t="s">
        <v>252</v>
      </c>
      <c r="G75" s="360" t="s">
        <v>253</v>
      </c>
      <c r="H75" s="33"/>
      <c r="I75" s="33"/>
      <c r="J75" s="482"/>
      <c r="K75" s="179">
        <v>11520000</v>
      </c>
      <c r="L75" s="74"/>
      <c r="M75" s="67"/>
      <c r="N75" s="67"/>
      <c r="O75" s="67"/>
      <c r="P75" s="74"/>
      <c r="Q75" s="74"/>
      <c r="R75" s="95"/>
      <c r="S75" s="28"/>
      <c r="T75" s="28"/>
      <c r="U75" s="29">
        <f t="shared" si="61"/>
        <v>0</v>
      </c>
      <c r="V75" s="28"/>
      <c r="W75" s="28"/>
      <c r="X75" s="28"/>
      <c r="Y75" s="29">
        <f t="shared" si="62"/>
        <v>0</v>
      </c>
      <c r="Z75" s="28"/>
      <c r="AA75" s="28"/>
      <c r="AB75" s="28"/>
      <c r="AC75" s="29">
        <f t="shared" si="63"/>
        <v>0</v>
      </c>
      <c r="AD75" s="381"/>
      <c r="AE75" s="28"/>
      <c r="AF75" s="28"/>
      <c r="AG75" s="29">
        <f t="shared" si="64"/>
        <v>0</v>
      </c>
      <c r="AH75" s="29">
        <f t="shared" si="65"/>
        <v>0</v>
      </c>
      <c r="AI75" s="112">
        <f t="shared" si="67"/>
        <v>0</v>
      </c>
      <c r="AJ75" s="112">
        <f t="shared" si="66"/>
        <v>0</v>
      </c>
    </row>
    <row r="76" spans="1:36" s="11" customFormat="1" ht="24.75" customHeight="1" outlineLevel="1" x14ac:dyDescent="0.2">
      <c r="A76" s="23">
        <v>17</v>
      </c>
      <c r="B76" s="23"/>
      <c r="C76" s="359" t="s">
        <v>198</v>
      </c>
      <c r="D76" s="33"/>
      <c r="E76" s="74" t="s">
        <v>342</v>
      </c>
      <c r="F76" s="74" t="s">
        <v>252</v>
      </c>
      <c r="G76" s="360" t="s">
        <v>253</v>
      </c>
      <c r="H76" s="33"/>
      <c r="I76" s="33"/>
      <c r="J76" s="482"/>
      <c r="K76" s="179">
        <v>7200000</v>
      </c>
      <c r="L76" s="74"/>
      <c r="M76" s="67"/>
      <c r="N76" s="67"/>
      <c r="O76" s="67"/>
      <c r="P76" s="74"/>
      <c r="Q76" s="74"/>
      <c r="R76" s="95"/>
      <c r="S76" s="28"/>
      <c r="T76" s="28"/>
      <c r="U76" s="29">
        <f t="shared" si="61"/>
        <v>0</v>
      </c>
      <c r="V76" s="28"/>
      <c r="W76" s="28"/>
      <c r="X76" s="28"/>
      <c r="Y76" s="29">
        <f t="shared" si="62"/>
        <v>0</v>
      </c>
      <c r="Z76" s="28"/>
      <c r="AA76" s="28"/>
      <c r="AB76" s="28"/>
      <c r="AC76" s="29">
        <f t="shared" si="63"/>
        <v>0</v>
      </c>
      <c r="AD76" s="381"/>
      <c r="AE76" s="28"/>
      <c r="AF76" s="28"/>
      <c r="AG76" s="29">
        <f t="shared" si="64"/>
        <v>0</v>
      </c>
      <c r="AH76" s="29">
        <f t="shared" si="65"/>
        <v>0</v>
      </c>
      <c r="AI76" s="112">
        <f t="shared" si="67"/>
        <v>0</v>
      </c>
      <c r="AJ76" s="112">
        <f t="shared" si="66"/>
        <v>0</v>
      </c>
    </row>
    <row r="77" spans="1:36" s="11" customFormat="1" ht="24.75" customHeight="1" outlineLevel="1" x14ac:dyDescent="0.2">
      <c r="A77" s="23">
        <v>18</v>
      </c>
      <c r="B77" s="23"/>
      <c r="C77" s="359" t="s">
        <v>198</v>
      </c>
      <c r="D77" s="33"/>
      <c r="E77" s="74" t="s">
        <v>343</v>
      </c>
      <c r="F77" s="74" t="s">
        <v>252</v>
      </c>
      <c r="G77" s="360" t="s">
        <v>253</v>
      </c>
      <c r="H77" s="33"/>
      <c r="I77" s="33"/>
      <c r="J77" s="482"/>
      <c r="K77" s="179">
        <v>13680000</v>
      </c>
      <c r="L77" s="74"/>
      <c r="M77" s="67"/>
      <c r="N77" s="67"/>
      <c r="O77" s="67"/>
      <c r="P77" s="74"/>
      <c r="Q77" s="74"/>
      <c r="R77" s="95"/>
      <c r="S77" s="28"/>
      <c r="T77" s="28"/>
      <c r="U77" s="29">
        <f t="shared" si="61"/>
        <v>0</v>
      </c>
      <c r="V77" s="28"/>
      <c r="W77" s="28"/>
      <c r="X77" s="28"/>
      <c r="Y77" s="29">
        <f t="shared" si="62"/>
        <v>0</v>
      </c>
      <c r="Z77" s="28"/>
      <c r="AA77" s="28"/>
      <c r="AB77" s="28"/>
      <c r="AC77" s="29">
        <f t="shared" si="63"/>
        <v>0</v>
      </c>
      <c r="AD77" s="381"/>
      <c r="AE77" s="28"/>
      <c r="AF77" s="28"/>
      <c r="AG77" s="29">
        <f t="shared" si="64"/>
        <v>0</v>
      </c>
      <c r="AH77" s="29">
        <f t="shared" si="65"/>
        <v>0</v>
      </c>
      <c r="AI77" s="112">
        <f t="shared" si="67"/>
        <v>0</v>
      </c>
      <c r="AJ77" s="112">
        <f t="shared" si="66"/>
        <v>0</v>
      </c>
    </row>
    <row r="78" spans="1:36" s="11" customFormat="1" ht="24.75" customHeight="1" outlineLevel="1" x14ac:dyDescent="0.2">
      <c r="A78" s="23">
        <v>19</v>
      </c>
      <c r="B78" s="23"/>
      <c r="C78" s="359" t="s">
        <v>198</v>
      </c>
      <c r="D78" s="33"/>
      <c r="E78" s="74" t="s">
        <v>344</v>
      </c>
      <c r="F78" s="74" t="s">
        <v>252</v>
      </c>
      <c r="G78" s="360" t="s">
        <v>253</v>
      </c>
      <c r="H78" s="33"/>
      <c r="I78" s="33"/>
      <c r="J78" s="482"/>
      <c r="K78" s="179">
        <v>13680000</v>
      </c>
      <c r="L78" s="74"/>
      <c r="M78" s="67"/>
      <c r="N78" s="67"/>
      <c r="O78" s="67"/>
      <c r="P78" s="74"/>
      <c r="Q78" s="74"/>
      <c r="R78" s="95"/>
      <c r="S78" s="28"/>
      <c r="T78" s="28"/>
      <c r="U78" s="29">
        <f t="shared" si="61"/>
        <v>0</v>
      </c>
      <c r="V78" s="28"/>
      <c r="W78" s="28"/>
      <c r="X78" s="28"/>
      <c r="Y78" s="29">
        <f t="shared" si="62"/>
        <v>0</v>
      </c>
      <c r="Z78" s="28"/>
      <c r="AA78" s="28"/>
      <c r="AB78" s="28"/>
      <c r="AC78" s="29">
        <f t="shared" si="63"/>
        <v>0</v>
      </c>
      <c r="AD78" s="381"/>
      <c r="AE78" s="28"/>
      <c r="AF78" s="28"/>
      <c r="AG78" s="29">
        <f t="shared" si="64"/>
        <v>0</v>
      </c>
      <c r="AH78" s="29">
        <f t="shared" si="65"/>
        <v>0</v>
      </c>
      <c r="AI78" s="112">
        <f t="shared" si="67"/>
        <v>0</v>
      </c>
      <c r="AJ78" s="112">
        <f t="shared" si="66"/>
        <v>0</v>
      </c>
    </row>
    <row r="79" spans="1:36" s="11" customFormat="1" ht="24.75" customHeight="1" outlineLevel="1" x14ac:dyDescent="0.2">
      <c r="A79" s="23">
        <v>20</v>
      </c>
      <c r="B79" s="23"/>
      <c r="C79" s="359" t="s">
        <v>198</v>
      </c>
      <c r="D79" s="33"/>
      <c r="E79" s="74" t="s">
        <v>345</v>
      </c>
      <c r="F79" s="74" t="s">
        <v>252</v>
      </c>
      <c r="G79" s="360" t="s">
        <v>253</v>
      </c>
      <c r="H79" s="33"/>
      <c r="I79" s="33"/>
      <c r="J79" s="482"/>
      <c r="K79" s="179">
        <v>12240000</v>
      </c>
      <c r="L79" s="74"/>
      <c r="M79" s="67"/>
      <c r="N79" s="67"/>
      <c r="O79" s="67"/>
      <c r="P79" s="74"/>
      <c r="Q79" s="74"/>
      <c r="R79" s="95"/>
      <c r="S79" s="28"/>
      <c r="T79" s="28"/>
      <c r="U79" s="29">
        <f t="shared" si="61"/>
        <v>0</v>
      </c>
      <c r="V79" s="28"/>
      <c r="W79" s="28"/>
      <c r="X79" s="28"/>
      <c r="Y79" s="29">
        <f t="shared" si="62"/>
        <v>0</v>
      </c>
      <c r="Z79" s="28"/>
      <c r="AA79" s="28"/>
      <c r="AB79" s="28"/>
      <c r="AC79" s="29">
        <f t="shared" si="63"/>
        <v>0</v>
      </c>
      <c r="AD79" s="381"/>
      <c r="AE79" s="28"/>
      <c r="AF79" s="28"/>
      <c r="AG79" s="29">
        <f t="shared" si="64"/>
        <v>0</v>
      </c>
      <c r="AH79" s="29">
        <f t="shared" si="65"/>
        <v>0</v>
      </c>
      <c r="AI79" s="112">
        <f t="shared" si="67"/>
        <v>0</v>
      </c>
      <c r="AJ79" s="112">
        <f t="shared" si="66"/>
        <v>0</v>
      </c>
    </row>
    <row r="80" spans="1:36" s="11" customFormat="1" ht="24.75" customHeight="1" outlineLevel="1" x14ac:dyDescent="0.2">
      <c r="A80" s="23">
        <v>21</v>
      </c>
      <c r="B80" s="23"/>
      <c r="C80" s="359" t="s">
        <v>198</v>
      </c>
      <c r="D80" s="33"/>
      <c r="E80" s="74" t="s">
        <v>346</v>
      </c>
      <c r="F80" s="74" t="s">
        <v>252</v>
      </c>
      <c r="G80" s="360" t="s">
        <v>253</v>
      </c>
      <c r="H80" s="33"/>
      <c r="I80" s="33"/>
      <c r="J80" s="482"/>
      <c r="K80" s="179">
        <v>11340000</v>
      </c>
      <c r="L80" s="74"/>
      <c r="M80" s="67"/>
      <c r="N80" s="67"/>
      <c r="O80" s="67"/>
      <c r="P80" s="74"/>
      <c r="Q80" s="74"/>
      <c r="R80" s="95"/>
      <c r="S80" s="28"/>
      <c r="T80" s="28"/>
      <c r="U80" s="29">
        <f t="shared" si="61"/>
        <v>0</v>
      </c>
      <c r="V80" s="28"/>
      <c r="W80" s="28"/>
      <c r="X80" s="28"/>
      <c r="Y80" s="29">
        <f t="shared" si="62"/>
        <v>0</v>
      </c>
      <c r="Z80" s="28"/>
      <c r="AA80" s="28"/>
      <c r="AB80" s="28"/>
      <c r="AC80" s="29">
        <f t="shared" si="63"/>
        <v>0</v>
      </c>
      <c r="AD80" s="381"/>
      <c r="AE80" s="28"/>
      <c r="AF80" s="28"/>
      <c r="AG80" s="29">
        <f t="shared" si="64"/>
        <v>0</v>
      </c>
      <c r="AH80" s="29">
        <f t="shared" si="65"/>
        <v>0</v>
      </c>
      <c r="AI80" s="112">
        <f t="shared" si="67"/>
        <v>0</v>
      </c>
      <c r="AJ80" s="112">
        <f t="shared" si="66"/>
        <v>0</v>
      </c>
    </row>
    <row r="81" spans="1:130" s="11" customFormat="1" ht="24.75" customHeight="1" outlineLevel="1" x14ac:dyDescent="0.2">
      <c r="A81" s="23">
        <v>22</v>
      </c>
      <c r="B81" s="23"/>
      <c r="C81" s="359" t="s">
        <v>198</v>
      </c>
      <c r="D81" s="33"/>
      <c r="E81" s="74" t="s">
        <v>347</v>
      </c>
      <c r="F81" s="74" t="s">
        <v>252</v>
      </c>
      <c r="G81" s="360" t="s">
        <v>253</v>
      </c>
      <c r="H81" s="33"/>
      <c r="I81" s="33"/>
      <c r="J81" s="482"/>
      <c r="K81" s="179">
        <v>13680000</v>
      </c>
      <c r="L81" s="74"/>
      <c r="M81" s="67"/>
      <c r="N81" s="67"/>
      <c r="O81" s="67"/>
      <c r="P81" s="74"/>
      <c r="Q81" s="74"/>
      <c r="R81" s="95"/>
      <c r="S81" s="28"/>
      <c r="T81" s="28"/>
      <c r="U81" s="29">
        <f t="shared" si="61"/>
        <v>0</v>
      </c>
      <c r="V81" s="28"/>
      <c r="W81" s="28"/>
      <c r="X81" s="28"/>
      <c r="Y81" s="29">
        <f t="shared" si="62"/>
        <v>0</v>
      </c>
      <c r="Z81" s="28"/>
      <c r="AA81" s="28"/>
      <c r="AB81" s="28"/>
      <c r="AC81" s="29">
        <f t="shared" si="63"/>
        <v>0</v>
      </c>
      <c r="AD81" s="381"/>
      <c r="AE81" s="28"/>
      <c r="AF81" s="28"/>
      <c r="AG81" s="29">
        <f t="shared" si="64"/>
        <v>0</v>
      </c>
      <c r="AH81" s="29">
        <f t="shared" si="65"/>
        <v>0</v>
      </c>
      <c r="AI81" s="112">
        <f t="shared" si="67"/>
        <v>0</v>
      </c>
      <c r="AJ81" s="112">
        <f t="shared" si="66"/>
        <v>0</v>
      </c>
    </row>
    <row r="82" spans="1:130" s="11" customFormat="1" ht="24.75" customHeight="1" outlineLevel="1" x14ac:dyDescent="0.2">
      <c r="A82" s="23">
        <v>23</v>
      </c>
      <c r="B82" s="23"/>
      <c r="C82" s="359" t="s">
        <v>198</v>
      </c>
      <c r="D82" s="33"/>
      <c r="E82" s="74" t="s">
        <v>348</v>
      </c>
      <c r="F82" s="74" t="s">
        <v>252</v>
      </c>
      <c r="G82" s="360" t="s">
        <v>253</v>
      </c>
      <c r="H82" s="33"/>
      <c r="I82" s="33"/>
      <c r="J82" s="482"/>
      <c r="K82" s="179">
        <v>12150000</v>
      </c>
      <c r="L82" s="74"/>
      <c r="M82" s="67"/>
      <c r="N82" s="67"/>
      <c r="O82" s="67"/>
      <c r="P82" s="74"/>
      <c r="Q82" s="74"/>
      <c r="R82" s="95"/>
      <c r="S82" s="28"/>
      <c r="T82" s="28"/>
      <c r="U82" s="29">
        <f t="shared" si="61"/>
        <v>0</v>
      </c>
      <c r="V82" s="28"/>
      <c r="W82" s="28"/>
      <c r="X82" s="28"/>
      <c r="Y82" s="29">
        <f t="shared" si="62"/>
        <v>0</v>
      </c>
      <c r="Z82" s="28"/>
      <c r="AA82" s="28"/>
      <c r="AB82" s="28"/>
      <c r="AC82" s="29">
        <f t="shared" si="63"/>
        <v>0</v>
      </c>
      <c r="AD82" s="381"/>
      <c r="AE82" s="28"/>
      <c r="AF82" s="28"/>
      <c r="AG82" s="29">
        <f t="shared" si="64"/>
        <v>0</v>
      </c>
      <c r="AH82" s="29">
        <f t="shared" si="65"/>
        <v>0</v>
      </c>
      <c r="AI82" s="112">
        <f t="shared" si="67"/>
        <v>0</v>
      </c>
      <c r="AJ82" s="112">
        <f t="shared" si="66"/>
        <v>0</v>
      </c>
    </row>
    <row r="83" spans="1:130" s="11" customFormat="1" ht="24.75" customHeight="1" outlineLevel="1" x14ac:dyDescent="0.2">
      <c r="A83" s="23">
        <v>24</v>
      </c>
      <c r="B83" s="23"/>
      <c r="C83" s="359" t="s">
        <v>198</v>
      </c>
      <c r="D83" s="33"/>
      <c r="E83" s="74" t="s">
        <v>349</v>
      </c>
      <c r="F83" s="74" t="s">
        <v>252</v>
      </c>
      <c r="G83" s="360" t="s">
        <v>253</v>
      </c>
      <c r="H83" s="33"/>
      <c r="I83" s="33"/>
      <c r="J83" s="482"/>
      <c r="K83" s="179">
        <v>12240000</v>
      </c>
      <c r="L83" s="74"/>
      <c r="M83" s="67"/>
      <c r="N83" s="67"/>
      <c r="O83" s="67"/>
      <c r="P83" s="74"/>
      <c r="Q83" s="74"/>
      <c r="R83" s="95"/>
      <c r="S83" s="28"/>
      <c r="T83" s="28"/>
      <c r="U83" s="29">
        <f t="shared" si="61"/>
        <v>0</v>
      </c>
      <c r="V83" s="28"/>
      <c r="W83" s="28"/>
      <c r="X83" s="28"/>
      <c r="Y83" s="29">
        <f t="shared" si="62"/>
        <v>0</v>
      </c>
      <c r="Z83" s="28"/>
      <c r="AA83" s="28"/>
      <c r="AB83" s="28"/>
      <c r="AC83" s="29">
        <f t="shared" si="63"/>
        <v>0</v>
      </c>
      <c r="AD83" s="381"/>
      <c r="AE83" s="28"/>
      <c r="AF83" s="28"/>
      <c r="AG83" s="29">
        <f t="shared" si="64"/>
        <v>0</v>
      </c>
      <c r="AH83" s="29">
        <f t="shared" si="65"/>
        <v>0</v>
      </c>
      <c r="AI83" s="112">
        <f t="shared" si="67"/>
        <v>0</v>
      </c>
      <c r="AJ83" s="112">
        <f t="shared" si="66"/>
        <v>0</v>
      </c>
    </row>
    <row r="84" spans="1:130" s="11" customFormat="1" ht="24.75" customHeight="1" outlineLevel="1" x14ac:dyDescent="0.2">
      <c r="A84" s="23">
        <v>25</v>
      </c>
      <c r="B84" s="23"/>
      <c r="C84" s="359" t="s">
        <v>350</v>
      </c>
      <c r="D84" s="141">
        <v>44817</v>
      </c>
      <c r="E84" s="74" t="s">
        <v>351</v>
      </c>
      <c r="F84" s="74" t="s">
        <v>252</v>
      </c>
      <c r="G84" s="360" t="s">
        <v>253</v>
      </c>
      <c r="H84" s="33"/>
      <c r="I84" s="33"/>
      <c r="J84" s="482"/>
      <c r="K84" s="179">
        <v>14400000</v>
      </c>
      <c r="L84" s="74"/>
      <c r="M84" s="67"/>
      <c r="N84" s="67"/>
      <c r="O84" s="67"/>
      <c r="P84" s="74"/>
      <c r="Q84" s="74"/>
      <c r="R84" s="95"/>
      <c r="S84" s="28"/>
      <c r="T84" s="28"/>
      <c r="U84" s="29">
        <f t="shared" si="61"/>
        <v>0</v>
      </c>
      <c r="V84" s="28"/>
      <c r="W84" s="28"/>
      <c r="X84" s="28"/>
      <c r="Y84" s="29">
        <f t="shared" si="62"/>
        <v>0</v>
      </c>
      <c r="Z84" s="28"/>
      <c r="AA84" s="28"/>
      <c r="AB84" s="28">
        <v>14400000</v>
      </c>
      <c r="AC84" s="29">
        <f t="shared" si="63"/>
        <v>14400000</v>
      </c>
      <c r="AD84" s="381"/>
      <c r="AE84" s="28"/>
      <c r="AF84" s="28"/>
      <c r="AG84" s="29">
        <f t="shared" si="64"/>
        <v>0</v>
      </c>
      <c r="AH84" s="29">
        <f t="shared" si="65"/>
        <v>14400000</v>
      </c>
      <c r="AI84" s="112">
        <f t="shared" si="67"/>
        <v>4.1983731304119656E-2</v>
      </c>
      <c r="AJ84" s="112">
        <f t="shared" si="66"/>
        <v>8.5177364115486317E-3</v>
      </c>
    </row>
    <row r="85" spans="1:130" s="11" customFormat="1" ht="24.75" customHeight="1" outlineLevel="1" x14ac:dyDescent="0.2">
      <c r="A85" s="23">
        <v>26</v>
      </c>
      <c r="B85" s="23"/>
      <c r="C85" s="359" t="s">
        <v>352</v>
      </c>
      <c r="D85" s="141">
        <v>44817</v>
      </c>
      <c r="E85" s="74" t="s">
        <v>353</v>
      </c>
      <c r="F85" s="74" t="s">
        <v>252</v>
      </c>
      <c r="G85" s="360" t="s">
        <v>253</v>
      </c>
      <c r="H85" s="33"/>
      <c r="I85" s="33"/>
      <c r="J85" s="482"/>
      <c r="K85" s="179">
        <v>14400000</v>
      </c>
      <c r="L85" s="74"/>
      <c r="M85" s="67"/>
      <c r="N85" s="67"/>
      <c r="O85" s="67"/>
      <c r="P85" s="74"/>
      <c r="Q85" s="74"/>
      <c r="R85" s="95"/>
      <c r="S85" s="28"/>
      <c r="T85" s="28"/>
      <c r="U85" s="29">
        <f t="shared" si="61"/>
        <v>0</v>
      </c>
      <c r="V85" s="28"/>
      <c r="W85" s="28"/>
      <c r="X85" s="28"/>
      <c r="Y85" s="29">
        <f t="shared" si="62"/>
        <v>0</v>
      </c>
      <c r="Z85" s="28"/>
      <c r="AA85" s="28"/>
      <c r="AB85" s="28">
        <v>14400000</v>
      </c>
      <c r="AC85" s="29">
        <f t="shared" si="63"/>
        <v>14400000</v>
      </c>
      <c r="AD85" s="381"/>
      <c r="AE85" s="28"/>
      <c r="AF85" s="28"/>
      <c r="AG85" s="29">
        <f t="shared" si="64"/>
        <v>0</v>
      </c>
      <c r="AH85" s="29">
        <f t="shared" si="65"/>
        <v>14400000</v>
      </c>
      <c r="AI85" s="112">
        <f t="shared" si="67"/>
        <v>4.1983731304119656E-2</v>
      </c>
      <c r="AJ85" s="112">
        <f t="shared" si="66"/>
        <v>8.5177364115486317E-3</v>
      </c>
    </row>
    <row r="86" spans="1:130" s="11" customFormat="1" ht="24.75" customHeight="1" outlineLevel="1" x14ac:dyDescent="0.2">
      <c r="A86" s="23">
        <v>27</v>
      </c>
      <c r="B86" s="23"/>
      <c r="C86" s="359" t="s">
        <v>354</v>
      </c>
      <c r="D86" s="141">
        <v>44817</v>
      </c>
      <c r="E86" s="74" t="s">
        <v>355</v>
      </c>
      <c r="F86" s="74" t="s">
        <v>252</v>
      </c>
      <c r="G86" s="360" t="s">
        <v>253</v>
      </c>
      <c r="H86" s="33"/>
      <c r="I86" s="33"/>
      <c r="J86" s="482"/>
      <c r="K86" s="179">
        <v>13680000</v>
      </c>
      <c r="L86" s="74"/>
      <c r="M86" s="67"/>
      <c r="N86" s="67"/>
      <c r="O86" s="67"/>
      <c r="P86" s="74"/>
      <c r="Q86" s="74"/>
      <c r="R86" s="95"/>
      <c r="S86" s="28"/>
      <c r="T86" s="28"/>
      <c r="U86" s="29">
        <f t="shared" si="61"/>
        <v>0</v>
      </c>
      <c r="V86" s="28"/>
      <c r="W86" s="28"/>
      <c r="X86" s="28"/>
      <c r="Y86" s="29">
        <f t="shared" si="62"/>
        <v>0</v>
      </c>
      <c r="Z86" s="28"/>
      <c r="AA86" s="28"/>
      <c r="AB86" s="28">
        <v>13680000</v>
      </c>
      <c r="AC86" s="29">
        <f t="shared" si="63"/>
        <v>13680000</v>
      </c>
      <c r="AD86" s="381"/>
      <c r="AE86" s="28"/>
      <c r="AF86" s="28"/>
      <c r="AG86" s="29">
        <f t="shared" si="64"/>
        <v>0</v>
      </c>
      <c r="AH86" s="29">
        <f t="shared" si="65"/>
        <v>13680000</v>
      </c>
      <c r="AI86" s="112">
        <f t="shared" si="67"/>
        <v>3.9884544738913674E-2</v>
      </c>
      <c r="AJ86" s="112">
        <f t="shared" si="66"/>
        <v>8.091849590971199E-3</v>
      </c>
    </row>
    <row r="87" spans="1:130" s="11" customFormat="1" ht="24.75" customHeight="1" outlineLevel="1" x14ac:dyDescent="0.2">
      <c r="A87" s="23">
        <v>28</v>
      </c>
      <c r="B87" s="23"/>
      <c r="C87" s="359" t="s">
        <v>356</v>
      </c>
      <c r="D87" s="141">
        <v>44817</v>
      </c>
      <c r="E87" s="74" t="s">
        <v>357</v>
      </c>
      <c r="F87" s="74" t="s">
        <v>252</v>
      </c>
      <c r="G87" s="360" t="s">
        <v>253</v>
      </c>
      <c r="H87" s="33"/>
      <c r="I87" s="33"/>
      <c r="J87" s="517"/>
      <c r="K87" s="179">
        <v>13680000</v>
      </c>
      <c r="L87" s="74"/>
      <c r="M87" s="67"/>
      <c r="N87" s="67"/>
      <c r="O87" s="67"/>
      <c r="P87" s="74"/>
      <c r="Q87" s="74"/>
      <c r="R87" s="95"/>
      <c r="S87" s="28"/>
      <c r="T87" s="28"/>
      <c r="U87" s="29">
        <f t="shared" si="61"/>
        <v>0</v>
      </c>
      <c r="V87" s="28"/>
      <c r="W87" s="28"/>
      <c r="X87" s="28"/>
      <c r="Y87" s="29">
        <f t="shared" si="62"/>
        <v>0</v>
      </c>
      <c r="Z87" s="28"/>
      <c r="AA87" s="28"/>
      <c r="AB87" s="28">
        <v>13680000</v>
      </c>
      <c r="AC87" s="29">
        <f t="shared" si="63"/>
        <v>13680000</v>
      </c>
      <c r="AD87" s="381"/>
      <c r="AE87" s="28"/>
      <c r="AF87" s="28"/>
      <c r="AG87" s="29">
        <f t="shared" si="64"/>
        <v>0</v>
      </c>
      <c r="AH87" s="29">
        <f t="shared" si="65"/>
        <v>13680000</v>
      </c>
      <c r="AI87" s="112">
        <f t="shared" si="67"/>
        <v>3.9884544738913674E-2</v>
      </c>
      <c r="AJ87" s="112">
        <f t="shared" si="66"/>
        <v>8.091849590971199E-3</v>
      </c>
    </row>
    <row r="88" spans="1:130" s="283" customFormat="1" ht="12.75" customHeight="1" x14ac:dyDescent="0.3">
      <c r="A88" s="430" t="s">
        <v>59</v>
      </c>
      <c r="B88" s="430"/>
      <c r="C88" s="430"/>
      <c r="D88" s="430"/>
      <c r="E88" s="430"/>
      <c r="F88" s="430"/>
      <c r="G88" s="430"/>
      <c r="H88" s="430"/>
      <c r="I88" s="430"/>
      <c r="J88" s="273">
        <f>+J59</f>
        <v>342990000</v>
      </c>
      <c r="K88" s="282">
        <f>SUM(K60:K87)</f>
        <v>342990000</v>
      </c>
      <c r="L88" s="396"/>
      <c r="M88" s="282">
        <f>SUM(M60:M87)</f>
        <v>0</v>
      </c>
      <c r="N88" s="282">
        <f>SUM(N60:N87)</f>
        <v>0</v>
      </c>
      <c r="O88" s="282">
        <f>SUM(O60:O87)</f>
        <v>0</v>
      </c>
      <c r="P88" s="302"/>
      <c r="Q88" s="405"/>
      <c r="R88" s="273" t="e">
        <f>SUM(#REF!)</f>
        <v>#REF!</v>
      </c>
      <c r="S88" s="273" t="e">
        <f>SUM(#REF!)</f>
        <v>#REF!</v>
      </c>
      <c r="T88" s="273" t="e">
        <f>SUM(#REF!)</f>
        <v>#REF!</v>
      </c>
      <c r="U88" s="282">
        <f>SUM(U60:U87)</f>
        <v>0</v>
      </c>
      <c r="V88" s="273">
        <f>SUM(V60:V87)</f>
        <v>0</v>
      </c>
      <c r="W88" s="273">
        <f t="shared" ref="W88:X88" si="68">SUM(W60:W87)</f>
        <v>0</v>
      </c>
      <c r="X88" s="273">
        <f t="shared" si="68"/>
        <v>0</v>
      </c>
      <c r="Y88" s="282">
        <f>SUM(Y60:Y87)</f>
        <v>0</v>
      </c>
      <c r="Z88" s="282">
        <f>SUM(Z60:Z87)</f>
        <v>0</v>
      </c>
      <c r="AA88" s="282">
        <f>SUM(AA60:AA87)</f>
        <v>0</v>
      </c>
      <c r="AB88" s="282">
        <f>SUM(AB60:AB87)</f>
        <v>127260000</v>
      </c>
      <c r="AC88" s="282">
        <f>SUM(AC60:AC87)</f>
        <v>127260000</v>
      </c>
      <c r="AD88" s="273" t="e">
        <f>SUM(#REF!)</f>
        <v>#REF!</v>
      </c>
      <c r="AE88" s="273" t="e">
        <f>SUM(#REF!)</f>
        <v>#REF!</v>
      </c>
      <c r="AF88" s="273" t="e">
        <f>SUM(#REF!)</f>
        <v>#REF!</v>
      </c>
      <c r="AG88" s="273">
        <f>SUM(AG60:AG87)</f>
        <v>0</v>
      </c>
      <c r="AH88" s="273">
        <f>SUM(AH60:AH87)</f>
        <v>127260000</v>
      </c>
      <c r="AI88" s="281">
        <f>IF(ISERROR(AH88/J88),0,AH88/J88)</f>
        <v>0.37103122540015743</v>
      </c>
      <c r="AJ88" s="281">
        <f>IF(ISERROR(AH88/$AH$212),0,AH88/$AH$212)</f>
        <v>7.5275495537061032E-2</v>
      </c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</row>
    <row r="89" spans="1:130" ht="12.75" customHeight="1" x14ac:dyDescent="0.3">
      <c r="A89" s="524" t="s">
        <v>60</v>
      </c>
      <c r="B89" s="524"/>
      <c r="C89" s="524"/>
      <c r="D89" s="524"/>
      <c r="E89" s="524"/>
      <c r="F89" s="16"/>
      <c r="G89" s="5"/>
      <c r="H89" s="17"/>
      <c r="I89" s="17"/>
      <c r="J89" s="481">
        <v>234000000</v>
      </c>
      <c r="K89" s="7"/>
      <c r="L89" s="18"/>
      <c r="M89" s="19"/>
      <c r="N89" s="19"/>
      <c r="O89" s="19"/>
      <c r="P89" s="5"/>
      <c r="Q89" s="20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111"/>
      <c r="AJ89" s="111"/>
    </row>
    <row r="90" spans="1:130" s="11" customFormat="1" ht="24.75" customHeight="1" outlineLevel="1" x14ac:dyDescent="0.2">
      <c r="A90" s="23">
        <v>1</v>
      </c>
      <c r="B90" s="23"/>
      <c r="C90" s="359" t="s">
        <v>225</v>
      </c>
      <c r="D90" s="384"/>
      <c r="E90" s="385" t="s">
        <v>358</v>
      </c>
      <c r="F90" s="74" t="s">
        <v>252</v>
      </c>
      <c r="G90" s="360" t="s">
        <v>253</v>
      </c>
      <c r="H90" s="33"/>
      <c r="I90" s="33"/>
      <c r="J90" s="482"/>
      <c r="K90" s="179">
        <v>13500000</v>
      </c>
      <c r="L90" s="78"/>
      <c r="M90" s="28"/>
      <c r="N90" s="28"/>
      <c r="O90" s="28"/>
      <c r="P90" s="78"/>
      <c r="Q90" s="78"/>
      <c r="R90" s="28"/>
      <c r="S90" s="28"/>
      <c r="T90" s="28"/>
      <c r="U90" s="29">
        <f>SUM(R90:T90)</f>
        <v>0</v>
      </c>
      <c r="V90" s="28"/>
      <c r="W90" s="28"/>
      <c r="X90" s="28"/>
      <c r="Y90" s="29">
        <f>SUM(V90:X90)</f>
        <v>0</v>
      </c>
      <c r="Z90" s="28"/>
      <c r="AA90" s="28"/>
      <c r="AB90" s="28"/>
      <c r="AC90" s="29">
        <f>SUM(Z90:AB90)</f>
        <v>0</v>
      </c>
      <c r="AD90" s="147"/>
      <c r="AE90" s="28"/>
      <c r="AF90" s="28"/>
      <c r="AG90" s="29">
        <f>SUM(AD90:AF90)</f>
        <v>0</v>
      </c>
      <c r="AH90" s="29">
        <f t="shared" ref="AH90:AH108" si="69">SUM(U90,Y90,AC90,AG90)</f>
        <v>0</v>
      </c>
      <c r="AI90" s="112">
        <f>IF(ISERROR(AH90/J90),0,AH90/J90)</f>
        <v>0</v>
      </c>
      <c r="AJ90" s="112">
        <f t="shared" ref="AJ90:AJ108" si="70">IF(ISERROR(AH90/$AH$212),"-",AH90/$AH$212)</f>
        <v>0</v>
      </c>
    </row>
    <row r="91" spans="1:130" s="11" customFormat="1" ht="24.75" customHeight="1" outlineLevel="1" x14ac:dyDescent="0.2">
      <c r="A91" s="23">
        <v>2</v>
      </c>
      <c r="B91" s="23"/>
      <c r="C91" s="359" t="s">
        <v>225</v>
      </c>
      <c r="D91" s="33"/>
      <c r="E91" s="385" t="s">
        <v>359</v>
      </c>
      <c r="F91" s="74" t="s">
        <v>252</v>
      </c>
      <c r="G91" s="360" t="s">
        <v>253</v>
      </c>
      <c r="H91" s="33"/>
      <c r="I91" s="33"/>
      <c r="J91" s="482"/>
      <c r="K91" s="179">
        <v>10530000</v>
      </c>
      <c r="L91" s="78"/>
      <c r="M91" s="28"/>
      <c r="N91" s="28"/>
      <c r="O91" s="28"/>
      <c r="P91" s="162"/>
      <c r="Q91" s="162"/>
      <c r="R91" s="28"/>
      <c r="S91" s="28"/>
      <c r="T91" s="28"/>
      <c r="U91" s="29">
        <f t="shared" ref="U91:U100" si="71">SUM(R91:T91)</f>
        <v>0</v>
      </c>
      <c r="V91" s="28"/>
      <c r="W91" s="28"/>
      <c r="X91" s="28"/>
      <c r="Y91" s="29">
        <f t="shared" ref="Y91:Y100" si="72">SUM(V91:X91)</f>
        <v>0</v>
      </c>
      <c r="Z91" s="28"/>
      <c r="AA91" s="28"/>
      <c r="AB91" s="28"/>
      <c r="AC91" s="29">
        <f t="shared" ref="AC91:AC100" si="73">SUM(Z91:AB91)</f>
        <v>0</v>
      </c>
      <c r="AD91" s="148"/>
      <c r="AE91" s="28"/>
      <c r="AF91" s="28"/>
      <c r="AG91" s="29">
        <f t="shared" ref="AG91:AG100" si="74">SUM(AD91:AF91)</f>
        <v>0</v>
      </c>
      <c r="AH91" s="29">
        <f t="shared" ref="AH91:AH100" si="75">SUM(U91,Y91,AC91,AG91)</f>
        <v>0</v>
      </c>
      <c r="AI91" s="112">
        <f t="shared" ref="AI91:AI100" si="76">IF(ISERROR(AH91/J91),0,AH91/J91)</f>
        <v>0</v>
      </c>
      <c r="AJ91" s="112">
        <f t="shared" si="70"/>
        <v>0</v>
      </c>
    </row>
    <row r="92" spans="1:130" s="11" customFormat="1" ht="24.75" customHeight="1" outlineLevel="1" x14ac:dyDescent="0.2">
      <c r="A92" s="23">
        <v>3</v>
      </c>
      <c r="B92" s="23"/>
      <c r="C92" s="359" t="s">
        <v>225</v>
      </c>
      <c r="D92" s="33"/>
      <c r="E92" s="385" t="s">
        <v>360</v>
      </c>
      <c r="F92" s="74" t="s">
        <v>252</v>
      </c>
      <c r="G92" s="360" t="s">
        <v>253</v>
      </c>
      <c r="H92" s="33"/>
      <c r="I92" s="33"/>
      <c r="J92" s="482"/>
      <c r="K92" s="179">
        <v>12960000</v>
      </c>
      <c r="L92" s="78"/>
      <c r="M92" s="28"/>
      <c r="N92" s="28"/>
      <c r="O92" s="28"/>
      <c r="P92" s="162"/>
      <c r="Q92" s="162"/>
      <c r="R92" s="28"/>
      <c r="S92" s="28"/>
      <c r="T92" s="28"/>
      <c r="U92" s="29">
        <f t="shared" si="71"/>
        <v>0</v>
      </c>
      <c r="V92" s="28"/>
      <c r="W92" s="28"/>
      <c r="X92" s="28"/>
      <c r="Y92" s="29">
        <f t="shared" si="72"/>
        <v>0</v>
      </c>
      <c r="Z92" s="28"/>
      <c r="AA92" s="28"/>
      <c r="AB92" s="28"/>
      <c r="AC92" s="29">
        <f t="shared" si="73"/>
        <v>0</v>
      </c>
      <c r="AD92" s="148"/>
      <c r="AE92" s="28"/>
      <c r="AF92" s="28"/>
      <c r="AG92" s="29">
        <f t="shared" si="74"/>
        <v>0</v>
      </c>
      <c r="AH92" s="29">
        <f t="shared" si="75"/>
        <v>0</v>
      </c>
      <c r="AI92" s="112">
        <f t="shared" si="76"/>
        <v>0</v>
      </c>
      <c r="AJ92" s="112">
        <f t="shared" si="70"/>
        <v>0</v>
      </c>
    </row>
    <row r="93" spans="1:130" s="11" customFormat="1" ht="24.75" customHeight="1" outlineLevel="1" x14ac:dyDescent="0.2">
      <c r="A93" s="23">
        <v>4</v>
      </c>
      <c r="B93" s="23"/>
      <c r="C93" s="359" t="s">
        <v>225</v>
      </c>
      <c r="D93" s="33"/>
      <c r="E93" s="385" t="s">
        <v>361</v>
      </c>
      <c r="F93" s="74" t="s">
        <v>252</v>
      </c>
      <c r="G93" s="360" t="s">
        <v>253</v>
      </c>
      <c r="H93" s="33"/>
      <c r="I93" s="33"/>
      <c r="J93" s="482"/>
      <c r="K93" s="179">
        <v>14580000</v>
      </c>
      <c r="L93" s="78"/>
      <c r="M93" s="28"/>
      <c r="N93" s="28"/>
      <c r="O93" s="28"/>
      <c r="P93" s="162"/>
      <c r="Q93" s="162"/>
      <c r="R93" s="28"/>
      <c r="S93" s="28"/>
      <c r="T93" s="28"/>
      <c r="U93" s="29">
        <f t="shared" si="71"/>
        <v>0</v>
      </c>
      <c r="V93" s="28"/>
      <c r="W93" s="28"/>
      <c r="X93" s="28"/>
      <c r="Y93" s="29">
        <f t="shared" si="72"/>
        <v>0</v>
      </c>
      <c r="Z93" s="28"/>
      <c r="AA93" s="28"/>
      <c r="AB93" s="28"/>
      <c r="AC93" s="29">
        <f t="shared" si="73"/>
        <v>0</v>
      </c>
      <c r="AD93" s="148"/>
      <c r="AE93" s="28"/>
      <c r="AF93" s="28"/>
      <c r="AG93" s="29">
        <f t="shared" si="74"/>
        <v>0</v>
      </c>
      <c r="AH93" s="29">
        <f t="shared" si="75"/>
        <v>0</v>
      </c>
      <c r="AI93" s="112">
        <f t="shared" si="76"/>
        <v>0</v>
      </c>
      <c r="AJ93" s="112">
        <f t="shared" si="70"/>
        <v>0</v>
      </c>
    </row>
    <row r="94" spans="1:130" s="11" customFormat="1" ht="24.75" customHeight="1" outlineLevel="1" x14ac:dyDescent="0.2">
      <c r="A94" s="23">
        <v>5</v>
      </c>
      <c r="B94" s="23"/>
      <c r="C94" s="359" t="s">
        <v>225</v>
      </c>
      <c r="D94" s="33"/>
      <c r="E94" s="385" t="s">
        <v>362</v>
      </c>
      <c r="F94" s="74" t="s">
        <v>252</v>
      </c>
      <c r="G94" s="360" t="s">
        <v>253</v>
      </c>
      <c r="H94" s="33"/>
      <c r="I94" s="33"/>
      <c r="J94" s="482"/>
      <c r="K94" s="179">
        <v>12960000</v>
      </c>
      <c r="L94" s="78"/>
      <c r="M94" s="28"/>
      <c r="N94" s="28"/>
      <c r="O94" s="28"/>
      <c r="P94" s="162"/>
      <c r="Q94" s="162"/>
      <c r="R94" s="28"/>
      <c r="S94" s="28"/>
      <c r="T94" s="28"/>
      <c r="U94" s="29">
        <f t="shared" si="71"/>
        <v>0</v>
      </c>
      <c r="V94" s="28"/>
      <c r="W94" s="28"/>
      <c r="X94" s="28"/>
      <c r="Y94" s="29">
        <f t="shared" si="72"/>
        <v>0</v>
      </c>
      <c r="Z94" s="28"/>
      <c r="AA94" s="28"/>
      <c r="AB94" s="28"/>
      <c r="AC94" s="29">
        <f t="shared" si="73"/>
        <v>0</v>
      </c>
      <c r="AD94" s="148"/>
      <c r="AE94" s="28"/>
      <c r="AF94" s="28"/>
      <c r="AG94" s="29">
        <f t="shared" si="74"/>
        <v>0</v>
      </c>
      <c r="AH94" s="29">
        <f t="shared" si="75"/>
        <v>0</v>
      </c>
      <c r="AI94" s="112">
        <f t="shared" si="76"/>
        <v>0</v>
      </c>
      <c r="AJ94" s="112">
        <f t="shared" si="70"/>
        <v>0</v>
      </c>
    </row>
    <row r="95" spans="1:130" s="11" customFormat="1" ht="24.75" customHeight="1" outlineLevel="1" x14ac:dyDescent="0.2">
      <c r="A95" s="23"/>
      <c r="B95" s="23"/>
      <c r="C95" s="359" t="s">
        <v>225</v>
      </c>
      <c r="D95" s="33"/>
      <c r="E95" s="385" t="s">
        <v>363</v>
      </c>
      <c r="F95" s="74" t="s">
        <v>252</v>
      </c>
      <c r="G95" s="360" t="s">
        <v>253</v>
      </c>
      <c r="H95" s="33"/>
      <c r="I95" s="33"/>
      <c r="J95" s="482"/>
      <c r="K95" s="179">
        <v>12960000</v>
      </c>
      <c r="L95" s="78"/>
      <c r="M95" s="28"/>
      <c r="N95" s="28"/>
      <c r="O95" s="28"/>
      <c r="P95" s="162"/>
      <c r="Q95" s="162"/>
      <c r="R95" s="28"/>
      <c r="S95" s="28"/>
      <c r="T95" s="28"/>
      <c r="U95" s="29">
        <f t="shared" si="71"/>
        <v>0</v>
      </c>
      <c r="V95" s="28"/>
      <c r="W95" s="28"/>
      <c r="X95" s="28"/>
      <c r="Y95" s="29">
        <f t="shared" si="72"/>
        <v>0</v>
      </c>
      <c r="Z95" s="28"/>
      <c r="AA95" s="28"/>
      <c r="AB95" s="28"/>
      <c r="AC95" s="29">
        <f t="shared" ref="AC95" si="77">SUM(Z95:AB95)</f>
        <v>0</v>
      </c>
      <c r="AD95" s="148"/>
      <c r="AE95" s="28"/>
      <c r="AF95" s="28"/>
      <c r="AG95" s="29">
        <f t="shared" ref="AG95" si="78">SUM(AD95:AF95)</f>
        <v>0</v>
      </c>
      <c r="AH95" s="29">
        <f t="shared" ref="AH95" si="79">SUM(U95,Y95,AC95,AG95)</f>
        <v>0</v>
      </c>
      <c r="AI95" s="112">
        <f t="shared" ref="AI95" si="80">IF(ISERROR(AH95/J95),0,AH95/J95)</f>
        <v>0</v>
      </c>
      <c r="AJ95" s="112">
        <f t="shared" si="70"/>
        <v>0</v>
      </c>
    </row>
    <row r="96" spans="1:130" s="11" customFormat="1" ht="24.75" customHeight="1" outlineLevel="1" x14ac:dyDescent="0.2">
      <c r="A96" s="23">
        <v>6</v>
      </c>
      <c r="B96" s="23"/>
      <c r="C96" s="359" t="s">
        <v>225</v>
      </c>
      <c r="D96" s="33"/>
      <c r="E96" s="385" t="s">
        <v>364</v>
      </c>
      <c r="F96" s="74" t="s">
        <v>252</v>
      </c>
      <c r="G96" s="360" t="s">
        <v>253</v>
      </c>
      <c r="H96" s="33"/>
      <c r="I96" s="33"/>
      <c r="J96" s="482"/>
      <c r="K96" s="179">
        <v>10800000</v>
      </c>
      <c r="L96" s="78"/>
      <c r="M96" s="28"/>
      <c r="N96" s="28"/>
      <c r="O96" s="28"/>
      <c r="P96" s="162"/>
      <c r="Q96" s="162"/>
      <c r="R96" s="28"/>
      <c r="S96" s="28"/>
      <c r="T96" s="28"/>
      <c r="U96" s="29">
        <f t="shared" si="71"/>
        <v>0</v>
      </c>
      <c r="V96" s="28"/>
      <c r="W96" s="28"/>
      <c r="X96" s="28"/>
      <c r="Y96" s="29">
        <f t="shared" si="72"/>
        <v>0</v>
      </c>
      <c r="Z96" s="28"/>
      <c r="AA96" s="28"/>
      <c r="AB96" s="28"/>
      <c r="AC96" s="29">
        <f t="shared" si="73"/>
        <v>0</v>
      </c>
      <c r="AD96" s="148"/>
      <c r="AE96" s="28"/>
      <c r="AF96" s="28"/>
      <c r="AG96" s="29">
        <f t="shared" si="74"/>
        <v>0</v>
      </c>
      <c r="AH96" s="29">
        <f t="shared" si="75"/>
        <v>0</v>
      </c>
      <c r="AI96" s="112">
        <f t="shared" si="76"/>
        <v>0</v>
      </c>
      <c r="AJ96" s="112">
        <f t="shared" si="70"/>
        <v>0</v>
      </c>
    </row>
    <row r="97" spans="1:130" s="11" customFormat="1" ht="24.75" customHeight="1" outlineLevel="1" x14ac:dyDescent="0.2">
      <c r="A97" s="23">
        <v>7</v>
      </c>
      <c r="B97" s="23"/>
      <c r="C97" s="359" t="s">
        <v>225</v>
      </c>
      <c r="D97" s="33"/>
      <c r="E97" s="385" t="s">
        <v>365</v>
      </c>
      <c r="F97" s="74" t="s">
        <v>252</v>
      </c>
      <c r="G97" s="360" t="s">
        <v>253</v>
      </c>
      <c r="H97" s="33"/>
      <c r="I97" s="33"/>
      <c r="J97" s="482"/>
      <c r="K97" s="179">
        <v>8100000</v>
      </c>
      <c r="L97" s="78"/>
      <c r="M97" s="28"/>
      <c r="N97" s="28"/>
      <c r="O97" s="28"/>
      <c r="P97" s="162"/>
      <c r="Q97" s="162"/>
      <c r="R97" s="28"/>
      <c r="S97" s="28"/>
      <c r="T97" s="28"/>
      <c r="U97" s="29">
        <f t="shared" si="71"/>
        <v>0</v>
      </c>
      <c r="V97" s="28"/>
      <c r="W97" s="28"/>
      <c r="X97" s="28"/>
      <c r="Y97" s="29">
        <f t="shared" si="72"/>
        <v>0</v>
      </c>
      <c r="Z97" s="28"/>
      <c r="AA97" s="28"/>
      <c r="AB97" s="28"/>
      <c r="AC97" s="29">
        <f t="shared" si="73"/>
        <v>0</v>
      </c>
      <c r="AD97" s="148"/>
      <c r="AE97" s="28"/>
      <c r="AF97" s="28"/>
      <c r="AG97" s="29">
        <f t="shared" si="74"/>
        <v>0</v>
      </c>
      <c r="AH97" s="29">
        <f t="shared" si="75"/>
        <v>0</v>
      </c>
      <c r="AI97" s="112">
        <f t="shared" si="76"/>
        <v>0</v>
      </c>
      <c r="AJ97" s="112">
        <f t="shared" si="70"/>
        <v>0</v>
      </c>
    </row>
    <row r="98" spans="1:130" s="11" customFormat="1" ht="24.75" customHeight="1" outlineLevel="1" x14ac:dyDescent="0.2">
      <c r="A98" s="23">
        <v>8</v>
      </c>
      <c r="B98" s="23"/>
      <c r="C98" s="359" t="s">
        <v>225</v>
      </c>
      <c r="D98" s="33"/>
      <c r="E98" s="385" t="s">
        <v>366</v>
      </c>
      <c r="F98" s="74" t="s">
        <v>252</v>
      </c>
      <c r="G98" s="360" t="s">
        <v>253</v>
      </c>
      <c r="H98" s="33"/>
      <c r="I98" s="33"/>
      <c r="J98" s="482"/>
      <c r="K98" s="179">
        <v>10800000</v>
      </c>
      <c r="L98" s="78"/>
      <c r="M98" s="28"/>
      <c r="N98" s="28"/>
      <c r="O98" s="28"/>
      <c r="P98" s="162"/>
      <c r="Q98" s="162"/>
      <c r="R98" s="28"/>
      <c r="S98" s="28"/>
      <c r="T98" s="28"/>
      <c r="U98" s="29">
        <f t="shared" si="71"/>
        <v>0</v>
      </c>
      <c r="V98" s="28"/>
      <c r="W98" s="28"/>
      <c r="X98" s="28"/>
      <c r="Y98" s="29">
        <f t="shared" si="72"/>
        <v>0</v>
      </c>
      <c r="Z98" s="28"/>
      <c r="AA98" s="28"/>
      <c r="AB98" s="28"/>
      <c r="AC98" s="29">
        <f t="shared" si="73"/>
        <v>0</v>
      </c>
      <c r="AD98" s="148"/>
      <c r="AE98" s="28"/>
      <c r="AF98" s="28"/>
      <c r="AG98" s="29">
        <f t="shared" si="74"/>
        <v>0</v>
      </c>
      <c r="AH98" s="29">
        <f t="shared" si="75"/>
        <v>0</v>
      </c>
      <c r="AI98" s="112">
        <f t="shared" si="76"/>
        <v>0</v>
      </c>
      <c r="AJ98" s="112">
        <f t="shared" si="70"/>
        <v>0</v>
      </c>
    </row>
    <row r="99" spans="1:130" s="11" customFormat="1" ht="24.75" customHeight="1" outlineLevel="1" x14ac:dyDescent="0.2">
      <c r="A99" s="23">
        <v>9</v>
      </c>
      <c r="B99" s="23"/>
      <c r="C99" s="359" t="s">
        <v>225</v>
      </c>
      <c r="D99" s="33"/>
      <c r="E99" s="385" t="s">
        <v>367</v>
      </c>
      <c r="F99" s="74" t="s">
        <v>252</v>
      </c>
      <c r="G99" s="360" t="s">
        <v>253</v>
      </c>
      <c r="H99" s="33"/>
      <c r="I99" s="33"/>
      <c r="J99" s="482"/>
      <c r="K99" s="179">
        <v>10800000</v>
      </c>
      <c r="L99" s="78"/>
      <c r="M99" s="28"/>
      <c r="N99" s="28"/>
      <c r="O99" s="28"/>
      <c r="P99" s="162"/>
      <c r="Q99" s="162"/>
      <c r="R99" s="28"/>
      <c r="S99" s="28"/>
      <c r="T99" s="28"/>
      <c r="U99" s="29">
        <f t="shared" si="71"/>
        <v>0</v>
      </c>
      <c r="V99" s="28"/>
      <c r="W99" s="28"/>
      <c r="X99" s="28"/>
      <c r="Y99" s="29">
        <f t="shared" si="72"/>
        <v>0</v>
      </c>
      <c r="Z99" s="28"/>
      <c r="AA99" s="28"/>
      <c r="AB99" s="28"/>
      <c r="AC99" s="29">
        <f t="shared" si="73"/>
        <v>0</v>
      </c>
      <c r="AD99" s="148"/>
      <c r="AE99" s="28"/>
      <c r="AF99" s="28"/>
      <c r="AG99" s="29">
        <f t="shared" si="74"/>
        <v>0</v>
      </c>
      <c r="AH99" s="29">
        <f t="shared" si="75"/>
        <v>0</v>
      </c>
      <c r="AI99" s="112">
        <f t="shared" si="76"/>
        <v>0</v>
      </c>
      <c r="AJ99" s="112">
        <f t="shared" si="70"/>
        <v>0</v>
      </c>
    </row>
    <row r="100" spans="1:130" s="11" customFormat="1" ht="24.75" customHeight="1" outlineLevel="1" x14ac:dyDescent="0.2">
      <c r="A100" s="23">
        <v>10</v>
      </c>
      <c r="B100" s="23"/>
      <c r="C100" s="359" t="s">
        <v>225</v>
      </c>
      <c r="D100" s="33"/>
      <c r="E100" s="385" t="s">
        <v>368</v>
      </c>
      <c r="F100" s="74" t="s">
        <v>252</v>
      </c>
      <c r="G100" s="360" t="s">
        <v>253</v>
      </c>
      <c r="H100" s="33"/>
      <c r="I100" s="33"/>
      <c r="J100" s="482"/>
      <c r="K100" s="179">
        <v>10080000</v>
      </c>
      <c r="L100" s="78"/>
      <c r="M100" s="28"/>
      <c r="N100" s="28"/>
      <c r="O100" s="28"/>
      <c r="P100" s="162"/>
      <c r="Q100" s="162"/>
      <c r="R100" s="28"/>
      <c r="S100" s="28"/>
      <c r="T100" s="28"/>
      <c r="U100" s="29">
        <f t="shared" si="71"/>
        <v>0</v>
      </c>
      <c r="V100" s="28"/>
      <c r="W100" s="28"/>
      <c r="X100" s="28"/>
      <c r="Y100" s="29">
        <f t="shared" si="72"/>
        <v>0</v>
      </c>
      <c r="Z100" s="28"/>
      <c r="AA100" s="28"/>
      <c r="AB100" s="28"/>
      <c r="AC100" s="29">
        <f t="shared" si="73"/>
        <v>0</v>
      </c>
      <c r="AD100" s="148"/>
      <c r="AE100" s="28"/>
      <c r="AF100" s="28"/>
      <c r="AG100" s="29">
        <f t="shared" si="74"/>
        <v>0</v>
      </c>
      <c r="AH100" s="29">
        <f t="shared" si="75"/>
        <v>0</v>
      </c>
      <c r="AI100" s="112">
        <f t="shared" si="76"/>
        <v>0</v>
      </c>
      <c r="AJ100" s="112">
        <f t="shared" si="70"/>
        <v>0</v>
      </c>
    </row>
    <row r="101" spans="1:130" s="11" customFormat="1" ht="24.75" customHeight="1" outlineLevel="1" x14ac:dyDescent="0.2">
      <c r="A101" s="23">
        <v>11</v>
      </c>
      <c r="B101" s="23"/>
      <c r="C101" s="359" t="s">
        <v>225</v>
      </c>
      <c r="D101" s="33"/>
      <c r="E101" s="385" t="s">
        <v>369</v>
      </c>
      <c r="F101" s="74" t="s">
        <v>252</v>
      </c>
      <c r="G101" s="360" t="s">
        <v>253</v>
      </c>
      <c r="H101" s="33"/>
      <c r="I101" s="33"/>
      <c r="J101" s="482"/>
      <c r="K101" s="179">
        <v>10800000</v>
      </c>
      <c r="L101" s="78"/>
      <c r="M101" s="28"/>
      <c r="N101" s="28"/>
      <c r="O101" s="28"/>
      <c r="P101" s="162"/>
      <c r="Q101" s="162"/>
      <c r="R101" s="28"/>
      <c r="S101" s="28"/>
      <c r="T101" s="28"/>
      <c r="U101" s="29">
        <f t="shared" ref="U101:U108" si="81">SUM(R101:T101)</f>
        <v>0</v>
      </c>
      <c r="V101" s="28"/>
      <c r="W101" s="28"/>
      <c r="X101" s="28"/>
      <c r="Y101" s="29">
        <f t="shared" ref="Y101:Y108" si="82">SUM(V101:X101)</f>
        <v>0</v>
      </c>
      <c r="Z101" s="28"/>
      <c r="AA101" s="28"/>
      <c r="AB101" s="28"/>
      <c r="AC101" s="29">
        <f t="shared" ref="AC101:AC108" si="83">SUM(Z101:AB101)</f>
        <v>0</v>
      </c>
      <c r="AD101" s="148"/>
      <c r="AE101" s="28"/>
      <c r="AF101" s="28"/>
      <c r="AG101" s="29">
        <f t="shared" ref="AG101:AG108" si="84">SUM(AD101:AF101)</f>
        <v>0</v>
      </c>
      <c r="AH101" s="29">
        <f t="shared" si="69"/>
        <v>0</v>
      </c>
      <c r="AI101" s="112">
        <f t="shared" ref="AI101:AI108" si="85">IF(ISERROR(AH101/J101),0,AH101/J101)</f>
        <v>0</v>
      </c>
      <c r="AJ101" s="112">
        <f t="shared" si="70"/>
        <v>0</v>
      </c>
    </row>
    <row r="102" spans="1:130" ht="24.75" customHeight="1" outlineLevel="1" x14ac:dyDescent="0.2">
      <c r="A102" s="23">
        <v>12</v>
      </c>
      <c r="B102" s="23"/>
      <c r="C102" s="359" t="s">
        <v>225</v>
      </c>
      <c r="D102" s="33"/>
      <c r="E102" s="385" t="s">
        <v>370</v>
      </c>
      <c r="F102" s="74" t="s">
        <v>252</v>
      </c>
      <c r="G102" s="360" t="s">
        <v>253</v>
      </c>
      <c r="H102" s="33"/>
      <c r="I102" s="33"/>
      <c r="J102" s="482"/>
      <c r="K102" s="179">
        <v>12960000</v>
      </c>
      <c r="L102" s="78"/>
      <c r="M102" s="28"/>
      <c r="N102" s="28"/>
      <c r="O102" s="28"/>
      <c r="P102" s="162"/>
      <c r="Q102" s="162"/>
      <c r="R102" s="28"/>
      <c r="S102" s="28"/>
      <c r="T102" s="28"/>
      <c r="U102" s="29">
        <f t="shared" si="81"/>
        <v>0</v>
      </c>
      <c r="V102" s="28"/>
      <c r="W102" s="28"/>
      <c r="X102" s="28"/>
      <c r="Y102" s="29">
        <f t="shared" si="82"/>
        <v>0</v>
      </c>
      <c r="Z102" s="28"/>
      <c r="AA102" s="28"/>
      <c r="AB102" s="28"/>
      <c r="AC102" s="29">
        <f t="shared" si="83"/>
        <v>0</v>
      </c>
      <c r="AD102" s="148"/>
      <c r="AE102" s="28"/>
      <c r="AF102" s="28"/>
      <c r="AG102" s="29">
        <f t="shared" si="84"/>
        <v>0</v>
      </c>
      <c r="AH102" s="29">
        <f t="shared" si="69"/>
        <v>0</v>
      </c>
      <c r="AI102" s="112">
        <f t="shared" si="85"/>
        <v>0</v>
      </c>
      <c r="AJ102" s="112">
        <f t="shared" si="70"/>
        <v>0</v>
      </c>
    </row>
    <row r="103" spans="1:130" s="11" customFormat="1" ht="24.75" customHeight="1" outlineLevel="1" x14ac:dyDescent="0.2">
      <c r="A103" s="23">
        <v>13</v>
      </c>
      <c r="B103" s="23"/>
      <c r="C103" s="359" t="s">
        <v>225</v>
      </c>
      <c r="D103" s="33"/>
      <c r="E103" s="385" t="s">
        <v>371</v>
      </c>
      <c r="F103" s="74" t="s">
        <v>252</v>
      </c>
      <c r="G103" s="360" t="s">
        <v>253</v>
      </c>
      <c r="H103" s="33"/>
      <c r="I103" s="33"/>
      <c r="J103" s="482"/>
      <c r="K103" s="179">
        <v>12960000</v>
      </c>
      <c r="L103" s="78"/>
      <c r="M103" s="28"/>
      <c r="N103" s="28"/>
      <c r="O103" s="28"/>
      <c r="P103" s="162"/>
      <c r="Q103" s="162"/>
      <c r="R103" s="28"/>
      <c r="S103" s="28"/>
      <c r="T103" s="28"/>
      <c r="U103" s="29">
        <f t="shared" si="81"/>
        <v>0</v>
      </c>
      <c r="V103" s="28"/>
      <c r="W103" s="28"/>
      <c r="X103" s="28"/>
      <c r="Y103" s="29">
        <f t="shared" si="82"/>
        <v>0</v>
      </c>
      <c r="Z103" s="28"/>
      <c r="AA103" s="28"/>
      <c r="AB103" s="28"/>
      <c r="AC103" s="29">
        <f t="shared" si="83"/>
        <v>0</v>
      </c>
      <c r="AD103" s="148"/>
      <c r="AE103" s="28"/>
      <c r="AF103" s="28"/>
      <c r="AG103" s="29">
        <f t="shared" si="84"/>
        <v>0</v>
      </c>
      <c r="AH103" s="29">
        <f t="shared" si="69"/>
        <v>0</v>
      </c>
      <c r="AI103" s="112">
        <f t="shared" si="85"/>
        <v>0</v>
      </c>
      <c r="AJ103" s="112">
        <f t="shared" si="70"/>
        <v>0</v>
      </c>
    </row>
    <row r="104" spans="1:130" s="11" customFormat="1" ht="24.75" customHeight="1" outlineLevel="1" x14ac:dyDescent="0.2">
      <c r="A104" s="23">
        <v>14</v>
      </c>
      <c r="B104" s="23"/>
      <c r="C104" s="359" t="s">
        <v>225</v>
      </c>
      <c r="D104" s="33"/>
      <c r="E104" s="385" t="s">
        <v>372</v>
      </c>
      <c r="F104" s="74" t="s">
        <v>252</v>
      </c>
      <c r="G104" s="360" t="s">
        <v>253</v>
      </c>
      <c r="H104" s="33"/>
      <c r="I104" s="33"/>
      <c r="J104" s="482"/>
      <c r="K104" s="179">
        <v>10530000</v>
      </c>
      <c r="L104" s="78"/>
      <c r="M104" s="28"/>
      <c r="N104" s="28"/>
      <c r="O104" s="28"/>
      <c r="P104" s="162"/>
      <c r="Q104" s="162"/>
      <c r="R104" s="28"/>
      <c r="S104" s="28"/>
      <c r="T104" s="28"/>
      <c r="U104" s="29">
        <f t="shared" si="81"/>
        <v>0</v>
      </c>
      <c r="V104" s="28"/>
      <c r="W104" s="28"/>
      <c r="X104" s="28"/>
      <c r="Y104" s="29">
        <f t="shared" si="82"/>
        <v>0</v>
      </c>
      <c r="Z104" s="28"/>
      <c r="AA104" s="28"/>
      <c r="AB104" s="28"/>
      <c r="AC104" s="29">
        <f t="shared" si="83"/>
        <v>0</v>
      </c>
      <c r="AD104" s="148"/>
      <c r="AE104" s="28"/>
      <c r="AF104" s="28"/>
      <c r="AG104" s="29">
        <f t="shared" si="84"/>
        <v>0</v>
      </c>
      <c r="AH104" s="29">
        <f t="shared" si="69"/>
        <v>0</v>
      </c>
      <c r="AI104" s="112">
        <f t="shared" si="85"/>
        <v>0</v>
      </c>
      <c r="AJ104" s="112">
        <f t="shared" si="70"/>
        <v>0</v>
      </c>
    </row>
    <row r="105" spans="1:130" ht="24.75" customHeight="1" outlineLevel="1" x14ac:dyDescent="0.2">
      <c r="A105" s="23">
        <v>15</v>
      </c>
      <c r="B105" s="23"/>
      <c r="C105" s="359" t="s">
        <v>225</v>
      </c>
      <c r="D105" s="33"/>
      <c r="E105" s="385" t="s">
        <v>373</v>
      </c>
      <c r="F105" s="74" t="s">
        <v>252</v>
      </c>
      <c r="G105" s="360" t="s">
        <v>253</v>
      </c>
      <c r="H105" s="33"/>
      <c r="I105" s="33"/>
      <c r="J105" s="482"/>
      <c r="K105" s="179">
        <v>14580000</v>
      </c>
      <c r="L105" s="78"/>
      <c r="M105" s="28"/>
      <c r="N105" s="28"/>
      <c r="O105" s="28"/>
      <c r="P105" s="162"/>
      <c r="Q105" s="162"/>
      <c r="R105" s="28"/>
      <c r="S105" s="28"/>
      <c r="T105" s="28"/>
      <c r="U105" s="29">
        <f t="shared" si="81"/>
        <v>0</v>
      </c>
      <c r="V105" s="28"/>
      <c r="W105" s="28"/>
      <c r="X105" s="28"/>
      <c r="Y105" s="29">
        <f t="shared" si="82"/>
        <v>0</v>
      </c>
      <c r="Z105" s="28"/>
      <c r="AA105" s="28"/>
      <c r="AB105" s="28"/>
      <c r="AC105" s="29">
        <f t="shared" si="83"/>
        <v>0</v>
      </c>
      <c r="AD105" s="148"/>
      <c r="AE105" s="28"/>
      <c r="AF105" s="28"/>
      <c r="AG105" s="29">
        <f t="shared" si="84"/>
        <v>0</v>
      </c>
      <c r="AH105" s="29">
        <f t="shared" si="69"/>
        <v>0</v>
      </c>
      <c r="AI105" s="112">
        <f t="shared" si="85"/>
        <v>0</v>
      </c>
      <c r="AJ105" s="112">
        <f t="shared" si="70"/>
        <v>0</v>
      </c>
    </row>
    <row r="106" spans="1:130" s="11" customFormat="1" ht="24.75" customHeight="1" outlineLevel="1" x14ac:dyDescent="0.2">
      <c r="A106" s="23">
        <v>16</v>
      </c>
      <c r="B106" s="23"/>
      <c r="C106" s="359" t="s">
        <v>225</v>
      </c>
      <c r="D106" s="33"/>
      <c r="E106" s="385" t="s">
        <v>374</v>
      </c>
      <c r="F106" s="74" t="s">
        <v>252</v>
      </c>
      <c r="G106" s="360" t="s">
        <v>253</v>
      </c>
      <c r="H106" s="33"/>
      <c r="I106" s="33"/>
      <c r="J106" s="482"/>
      <c r="K106" s="179">
        <v>15120000</v>
      </c>
      <c r="L106" s="78"/>
      <c r="M106" s="28"/>
      <c r="N106" s="28"/>
      <c r="O106" s="28"/>
      <c r="P106" s="162"/>
      <c r="Q106" s="162"/>
      <c r="R106" s="28"/>
      <c r="S106" s="28"/>
      <c r="T106" s="28"/>
      <c r="U106" s="29">
        <f t="shared" si="81"/>
        <v>0</v>
      </c>
      <c r="V106" s="28"/>
      <c r="W106" s="28"/>
      <c r="X106" s="28"/>
      <c r="Y106" s="29">
        <f t="shared" si="82"/>
        <v>0</v>
      </c>
      <c r="Z106" s="28"/>
      <c r="AA106" s="28"/>
      <c r="AB106" s="28"/>
      <c r="AC106" s="29">
        <f t="shared" si="83"/>
        <v>0</v>
      </c>
      <c r="AD106" s="148"/>
      <c r="AE106" s="28"/>
      <c r="AF106" s="28"/>
      <c r="AG106" s="29">
        <f t="shared" si="84"/>
        <v>0</v>
      </c>
      <c r="AH106" s="29">
        <f t="shared" si="69"/>
        <v>0</v>
      </c>
      <c r="AI106" s="112">
        <f t="shared" si="85"/>
        <v>0</v>
      </c>
      <c r="AJ106" s="112">
        <f t="shared" si="70"/>
        <v>0</v>
      </c>
    </row>
    <row r="107" spans="1:130" s="11" customFormat="1" ht="24.75" customHeight="1" outlineLevel="1" x14ac:dyDescent="0.2">
      <c r="A107" s="23">
        <v>17</v>
      </c>
      <c r="B107" s="23"/>
      <c r="C107" s="359" t="s">
        <v>225</v>
      </c>
      <c r="D107" s="33"/>
      <c r="E107" s="385" t="s">
        <v>375</v>
      </c>
      <c r="F107" s="74" t="s">
        <v>252</v>
      </c>
      <c r="G107" s="360" t="s">
        <v>253</v>
      </c>
      <c r="H107" s="33"/>
      <c r="I107" s="33"/>
      <c r="J107" s="482"/>
      <c r="K107" s="179">
        <v>14400000</v>
      </c>
      <c r="L107" s="78"/>
      <c r="M107" s="28"/>
      <c r="N107" s="28"/>
      <c r="O107" s="28"/>
      <c r="P107" s="162"/>
      <c r="Q107" s="162"/>
      <c r="R107" s="28"/>
      <c r="S107" s="28"/>
      <c r="T107" s="28"/>
      <c r="U107" s="29">
        <f t="shared" si="81"/>
        <v>0</v>
      </c>
      <c r="V107" s="28"/>
      <c r="W107" s="28"/>
      <c r="X107" s="28"/>
      <c r="Y107" s="29">
        <f t="shared" si="82"/>
        <v>0</v>
      </c>
      <c r="Z107" s="28"/>
      <c r="AA107" s="28"/>
      <c r="AB107" s="28"/>
      <c r="AC107" s="29">
        <f t="shared" si="83"/>
        <v>0</v>
      </c>
      <c r="AD107" s="148"/>
      <c r="AE107" s="28"/>
      <c r="AF107" s="28"/>
      <c r="AG107" s="29">
        <f t="shared" si="84"/>
        <v>0</v>
      </c>
      <c r="AH107" s="29">
        <f t="shared" si="69"/>
        <v>0</v>
      </c>
      <c r="AI107" s="112">
        <f t="shared" si="85"/>
        <v>0</v>
      </c>
      <c r="AJ107" s="112">
        <f t="shared" si="70"/>
        <v>0</v>
      </c>
    </row>
    <row r="108" spans="1:130" ht="24.75" customHeight="1" outlineLevel="1" x14ac:dyDescent="0.2">
      <c r="A108" s="23">
        <v>18</v>
      </c>
      <c r="B108" s="23"/>
      <c r="C108" s="359" t="s">
        <v>225</v>
      </c>
      <c r="D108" s="33"/>
      <c r="E108" s="385" t="s">
        <v>376</v>
      </c>
      <c r="F108" s="74" t="s">
        <v>252</v>
      </c>
      <c r="G108" s="360" t="s">
        <v>253</v>
      </c>
      <c r="H108" s="33"/>
      <c r="I108" s="33"/>
      <c r="J108" s="517"/>
      <c r="K108" s="179">
        <v>14580000</v>
      </c>
      <c r="L108" s="78"/>
      <c r="M108" s="28"/>
      <c r="N108" s="28"/>
      <c r="O108" s="28"/>
      <c r="P108" s="162"/>
      <c r="Q108" s="162"/>
      <c r="R108" s="28"/>
      <c r="S108" s="28"/>
      <c r="T108" s="28"/>
      <c r="U108" s="29">
        <f t="shared" si="81"/>
        <v>0</v>
      </c>
      <c r="V108" s="28"/>
      <c r="W108" s="28"/>
      <c r="X108" s="28"/>
      <c r="Y108" s="29">
        <f t="shared" si="82"/>
        <v>0</v>
      </c>
      <c r="Z108" s="28"/>
      <c r="AA108" s="28"/>
      <c r="AB108" s="28"/>
      <c r="AC108" s="29">
        <f t="shared" si="83"/>
        <v>0</v>
      </c>
      <c r="AD108" s="148"/>
      <c r="AE108" s="28"/>
      <c r="AF108" s="28"/>
      <c r="AG108" s="29">
        <f t="shared" si="84"/>
        <v>0</v>
      </c>
      <c r="AH108" s="29">
        <f t="shared" si="69"/>
        <v>0</v>
      </c>
      <c r="AI108" s="112">
        <f t="shared" si="85"/>
        <v>0</v>
      </c>
      <c r="AJ108" s="112">
        <f t="shared" si="70"/>
        <v>0</v>
      </c>
    </row>
    <row r="109" spans="1:130" s="283" customFormat="1" ht="12.75" customHeight="1" x14ac:dyDescent="0.3">
      <c r="A109" s="430" t="s">
        <v>61</v>
      </c>
      <c r="B109" s="430"/>
      <c r="C109" s="430"/>
      <c r="D109" s="430"/>
      <c r="E109" s="430"/>
      <c r="F109" s="430"/>
      <c r="G109" s="430"/>
      <c r="H109" s="430"/>
      <c r="I109" s="430"/>
      <c r="J109" s="273">
        <f>+J89</f>
        <v>234000000</v>
      </c>
      <c r="K109" s="273">
        <f>SUM(K90:K108)</f>
        <v>234000000</v>
      </c>
      <c r="L109" s="394"/>
      <c r="M109" s="273">
        <f>SUM(M90:M108)</f>
        <v>0</v>
      </c>
      <c r="N109" s="273">
        <f>SUM(N90:N108)</f>
        <v>0</v>
      </c>
      <c r="O109" s="273">
        <f>SUM(O90:O108)</f>
        <v>0</v>
      </c>
      <c r="P109" s="274"/>
      <c r="Q109" s="404"/>
      <c r="R109" s="273">
        <f t="shared" ref="R109:AH109" si="86">SUM(R90:R108)</f>
        <v>0</v>
      </c>
      <c r="S109" s="273">
        <f t="shared" si="86"/>
        <v>0</v>
      </c>
      <c r="T109" s="273">
        <f t="shared" si="86"/>
        <v>0</v>
      </c>
      <c r="U109" s="273">
        <f t="shared" si="86"/>
        <v>0</v>
      </c>
      <c r="V109" s="273">
        <f t="shared" si="86"/>
        <v>0</v>
      </c>
      <c r="W109" s="273">
        <f t="shared" si="86"/>
        <v>0</v>
      </c>
      <c r="X109" s="273">
        <f t="shared" si="86"/>
        <v>0</v>
      </c>
      <c r="Y109" s="273">
        <f t="shared" si="86"/>
        <v>0</v>
      </c>
      <c r="Z109" s="273">
        <f t="shared" si="86"/>
        <v>0</v>
      </c>
      <c r="AA109" s="273">
        <f t="shared" si="86"/>
        <v>0</v>
      </c>
      <c r="AB109" s="273">
        <f>SUM(AB90:AB108)</f>
        <v>0</v>
      </c>
      <c r="AC109" s="273">
        <f t="shared" si="86"/>
        <v>0</v>
      </c>
      <c r="AD109" s="273">
        <f t="shared" si="86"/>
        <v>0</v>
      </c>
      <c r="AE109" s="273">
        <f t="shared" si="86"/>
        <v>0</v>
      </c>
      <c r="AF109" s="273">
        <f t="shared" si="86"/>
        <v>0</v>
      </c>
      <c r="AG109" s="273">
        <f t="shared" si="86"/>
        <v>0</v>
      </c>
      <c r="AH109" s="273">
        <f t="shared" si="86"/>
        <v>0</v>
      </c>
      <c r="AI109" s="281">
        <f>IF(ISERROR(AH109/J109),0,AH109/J109)</f>
        <v>0</v>
      </c>
      <c r="AJ109" s="281">
        <f>IF(ISERROR(AH109/$AH$212),0,AH109/$AH$212)</f>
        <v>0</v>
      </c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ht="12.75" customHeight="1" x14ac:dyDescent="0.3">
      <c r="A110" s="524" t="s">
        <v>62</v>
      </c>
      <c r="B110" s="524"/>
      <c r="C110" s="524"/>
      <c r="D110" s="524"/>
      <c r="E110" s="524"/>
      <c r="F110" s="16"/>
      <c r="G110" s="5"/>
      <c r="H110" s="17"/>
      <c r="I110" s="17"/>
      <c r="J110" s="481">
        <v>398980000</v>
      </c>
      <c r="K110" s="7"/>
      <c r="L110" s="18"/>
      <c r="M110" s="19"/>
      <c r="N110" s="19"/>
      <c r="O110" s="19"/>
      <c r="P110" s="5"/>
      <c r="Q110" s="20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111"/>
      <c r="AJ110" s="111"/>
    </row>
    <row r="111" spans="1:130" s="11" customFormat="1" ht="24.75" customHeight="1" outlineLevel="1" x14ac:dyDescent="0.3">
      <c r="A111" s="23">
        <v>1</v>
      </c>
      <c r="B111" s="23"/>
      <c r="C111" s="175"/>
      <c r="D111" s="176"/>
      <c r="E111" s="177"/>
      <c r="F111" s="184"/>
      <c r="G111" s="184"/>
      <c r="H111" s="185"/>
      <c r="I111" s="185"/>
      <c r="J111" s="482"/>
      <c r="K111" s="179"/>
      <c r="L111" s="78"/>
      <c r="M111" s="51"/>
      <c r="N111" s="180"/>
      <c r="O111" s="51"/>
      <c r="P111" s="181"/>
      <c r="Q111" s="181"/>
      <c r="R111" s="28"/>
      <c r="S111" s="28"/>
      <c r="T111" s="28"/>
      <c r="U111" s="29">
        <f>SUM(R111:T111)</f>
        <v>0</v>
      </c>
      <c r="V111" s="28"/>
      <c r="W111" s="28"/>
      <c r="X111" s="28"/>
      <c r="Y111" s="29">
        <f>SUM(V111:X111)</f>
        <v>0</v>
      </c>
      <c r="Z111" s="28"/>
      <c r="AA111" s="28"/>
      <c r="AB111" s="28"/>
      <c r="AC111" s="29">
        <f>SUM(Z111:AB111)</f>
        <v>0</v>
      </c>
      <c r="AD111" s="79"/>
      <c r="AE111" s="79"/>
      <c r="AF111" s="67"/>
      <c r="AG111" s="29">
        <f>SUM(AD111:AF111)</f>
        <v>0</v>
      </c>
      <c r="AH111" s="29">
        <f t="shared" ref="AH111" si="87">SUM(U111,Y111,AC111,AG111)</f>
        <v>0</v>
      </c>
      <c r="AI111" s="112">
        <f t="shared" ref="AI111" si="88">IF(ISERROR(AH111/J111),0,AH111/J111)</f>
        <v>0</v>
      </c>
      <c r="AJ111" s="112">
        <f t="shared" ref="AJ111:AJ141" si="89">IF(ISERROR(AH111/$AH$212),"-",AH111/$AH$212)</f>
        <v>0</v>
      </c>
    </row>
    <row r="112" spans="1:130" s="11" customFormat="1" ht="12.75" hidden="1" customHeight="1" outlineLevel="1" x14ac:dyDescent="0.3">
      <c r="A112" s="23">
        <v>2</v>
      </c>
      <c r="B112" s="23"/>
      <c r="C112" s="175"/>
      <c r="D112" s="176"/>
      <c r="E112" s="177"/>
      <c r="F112" s="184"/>
      <c r="G112" s="184"/>
      <c r="H112" s="185"/>
      <c r="I112" s="185"/>
      <c r="J112" s="482"/>
      <c r="K112" s="179"/>
      <c r="L112" s="78"/>
      <c r="M112" s="51"/>
      <c r="N112" s="180"/>
      <c r="O112" s="51"/>
      <c r="P112" s="181"/>
      <c r="Q112" s="181"/>
      <c r="R112" s="28"/>
      <c r="S112" s="28"/>
      <c r="T112" s="28"/>
      <c r="U112" s="29">
        <f t="shared" ref="U112:U141" si="90">SUM(R112:T112)</f>
        <v>0</v>
      </c>
      <c r="V112" s="28"/>
      <c r="W112" s="28"/>
      <c r="X112" s="28"/>
      <c r="Y112" s="29">
        <f t="shared" ref="Y112:Y141" si="91">SUM(V112:X112)</f>
        <v>0</v>
      </c>
      <c r="Z112" s="28"/>
      <c r="AA112" s="28"/>
      <c r="AB112" s="28"/>
      <c r="AC112" s="29">
        <f t="shared" ref="AC112:AC141" si="92">SUM(Z112:AB112)</f>
        <v>0</v>
      </c>
      <c r="AD112" s="79"/>
      <c r="AE112" s="79"/>
      <c r="AF112" s="79"/>
      <c r="AG112" s="29">
        <f t="shared" ref="AG112:AG141" si="93">SUM(AD112:AF112)</f>
        <v>0</v>
      </c>
      <c r="AH112" s="29">
        <f t="shared" ref="AH112:AH141" si="94">SUM(U112,Y112,AC112,AG112)</f>
        <v>0</v>
      </c>
      <c r="AI112" s="112">
        <f t="shared" ref="AI112:AI141" si="95">IF(ISERROR(AH112/J112),0,AH112/J112)</f>
        <v>0</v>
      </c>
      <c r="AJ112" s="112">
        <f t="shared" si="89"/>
        <v>0</v>
      </c>
    </row>
    <row r="113" spans="1:36" s="11" customFormat="1" ht="12.75" hidden="1" customHeight="1" outlineLevel="1" x14ac:dyDescent="0.3">
      <c r="A113" s="23">
        <v>3</v>
      </c>
      <c r="B113" s="23"/>
      <c r="C113" s="175"/>
      <c r="D113" s="176"/>
      <c r="E113" s="177"/>
      <c r="F113" s="184"/>
      <c r="G113" s="184"/>
      <c r="H113" s="185"/>
      <c r="I113" s="185"/>
      <c r="J113" s="482"/>
      <c r="K113" s="179"/>
      <c r="L113" s="78"/>
      <c r="M113" s="51"/>
      <c r="N113" s="180"/>
      <c r="O113" s="51"/>
      <c r="P113" s="181"/>
      <c r="Q113" s="181"/>
      <c r="R113" s="28"/>
      <c r="S113" s="28"/>
      <c r="T113" s="28"/>
      <c r="U113" s="29">
        <f t="shared" si="90"/>
        <v>0</v>
      </c>
      <c r="V113" s="28"/>
      <c r="W113" s="28"/>
      <c r="X113" s="28"/>
      <c r="Y113" s="29">
        <f t="shared" si="91"/>
        <v>0</v>
      </c>
      <c r="Z113" s="28"/>
      <c r="AA113" s="28"/>
      <c r="AB113" s="28"/>
      <c r="AC113" s="29">
        <f t="shared" si="92"/>
        <v>0</v>
      </c>
      <c r="AD113" s="79"/>
      <c r="AE113" s="79"/>
      <c r="AF113" s="79"/>
      <c r="AG113" s="29">
        <f t="shared" si="93"/>
        <v>0</v>
      </c>
      <c r="AH113" s="29">
        <f t="shared" si="94"/>
        <v>0</v>
      </c>
      <c r="AI113" s="112">
        <f t="shared" si="95"/>
        <v>0</v>
      </c>
      <c r="AJ113" s="112">
        <f t="shared" si="89"/>
        <v>0</v>
      </c>
    </row>
    <row r="114" spans="1:36" s="11" customFormat="1" ht="12.75" hidden="1" customHeight="1" outlineLevel="1" x14ac:dyDescent="0.3">
      <c r="A114" s="23">
        <v>4</v>
      </c>
      <c r="B114" s="23"/>
      <c r="C114" s="175"/>
      <c r="D114" s="176"/>
      <c r="E114" s="177"/>
      <c r="F114" s="184"/>
      <c r="G114" s="184"/>
      <c r="H114" s="185"/>
      <c r="I114" s="185"/>
      <c r="J114" s="482"/>
      <c r="K114" s="179"/>
      <c r="L114" s="78"/>
      <c r="M114" s="51"/>
      <c r="N114" s="180"/>
      <c r="O114" s="51"/>
      <c r="P114" s="181"/>
      <c r="Q114" s="181"/>
      <c r="R114" s="28"/>
      <c r="S114" s="28"/>
      <c r="T114" s="28"/>
      <c r="U114" s="29">
        <f t="shared" si="90"/>
        <v>0</v>
      </c>
      <c r="V114" s="28"/>
      <c r="W114" s="28"/>
      <c r="X114" s="28"/>
      <c r="Y114" s="29">
        <f t="shared" si="91"/>
        <v>0</v>
      </c>
      <c r="Z114" s="28"/>
      <c r="AA114" s="28"/>
      <c r="AB114" s="28"/>
      <c r="AC114" s="29">
        <f t="shared" si="92"/>
        <v>0</v>
      </c>
      <c r="AD114" s="79"/>
      <c r="AE114" s="79"/>
      <c r="AF114" s="79"/>
      <c r="AG114" s="29">
        <f t="shared" si="93"/>
        <v>0</v>
      </c>
      <c r="AH114" s="29">
        <f t="shared" si="94"/>
        <v>0</v>
      </c>
      <c r="AI114" s="112">
        <f t="shared" si="95"/>
        <v>0</v>
      </c>
      <c r="AJ114" s="112">
        <f t="shared" si="89"/>
        <v>0</v>
      </c>
    </row>
    <row r="115" spans="1:36" s="11" customFormat="1" ht="12.75" hidden="1" customHeight="1" outlineLevel="1" x14ac:dyDescent="0.3">
      <c r="A115" s="23">
        <v>5</v>
      </c>
      <c r="B115" s="23"/>
      <c r="C115" s="175"/>
      <c r="D115" s="176"/>
      <c r="E115" s="177"/>
      <c r="F115" s="184"/>
      <c r="G115" s="184"/>
      <c r="H115" s="185"/>
      <c r="I115" s="185"/>
      <c r="J115" s="482"/>
      <c r="K115" s="179"/>
      <c r="L115" s="78"/>
      <c r="M115" s="51"/>
      <c r="N115" s="180"/>
      <c r="O115" s="51"/>
      <c r="P115" s="181"/>
      <c r="Q115" s="181"/>
      <c r="R115" s="28"/>
      <c r="S115" s="28"/>
      <c r="T115" s="28"/>
      <c r="U115" s="29">
        <f t="shared" si="90"/>
        <v>0</v>
      </c>
      <c r="V115" s="28"/>
      <c r="W115" s="28"/>
      <c r="X115" s="28"/>
      <c r="Y115" s="29">
        <f t="shared" si="91"/>
        <v>0</v>
      </c>
      <c r="Z115" s="28"/>
      <c r="AA115" s="28"/>
      <c r="AB115" s="28"/>
      <c r="AC115" s="29">
        <f t="shared" si="92"/>
        <v>0</v>
      </c>
      <c r="AD115" s="79"/>
      <c r="AE115" s="79"/>
      <c r="AF115" s="79"/>
      <c r="AG115" s="29">
        <f t="shared" si="93"/>
        <v>0</v>
      </c>
      <c r="AH115" s="29">
        <f t="shared" si="94"/>
        <v>0</v>
      </c>
      <c r="AI115" s="112">
        <f t="shared" si="95"/>
        <v>0</v>
      </c>
      <c r="AJ115" s="112">
        <f t="shared" si="89"/>
        <v>0</v>
      </c>
    </row>
    <row r="116" spans="1:36" s="11" customFormat="1" ht="12.75" hidden="1" customHeight="1" outlineLevel="1" x14ac:dyDescent="0.3">
      <c r="A116" s="23">
        <v>6</v>
      </c>
      <c r="B116" s="23"/>
      <c r="C116" s="175"/>
      <c r="D116" s="176"/>
      <c r="E116" s="177"/>
      <c r="F116" s="184"/>
      <c r="G116" s="184"/>
      <c r="H116" s="185"/>
      <c r="I116" s="185"/>
      <c r="J116" s="482"/>
      <c r="K116" s="179"/>
      <c r="L116" s="78"/>
      <c r="M116" s="51"/>
      <c r="N116" s="180"/>
      <c r="O116" s="51"/>
      <c r="P116" s="181"/>
      <c r="Q116" s="181"/>
      <c r="R116" s="28"/>
      <c r="S116" s="28"/>
      <c r="T116" s="28"/>
      <c r="U116" s="29">
        <f t="shared" si="90"/>
        <v>0</v>
      </c>
      <c r="V116" s="28"/>
      <c r="W116" s="28"/>
      <c r="X116" s="28"/>
      <c r="Y116" s="29">
        <f t="shared" si="91"/>
        <v>0</v>
      </c>
      <c r="Z116" s="28"/>
      <c r="AA116" s="28"/>
      <c r="AB116" s="28"/>
      <c r="AC116" s="29">
        <f t="shared" si="92"/>
        <v>0</v>
      </c>
      <c r="AD116" s="79"/>
      <c r="AE116" s="79"/>
      <c r="AF116" s="79"/>
      <c r="AG116" s="29">
        <f t="shared" si="93"/>
        <v>0</v>
      </c>
      <c r="AH116" s="29">
        <f t="shared" si="94"/>
        <v>0</v>
      </c>
      <c r="AI116" s="112">
        <f t="shared" si="95"/>
        <v>0</v>
      </c>
      <c r="AJ116" s="112">
        <f t="shared" si="89"/>
        <v>0</v>
      </c>
    </row>
    <row r="117" spans="1:36" s="11" customFormat="1" ht="12.75" hidden="1" customHeight="1" outlineLevel="1" x14ac:dyDescent="0.3">
      <c r="A117" s="23">
        <v>7</v>
      </c>
      <c r="B117" s="23"/>
      <c r="C117" s="175"/>
      <c r="D117" s="176"/>
      <c r="E117" s="177"/>
      <c r="F117" s="184"/>
      <c r="G117" s="184"/>
      <c r="H117" s="185"/>
      <c r="I117" s="185"/>
      <c r="J117" s="482"/>
      <c r="K117" s="179"/>
      <c r="L117" s="78"/>
      <c r="M117" s="51"/>
      <c r="N117" s="180"/>
      <c r="O117" s="51"/>
      <c r="P117" s="181"/>
      <c r="Q117" s="181"/>
      <c r="R117" s="28"/>
      <c r="S117" s="28"/>
      <c r="T117" s="28"/>
      <c r="U117" s="29">
        <f t="shared" si="90"/>
        <v>0</v>
      </c>
      <c r="V117" s="28"/>
      <c r="W117" s="28"/>
      <c r="X117" s="28"/>
      <c r="Y117" s="29">
        <f t="shared" si="91"/>
        <v>0</v>
      </c>
      <c r="Z117" s="28"/>
      <c r="AA117" s="28"/>
      <c r="AB117" s="28"/>
      <c r="AC117" s="29">
        <f t="shared" si="92"/>
        <v>0</v>
      </c>
      <c r="AD117" s="79"/>
      <c r="AE117" s="79"/>
      <c r="AF117" s="79"/>
      <c r="AG117" s="29">
        <f t="shared" si="93"/>
        <v>0</v>
      </c>
      <c r="AH117" s="29">
        <f t="shared" si="94"/>
        <v>0</v>
      </c>
      <c r="AI117" s="112">
        <f t="shared" si="95"/>
        <v>0</v>
      </c>
      <c r="AJ117" s="112">
        <f t="shared" si="89"/>
        <v>0</v>
      </c>
    </row>
    <row r="118" spans="1:36" s="11" customFormat="1" ht="12.75" hidden="1" customHeight="1" outlineLevel="1" x14ac:dyDescent="0.3">
      <c r="A118" s="23">
        <v>8</v>
      </c>
      <c r="B118" s="23"/>
      <c r="C118" s="175"/>
      <c r="D118" s="176"/>
      <c r="E118" s="177"/>
      <c r="F118" s="184"/>
      <c r="G118" s="184"/>
      <c r="H118" s="185"/>
      <c r="I118" s="185"/>
      <c r="J118" s="482"/>
      <c r="K118" s="179"/>
      <c r="L118" s="78"/>
      <c r="M118" s="51"/>
      <c r="N118" s="180"/>
      <c r="O118" s="51"/>
      <c r="P118" s="181"/>
      <c r="Q118" s="181"/>
      <c r="R118" s="28"/>
      <c r="S118" s="28"/>
      <c r="T118" s="28"/>
      <c r="U118" s="29">
        <f t="shared" si="90"/>
        <v>0</v>
      </c>
      <c r="V118" s="28"/>
      <c r="W118" s="28"/>
      <c r="X118" s="28"/>
      <c r="Y118" s="29">
        <f t="shared" si="91"/>
        <v>0</v>
      </c>
      <c r="Z118" s="28"/>
      <c r="AA118" s="28"/>
      <c r="AB118" s="28"/>
      <c r="AC118" s="29">
        <f t="shared" si="92"/>
        <v>0</v>
      </c>
      <c r="AD118" s="79"/>
      <c r="AE118" s="79"/>
      <c r="AF118" s="79"/>
      <c r="AG118" s="29">
        <f t="shared" si="93"/>
        <v>0</v>
      </c>
      <c r="AH118" s="29">
        <f t="shared" si="94"/>
        <v>0</v>
      </c>
      <c r="AI118" s="112">
        <f t="shared" si="95"/>
        <v>0</v>
      </c>
      <c r="AJ118" s="112">
        <f t="shared" si="89"/>
        <v>0</v>
      </c>
    </row>
    <row r="119" spans="1:36" s="11" customFormat="1" ht="12.75" hidden="1" customHeight="1" outlineLevel="1" x14ac:dyDescent="0.3">
      <c r="A119" s="23">
        <v>9</v>
      </c>
      <c r="B119" s="23"/>
      <c r="C119" s="175"/>
      <c r="D119" s="176"/>
      <c r="E119" s="177"/>
      <c r="F119" s="184"/>
      <c r="G119" s="184"/>
      <c r="H119" s="185"/>
      <c r="I119" s="185"/>
      <c r="J119" s="482"/>
      <c r="K119" s="179"/>
      <c r="L119" s="78"/>
      <c r="M119" s="51"/>
      <c r="N119" s="180"/>
      <c r="O119" s="51"/>
      <c r="P119" s="181"/>
      <c r="Q119" s="181"/>
      <c r="R119" s="28"/>
      <c r="S119" s="28"/>
      <c r="T119" s="28"/>
      <c r="U119" s="29">
        <f t="shared" si="90"/>
        <v>0</v>
      </c>
      <c r="V119" s="28"/>
      <c r="W119" s="28"/>
      <c r="X119" s="28"/>
      <c r="Y119" s="29">
        <f t="shared" si="91"/>
        <v>0</v>
      </c>
      <c r="Z119" s="28"/>
      <c r="AA119" s="28"/>
      <c r="AB119" s="28"/>
      <c r="AC119" s="29">
        <f t="shared" si="92"/>
        <v>0</v>
      </c>
      <c r="AD119" s="79"/>
      <c r="AE119" s="79"/>
      <c r="AF119" s="79"/>
      <c r="AG119" s="29">
        <f t="shared" si="93"/>
        <v>0</v>
      </c>
      <c r="AH119" s="29">
        <f t="shared" si="94"/>
        <v>0</v>
      </c>
      <c r="AI119" s="112">
        <f t="shared" si="95"/>
        <v>0</v>
      </c>
      <c r="AJ119" s="112">
        <f t="shared" si="89"/>
        <v>0</v>
      </c>
    </row>
    <row r="120" spans="1:36" s="11" customFormat="1" ht="12.75" hidden="1" customHeight="1" outlineLevel="1" x14ac:dyDescent="0.3">
      <c r="A120" s="23">
        <v>10</v>
      </c>
      <c r="B120" s="23"/>
      <c r="C120" s="175"/>
      <c r="D120" s="176"/>
      <c r="E120" s="177"/>
      <c r="F120" s="184"/>
      <c r="G120" s="184"/>
      <c r="H120" s="185"/>
      <c r="I120" s="185"/>
      <c r="J120" s="482"/>
      <c r="K120" s="179"/>
      <c r="L120" s="78"/>
      <c r="M120" s="51"/>
      <c r="N120" s="180"/>
      <c r="O120" s="51"/>
      <c r="P120" s="181"/>
      <c r="Q120" s="181"/>
      <c r="R120" s="28"/>
      <c r="S120" s="28"/>
      <c r="T120" s="28"/>
      <c r="U120" s="29">
        <f t="shared" si="90"/>
        <v>0</v>
      </c>
      <c r="V120" s="28"/>
      <c r="W120" s="28"/>
      <c r="X120" s="28"/>
      <c r="Y120" s="29">
        <f t="shared" si="91"/>
        <v>0</v>
      </c>
      <c r="Z120" s="28"/>
      <c r="AA120" s="28"/>
      <c r="AB120" s="28"/>
      <c r="AC120" s="29">
        <f t="shared" si="92"/>
        <v>0</v>
      </c>
      <c r="AD120" s="79"/>
      <c r="AE120" s="79"/>
      <c r="AF120" s="79"/>
      <c r="AG120" s="29">
        <f t="shared" si="93"/>
        <v>0</v>
      </c>
      <c r="AH120" s="29">
        <f t="shared" si="94"/>
        <v>0</v>
      </c>
      <c r="AI120" s="112">
        <f t="shared" si="95"/>
        <v>0</v>
      </c>
      <c r="AJ120" s="112">
        <f t="shared" si="89"/>
        <v>0</v>
      </c>
    </row>
    <row r="121" spans="1:36" s="11" customFormat="1" ht="12.75" hidden="1" customHeight="1" outlineLevel="1" x14ac:dyDescent="0.3">
      <c r="A121" s="23">
        <v>11</v>
      </c>
      <c r="B121" s="23"/>
      <c r="C121" s="175"/>
      <c r="D121" s="176"/>
      <c r="E121" s="177"/>
      <c r="F121" s="184"/>
      <c r="G121" s="184"/>
      <c r="H121" s="185"/>
      <c r="I121" s="185"/>
      <c r="J121" s="482"/>
      <c r="K121" s="179"/>
      <c r="L121" s="78"/>
      <c r="M121" s="51"/>
      <c r="N121" s="180"/>
      <c r="O121" s="51"/>
      <c r="P121" s="181"/>
      <c r="Q121" s="181"/>
      <c r="R121" s="28"/>
      <c r="S121" s="28"/>
      <c r="T121" s="28"/>
      <c r="U121" s="29">
        <f t="shared" si="90"/>
        <v>0</v>
      </c>
      <c r="V121" s="28"/>
      <c r="W121" s="28"/>
      <c r="X121" s="28"/>
      <c r="Y121" s="29">
        <f t="shared" si="91"/>
        <v>0</v>
      </c>
      <c r="Z121" s="28"/>
      <c r="AA121" s="28"/>
      <c r="AB121" s="28"/>
      <c r="AC121" s="29">
        <f t="shared" si="92"/>
        <v>0</v>
      </c>
      <c r="AD121" s="79"/>
      <c r="AE121" s="79"/>
      <c r="AF121" s="79"/>
      <c r="AG121" s="29">
        <f t="shared" si="93"/>
        <v>0</v>
      </c>
      <c r="AH121" s="29">
        <f t="shared" si="94"/>
        <v>0</v>
      </c>
      <c r="AI121" s="112">
        <f t="shared" si="95"/>
        <v>0</v>
      </c>
      <c r="AJ121" s="112">
        <f t="shared" si="89"/>
        <v>0</v>
      </c>
    </row>
    <row r="122" spans="1:36" s="11" customFormat="1" ht="12.75" hidden="1" customHeight="1" outlineLevel="1" x14ac:dyDescent="0.3">
      <c r="A122" s="23">
        <v>12</v>
      </c>
      <c r="B122" s="23"/>
      <c r="C122" s="175"/>
      <c r="D122" s="176"/>
      <c r="E122" s="177"/>
      <c r="F122" s="184"/>
      <c r="G122" s="184"/>
      <c r="H122" s="185"/>
      <c r="I122" s="185"/>
      <c r="J122" s="482"/>
      <c r="K122" s="179"/>
      <c r="L122" s="78"/>
      <c r="M122" s="51"/>
      <c r="N122" s="180"/>
      <c r="O122" s="51"/>
      <c r="P122" s="181"/>
      <c r="Q122" s="181"/>
      <c r="R122" s="28"/>
      <c r="S122" s="28"/>
      <c r="T122" s="28"/>
      <c r="U122" s="29">
        <f t="shared" si="90"/>
        <v>0</v>
      </c>
      <c r="V122" s="28"/>
      <c r="W122" s="28"/>
      <c r="X122" s="28"/>
      <c r="Y122" s="29">
        <f t="shared" si="91"/>
        <v>0</v>
      </c>
      <c r="Z122" s="28"/>
      <c r="AA122" s="28"/>
      <c r="AB122" s="28"/>
      <c r="AC122" s="29">
        <f t="shared" si="92"/>
        <v>0</v>
      </c>
      <c r="AD122" s="79"/>
      <c r="AE122" s="79"/>
      <c r="AF122" s="79"/>
      <c r="AG122" s="29">
        <f t="shared" si="93"/>
        <v>0</v>
      </c>
      <c r="AH122" s="29">
        <f t="shared" si="94"/>
        <v>0</v>
      </c>
      <c r="AI122" s="112">
        <f t="shared" si="95"/>
        <v>0</v>
      </c>
      <c r="AJ122" s="112">
        <f t="shared" si="89"/>
        <v>0</v>
      </c>
    </row>
    <row r="123" spans="1:36" s="11" customFormat="1" ht="12.75" hidden="1" customHeight="1" outlineLevel="1" x14ac:dyDescent="0.3">
      <c r="A123" s="23">
        <v>13</v>
      </c>
      <c r="B123" s="23"/>
      <c r="C123" s="175"/>
      <c r="D123" s="176"/>
      <c r="E123" s="177"/>
      <c r="F123" s="184"/>
      <c r="G123" s="184"/>
      <c r="H123" s="185"/>
      <c r="I123" s="185"/>
      <c r="J123" s="482"/>
      <c r="K123" s="179"/>
      <c r="L123" s="78"/>
      <c r="M123" s="51"/>
      <c r="N123" s="180"/>
      <c r="O123" s="51"/>
      <c r="P123" s="181"/>
      <c r="Q123" s="181"/>
      <c r="R123" s="28"/>
      <c r="S123" s="28"/>
      <c r="T123" s="28"/>
      <c r="U123" s="29">
        <f t="shared" si="90"/>
        <v>0</v>
      </c>
      <c r="V123" s="28"/>
      <c r="W123" s="28"/>
      <c r="X123" s="28"/>
      <c r="Y123" s="29">
        <f t="shared" si="91"/>
        <v>0</v>
      </c>
      <c r="Z123" s="28"/>
      <c r="AA123" s="28"/>
      <c r="AB123" s="28"/>
      <c r="AC123" s="29">
        <f t="shared" si="92"/>
        <v>0</v>
      </c>
      <c r="AD123" s="79"/>
      <c r="AE123" s="79"/>
      <c r="AF123" s="79"/>
      <c r="AG123" s="29">
        <f t="shared" si="93"/>
        <v>0</v>
      </c>
      <c r="AH123" s="29">
        <f t="shared" si="94"/>
        <v>0</v>
      </c>
      <c r="AI123" s="112">
        <f t="shared" si="95"/>
        <v>0</v>
      </c>
      <c r="AJ123" s="112">
        <f t="shared" si="89"/>
        <v>0</v>
      </c>
    </row>
    <row r="124" spans="1:36" s="11" customFormat="1" ht="12.75" hidden="1" customHeight="1" outlineLevel="1" x14ac:dyDescent="0.3">
      <c r="A124" s="23">
        <v>14</v>
      </c>
      <c r="B124" s="23"/>
      <c r="C124" s="175"/>
      <c r="D124" s="176"/>
      <c r="E124" s="177"/>
      <c r="F124" s="184"/>
      <c r="G124" s="184"/>
      <c r="H124" s="185"/>
      <c r="I124" s="185"/>
      <c r="J124" s="482"/>
      <c r="K124" s="179"/>
      <c r="L124" s="78"/>
      <c r="M124" s="51"/>
      <c r="N124" s="180"/>
      <c r="O124" s="51"/>
      <c r="P124" s="181"/>
      <c r="Q124" s="181"/>
      <c r="R124" s="28"/>
      <c r="S124" s="28"/>
      <c r="T124" s="28"/>
      <c r="U124" s="29">
        <f t="shared" si="90"/>
        <v>0</v>
      </c>
      <c r="V124" s="28"/>
      <c r="W124" s="28"/>
      <c r="X124" s="28"/>
      <c r="Y124" s="29">
        <f t="shared" si="91"/>
        <v>0</v>
      </c>
      <c r="Z124" s="28"/>
      <c r="AA124" s="28"/>
      <c r="AB124" s="28"/>
      <c r="AC124" s="29">
        <f t="shared" si="92"/>
        <v>0</v>
      </c>
      <c r="AD124" s="79"/>
      <c r="AE124" s="79"/>
      <c r="AF124" s="79"/>
      <c r="AG124" s="29">
        <f t="shared" si="93"/>
        <v>0</v>
      </c>
      <c r="AH124" s="29">
        <f t="shared" si="94"/>
        <v>0</v>
      </c>
      <c r="AI124" s="112">
        <f t="shared" si="95"/>
        <v>0</v>
      </c>
      <c r="AJ124" s="112">
        <f t="shared" si="89"/>
        <v>0</v>
      </c>
    </row>
    <row r="125" spans="1:36" s="11" customFormat="1" ht="12.75" hidden="1" customHeight="1" outlineLevel="1" x14ac:dyDescent="0.3">
      <c r="A125" s="23">
        <v>15</v>
      </c>
      <c r="B125" s="23"/>
      <c r="C125" s="175"/>
      <c r="D125" s="176"/>
      <c r="E125" s="177"/>
      <c r="F125" s="184"/>
      <c r="G125" s="184"/>
      <c r="H125" s="185"/>
      <c r="I125" s="185"/>
      <c r="J125" s="482"/>
      <c r="K125" s="179"/>
      <c r="L125" s="78"/>
      <c r="M125" s="51"/>
      <c r="N125" s="180"/>
      <c r="O125" s="51"/>
      <c r="P125" s="181"/>
      <c r="Q125" s="181"/>
      <c r="R125" s="28"/>
      <c r="S125" s="28"/>
      <c r="T125" s="28"/>
      <c r="U125" s="29">
        <f t="shared" si="90"/>
        <v>0</v>
      </c>
      <c r="V125" s="28"/>
      <c r="W125" s="28"/>
      <c r="X125" s="28"/>
      <c r="Y125" s="29">
        <f t="shared" si="91"/>
        <v>0</v>
      </c>
      <c r="Z125" s="28"/>
      <c r="AA125" s="28"/>
      <c r="AB125" s="28"/>
      <c r="AC125" s="29">
        <f t="shared" si="92"/>
        <v>0</v>
      </c>
      <c r="AD125" s="79"/>
      <c r="AE125" s="79"/>
      <c r="AF125" s="79"/>
      <c r="AG125" s="29">
        <f t="shared" si="93"/>
        <v>0</v>
      </c>
      <c r="AH125" s="29">
        <f t="shared" si="94"/>
        <v>0</v>
      </c>
      <c r="AI125" s="112">
        <f t="shared" si="95"/>
        <v>0</v>
      </c>
      <c r="AJ125" s="112">
        <f t="shared" si="89"/>
        <v>0</v>
      </c>
    </row>
    <row r="126" spans="1:36" s="11" customFormat="1" ht="12.75" hidden="1" customHeight="1" outlineLevel="1" x14ac:dyDescent="0.3">
      <c r="A126" s="23">
        <v>16</v>
      </c>
      <c r="B126" s="23"/>
      <c r="C126" s="175"/>
      <c r="D126" s="176"/>
      <c r="E126" s="177"/>
      <c r="F126" s="184"/>
      <c r="G126" s="184"/>
      <c r="H126" s="185"/>
      <c r="I126" s="185"/>
      <c r="J126" s="482"/>
      <c r="K126" s="179"/>
      <c r="L126" s="78"/>
      <c r="M126" s="51"/>
      <c r="N126" s="180"/>
      <c r="O126" s="51"/>
      <c r="P126" s="181"/>
      <c r="Q126" s="181"/>
      <c r="R126" s="28"/>
      <c r="S126" s="28"/>
      <c r="T126" s="28"/>
      <c r="U126" s="29">
        <f t="shared" si="90"/>
        <v>0</v>
      </c>
      <c r="V126" s="28"/>
      <c r="W126" s="28"/>
      <c r="X126" s="28"/>
      <c r="Y126" s="29">
        <f t="shared" si="91"/>
        <v>0</v>
      </c>
      <c r="Z126" s="28"/>
      <c r="AA126" s="28"/>
      <c r="AB126" s="28"/>
      <c r="AC126" s="29">
        <f t="shared" si="92"/>
        <v>0</v>
      </c>
      <c r="AD126" s="79"/>
      <c r="AE126" s="79"/>
      <c r="AF126" s="79"/>
      <c r="AG126" s="29">
        <f t="shared" si="93"/>
        <v>0</v>
      </c>
      <c r="AH126" s="29">
        <f t="shared" si="94"/>
        <v>0</v>
      </c>
      <c r="AI126" s="112">
        <f t="shared" si="95"/>
        <v>0</v>
      </c>
      <c r="AJ126" s="112">
        <f t="shared" si="89"/>
        <v>0</v>
      </c>
    </row>
    <row r="127" spans="1:36" s="11" customFormat="1" ht="12.75" hidden="1" customHeight="1" outlineLevel="1" x14ac:dyDescent="0.3">
      <c r="A127" s="23">
        <v>17</v>
      </c>
      <c r="B127" s="23"/>
      <c r="C127" s="175"/>
      <c r="D127" s="176"/>
      <c r="E127" s="177"/>
      <c r="F127" s="184"/>
      <c r="G127" s="184"/>
      <c r="H127" s="185"/>
      <c r="I127" s="185"/>
      <c r="J127" s="482"/>
      <c r="K127" s="179"/>
      <c r="L127" s="78"/>
      <c r="M127" s="51"/>
      <c r="N127" s="180"/>
      <c r="O127" s="51"/>
      <c r="P127" s="181"/>
      <c r="Q127" s="181"/>
      <c r="R127" s="28"/>
      <c r="S127" s="28"/>
      <c r="T127" s="28"/>
      <c r="U127" s="29">
        <f t="shared" si="90"/>
        <v>0</v>
      </c>
      <c r="V127" s="28"/>
      <c r="W127" s="28"/>
      <c r="X127" s="28"/>
      <c r="Y127" s="29">
        <f t="shared" si="91"/>
        <v>0</v>
      </c>
      <c r="Z127" s="28"/>
      <c r="AA127" s="28"/>
      <c r="AB127" s="28"/>
      <c r="AC127" s="29">
        <f t="shared" si="92"/>
        <v>0</v>
      </c>
      <c r="AD127" s="79"/>
      <c r="AE127" s="79"/>
      <c r="AF127" s="79"/>
      <c r="AG127" s="29">
        <f t="shared" si="93"/>
        <v>0</v>
      </c>
      <c r="AH127" s="29">
        <f t="shared" si="94"/>
        <v>0</v>
      </c>
      <c r="AI127" s="112">
        <f t="shared" si="95"/>
        <v>0</v>
      </c>
      <c r="AJ127" s="112">
        <f t="shared" si="89"/>
        <v>0</v>
      </c>
    </row>
    <row r="128" spans="1:36" s="11" customFormat="1" ht="12.75" hidden="1" customHeight="1" outlineLevel="1" x14ac:dyDescent="0.3">
      <c r="A128" s="23">
        <v>18</v>
      </c>
      <c r="B128" s="23"/>
      <c r="C128" s="175"/>
      <c r="D128" s="176"/>
      <c r="E128" s="177"/>
      <c r="F128" s="184"/>
      <c r="G128" s="184"/>
      <c r="H128" s="185"/>
      <c r="I128" s="185"/>
      <c r="J128" s="482"/>
      <c r="K128" s="179"/>
      <c r="L128" s="78"/>
      <c r="M128" s="51"/>
      <c r="N128" s="180"/>
      <c r="O128" s="51"/>
      <c r="P128" s="181"/>
      <c r="Q128" s="181"/>
      <c r="R128" s="28"/>
      <c r="S128" s="28"/>
      <c r="T128" s="28"/>
      <c r="U128" s="29">
        <f t="shared" si="90"/>
        <v>0</v>
      </c>
      <c r="V128" s="28"/>
      <c r="W128" s="28"/>
      <c r="X128" s="28"/>
      <c r="Y128" s="29">
        <f t="shared" si="91"/>
        <v>0</v>
      </c>
      <c r="Z128" s="28"/>
      <c r="AA128" s="28"/>
      <c r="AB128" s="28"/>
      <c r="AC128" s="29">
        <f t="shared" si="92"/>
        <v>0</v>
      </c>
      <c r="AD128" s="79"/>
      <c r="AE128" s="79"/>
      <c r="AF128" s="79"/>
      <c r="AG128" s="29">
        <f t="shared" si="93"/>
        <v>0</v>
      </c>
      <c r="AH128" s="29">
        <f t="shared" si="94"/>
        <v>0</v>
      </c>
      <c r="AI128" s="112">
        <f t="shared" si="95"/>
        <v>0</v>
      </c>
      <c r="AJ128" s="112">
        <f t="shared" si="89"/>
        <v>0</v>
      </c>
    </row>
    <row r="129" spans="1:130" s="11" customFormat="1" ht="12.75" hidden="1" customHeight="1" outlineLevel="1" x14ac:dyDescent="0.3">
      <c r="A129" s="23">
        <v>19</v>
      </c>
      <c r="B129" s="23"/>
      <c r="C129" s="175"/>
      <c r="D129" s="176"/>
      <c r="E129" s="177"/>
      <c r="F129" s="184"/>
      <c r="G129" s="184"/>
      <c r="H129" s="185"/>
      <c r="I129" s="185"/>
      <c r="J129" s="482"/>
      <c r="K129" s="179"/>
      <c r="L129" s="78"/>
      <c r="M129" s="51"/>
      <c r="N129" s="180"/>
      <c r="O129" s="51"/>
      <c r="P129" s="181"/>
      <c r="Q129" s="181"/>
      <c r="R129" s="28"/>
      <c r="S129" s="28"/>
      <c r="T129" s="28"/>
      <c r="U129" s="29">
        <f t="shared" si="90"/>
        <v>0</v>
      </c>
      <c r="V129" s="28"/>
      <c r="W129" s="28"/>
      <c r="X129" s="28"/>
      <c r="Y129" s="29">
        <f t="shared" si="91"/>
        <v>0</v>
      </c>
      <c r="Z129" s="28"/>
      <c r="AA129" s="28"/>
      <c r="AB129" s="28"/>
      <c r="AC129" s="29">
        <f t="shared" si="92"/>
        <v>0</v>
      </c>
      <c r="AD129" s="79"/>
      <c r="AE129" s="79"/>
      <c r="AF129" s="79"/>
      <c r="AG129" s="29">
        <f t="shared" si="93"/>
        <v>0</v>
      </c>
      <c r="AH129" s="29">
        <f t="shared" si="94"/>
        <v>0</v>
      </c>
      <c r="AI129" s="112">
        <f t="shared" si="95"/>
        <v>0</v>
      </c>
      <c r="AJ129" s="112">
        <f t="shared" si="89"/>
        <v>0</v>
      </c>
    </row>
    <row r="130" spans="1:130" s="11" customFormat="1" ht="12.75" hidden="1" customHeight="1" outlineLevel="1" x14ac:dyDescent="0.3">
      <c r="A130" s="23">
        <v>20</v>
      </c>
      <c r="B130" s="23"/>
      <c r="C130" s="175"/>
      <c r="D130" s="176"/>
      <c r="E130" s="177"/>
      <c r="F130" s="184"/>
      <c r="G130" s="184"/>
      <c r="H130" s="185"/>
      <c r="I130" s="185"/>
      <c r="J130" s="482"/>
      <c r="K130" s="179"/>
      <c r="L130" s="78"/>
      <c r="M130" s="51"/>
      <c r="N130" s="180"/>
      <c r="O130" s="51"/>
      <c r="P130" s="181"/>
      <c r="Q130" s="181"/>
      <c r="R130" s="28"/>
      <c r="S130" s="28"/>
      <c r="T130" s="28"/>
      <c r="U130" s="29">
        <f t="shared" si="90"/>
        <v>0</v>
      </c>
      <c r="V130" s="28"/>
      <c r="W130" s="28"/>
      <c r="X130" s="28"/>
      <c r="Y130" s="29">
        <f t="shared" si="91"/>
        <v>0</v>
      </c>
      <c r="Z130" s="28"/>
      <c r="AA130" s="28"/>
      <c r="AB130" s="28"/>
      <c r="AC130" s="29">
        <f t="shared" si="92"/>
        <v>0</v>
      </c>
      <c r="AD130" s="79"/>
      <c r="AE130" s="79"/>
      <c r="AF130" s="79"/>
      <c r="AG130" s="29">
        <f t="shared" si="93"/>
        <v>0</v>
      </c>
      <c r="AH130" s="29">
        <f t="shared" si="94"/>
        <v>0</v>
      </c>
      <c r="AI130" s="112">
        <f t="shared" si="95"/>
        <v>0</v>
      </c>
      <c r="AJ130" s="112">
        <f t="shared" si="89"/>
        <v>0</v>
      </c>
    </row>
    <row r="131" spans="1:130" s="11" customFormat="1" ht="12.75" hidden="1" customHeight="1" outlineLevel="1" x14ac:dyDescent="0.3">
      <c r="A131" s="23">
        <v>21</v>
      </c>
      <c r="B131" s="23"/>
      <c r="C131" s="175"/>
      <c r="D131" s="176"/>
      <c r="E131" s="177"/>
      <c r="F131" s="184"/>
      <c r="G131" s="184"/>
      <c r="H131" s="185"/>
      <c r="I131" s="185"/>
      <c r="J131" s="482"/>
      <c r="K131" s="179"/>
      <c r="L131" s="78"/>
      <c r="M131" s="51"/>
      <c r="N131" s="180"/>
      <c r="O131" s="51"/>
      <c r="P131" s="181"/>
      <c r="Q131" s="181"/>
      <c r="R131" s="28"/>
      <c r="S131" s="28"/>
      <c r="T131" s="28"/>
      <c r="U131" s="29">
        <f t="shared" si="90"/>
        <v>0</v>
      </c>
      <c r="V131" s="28"/>
      <c r="W131" s="28"/>
      <c r="X131" s="28"/>
      <c r="Y131" s="29">
        <f t="shared" si="91"/>
        <v>0</v>
      </c>
      <c r="Z131" s="28"/>
      <c r="AA131" s="28"/>
      <c r="AB131" s="28"/>
      <c r="AC131" s="29">
        <f t="shared" si="92"/>
        <v>0</v>
      </c>
      <c r="AD131" s="79"/>
      <c r="AE131" s="79"/>
      <c r="AF131" s="79"/>
      <c r="AG131" s="29">
        <f t="shared" si="93"/>
        <v>0</v>
      </c>
      <c r="AH131" s="29">
        <f t="shared" si="94"/>
        <v>0</v>
      </c>
      <c r="AI131" s="112">
        <f t="shared" si="95"/>
        <v>0</v>
      </c>
      <c r="AJ131" s="112">
        <f t="shared" si="89"/>
        <v>0</v>
      </c>
    </row>
    <row r="132" spans="1:130" s="11" customFormat="1" ht="12.75" hidden="1" customHeight="1" outlineLevel="1" x14ac:dyDescent="0.3">
      <c r="A132" s="23">
        <v>22</v>
      </c>
      <c r="B132" s="23"/>
      <c r="C132" s="175"/>
      <c r="D132" s="176"/>
      <c r="E132" s="177"/>
      <c r="F132" s="184"/>
      <c r="G132" s="184"/>
      <c r="H132" s="185"/>
      <c r="I132" s="185"/>
      <c r="J132" s="482"/>
      <c r="K132" s="179"/>
      <c r="L132" s="78"/>
      <c r="M132" s="51"/>
      <c r="N132" s="180"/>
      <c r="O132" s="51"/>
      <c r="P132" s="181"/>
      <c r="Q132" s="181"/>
      <c r="R132" s="28"/>
      <c r="S132" s="28"/>
      <c r="T132" s="28"/>
      <c r="U132" s="29">
        <f t="shared" si="90"/>
        <v>0</v>
      </c>
      <c r="V132" s="28"/>
      <c r="W132" s="28"/>
      <c r="X132" s="28"/>
      <c r="Y132" s="29">
        <f t="shared" si="91"/>
        <v>0</v>
      </c>
      <c r="Z132" s="28"/>
      <c r="AA132" s="28"/>
      <c r="AB132" s="28"/>
      <c r="AC132" s="29">
        <f t="shared" si="92"/>
        <v>0</v>
      </c>
      <c r="AD132" s="79"/>
      <c r="AE132" s="79"/>
      <c r="AF132" s="79"/>
      <c r="AG132" s="29">
        <f t="shared" si="93"/>
        <v>0</v>
      </c>
      <c r="AH132" s="29">
        <f t="shared" si="94"/>
        <v>0</v>
      </c>
      <c r="AI132" s="112">
        <f t="shared" si="95"/>
        <v>0</v>
      </c>
      <c r="AJ132" s="112">
        <f t="shared" si="89"/>
        <v>0</v>
      </c>
    </row>
    <row r="133" spans="1:130" s="11" customFormat="1" ht="12.75" hidden="1" customHeight="1" outlineLevel="1" x14ac:dyDescent="0.3">
      <c r="A133" s="23">
        <v>23</v>
      </c>
      <c r="B133" s="23"/>
      <c r="C133" s="175"/>
      <c r="D133" s="176"/>
      <c r="E133" s="177"/>
      <c r="F133" s="184"/>
      <c r="G133" s="184"/>
      <c r="H133" s="185"/>
      <c r="I133" s="185"/>
      <c r="J133" s="482"/>
      <c r="K133" s="179"/>
      <c r="L133" s="78"/>
      <c r="M133" s="51"/>
      <c r="N133" s="180"/>
      <c r="O133" s="51"/>
      <c r="P133" s="181"/>
      <c r="Q133" s="181"/>
      <c r="R133" s="28"/>
      <c r="S133" s="28"/>
      <c r="T133" s="28"/>
      <c r="U133" s="29">
        <f t="shared" si="90"/>
        <v>0</v>
      </c>
      <c r="V133" s="28"/>
      <c r="W133" s="28"/>
      <c r="X133" s="28"/>
      <c r="Y133" s="29">
        <f t="shared" si="91"/>
        <v>0</v>
      </c>
      <c r="Z133" s="28"/>
      <c r="AA133" s="28"/>
      <c r="AB133" s="28"/>
      <c r="AC133" s="29">
        <f t="shared" si="92"/>
        <v>0</v>
      </c>
      <c r="AD133" s="79"/>
      <c r="AE133" s="79"/>
      <c r="AF133" s="79"/>
      <c r="AG133" s="29">
        <f t="shared" si="93"/>
        <v>0</v>
      </c>
      <c r="AH133" s="29">
        <f t="shared" si="94"/>
        <v>0</v>
      </c>
      <c r="AI133" s="112">
        <f t="shared" si="95"/>
        <v>0</v>
      </c>
      <c r="AJ133" s="112">
        <f t="shared" si="89"/>
        <v>0</v>
      </c>
    </row>
    <row r="134" spans="1:130" s="11" customFormat="1" ht="12.75" hidden="1" customHeight="1" outlineLevel="1" x14ac:dyDescent="0.3">
      <c r="A134" s="23">
        <v>24</v>
      </c>
      <c r="B134" s="23"/>
      <c r="C134" s="175"/>
      <c r="D134" s="176"/>
      <c r="E134" s="177"/>
      <c r="F134" s="184"/>
      <c r="G134" s="184"/>
      <c r="H134" s="185"/>
      <c r="I134" s="185"/>
      <c r="J134" s="482"/>
      <c r="K134" s="179"/>
      <c r="L134" s="78"/>
      <c r="M134" s="51"/>
      <c r="N134" s="180"/>
      <c r="O134" s="51"/>
      <c r="P134" s="181"/>
      <c r="Q134" s="181"/>
      <c r="R134" s="28"/>
      <c r="S134" s="28"/>
      <c r="T134" s="28"/>
      <c r="U134" s="29">
        <f t="shared" si="90"/>
        <v>0</v>
      </c>
      <c r="V134" s="28"/>
      <c r="W134" s="28"/>
      <c r="X134" s="28"/>
      <c r="Y134" s="29">
        <f t="shared" si="91"/>
        <v>0</v>
      </c>
      <c r="Z134" s="28"/>
      <c r="AA134" s="28"/>
      <c r="AB134" s="28"/>
      <c r="AC134" s="29">
        <f t="shared" si="92"/>
        <v>0</v>
      </c>
      <c r="AD134" s="79"/>
      <c r="AE134" s="79"/>
      <c r="AF134" s="79"/>
      <c r="AG134" s="29">
        <f t="shared" si="93"/>
        <v>0</v>
      </c>
      <c r="AH134" s="29">
        <f t="shared" si="94"/>
        <v>0</v>
      </c>
      <c r="AI134" s="112">
        <f t="shared" si="95"/>
        <v>0</v>
      </c>
      <c r="AJ134" s="112">
        <f t="shared" si="89"/>
        <v>0</v>
      </c>
    </row>
    <row r="135" spans="1:130" s="11" customFormat="1" ht="12.75" hidden="1" customHeight="1" outlineLevel="1" x14ac:dyDescent="0.3">
      <c r="A135" s="23">
        <v>25</v>
      </c>
      <c r="B135" s="23"/>
      <c r="C135" s="175"/>
      <c r="D135" s="176"/>
      <c r="E135" s="177"/>
      <c r="F135" s="184"/>
      <c r="G135" s="184"/>
      <c r="H135" s="185"/>
      <c r="I135" s="185"/>
      <c r="J135" s="482"/>
      <c r="K135" s="179"/>
      <c r="L135" s="78"/>
      <c r="M135" s="51"/>
      <c r="N135" s="180"/>
      <c r="O135" s="51"/>
      <c r="P135" s="181"/>
      <c r="Q135" s="181"/>
      <c r="R135" s="28"/>
      <c r="S135" s="28"/>
      <c r="T135" s="28"/>
      <c r="U135" s="29">
        <f t="shared" si="90"/>
        <v>0</v>
      </c>
      <c r="V135" s="28"/>
      <c r="W135" s="28"/>
      <c r="X135" s="28"/>
      <c r="Y135" s="29">
        <f t="shared" si="91"/>
        <v>0</v>
      </c>
      <c r="Z135" s="28"/>
      <c r="AA135" s="28"/>
      <c r="AB135" s="28"/>
      <c r="AC135" s="29">
        <f t="shared" si="92"/>
        <v>0</v>
      </c>
      <c r="AD135" s="79"/>
      <c r="AE135" s="79"/>
      <c r="AF135" s="79"/>
      <c r="AG135" s="29">
        <f t="shared" si="93"/>
        <v>0</v>
      </c>
      <c r="AH135" s="29">
        <f t="shared" si="94"/>
        <v>0</v>
      </c>
      <c r="AI135" s="112">
        <f t="shared" si="95"/>
        <v>0</v>
      </c>
      <c r="AJ135" s="112">
        <f t="shared" si="89"/>
        <v>0</v>
      </c>
    </row>
    <row r="136" spans="1:130" s="11" customFormat="1" ht="12.75" hidden="1" customHeight="1" outlineLevel="1" x14ac:dyDescent="0.3">
      <c r="A136" s="23">
        <v>26</v>
      </c>
      <c r="B136" s="23"/>
      <c r="C136" s="175"/>
      <c r="D136" s="176"/>
      <c r="E136" s="177"/>
      <c r="F136" s="184"/>
      <c r="G136" s="184"/>
      <c r="H136" s="185"/>
      <c r="I136" s="185"/>
      <c r="J136" s="482"/>
      <c r="K136" s="179"/>
      <c r="L136" s="78"/>
      <c r="M136" s="51"/>
      <c r="N136" s="180"/>
      <c r="O136" s="51"/>
      <c r="P136" s="181"/>
      <c r="Q136" s="181"/>
      <c r="R136" s="28"/>
      <c r="S136" s="28"/>
      <c r="T136" s="28"/>
      <c r="U136" s="29">
        <f t="shared" si="90"/>
        <v>0</v>
      </c>
      <c r="V136" s="28"/>
      <c r="W136" s="28"/>
      <c r="X136" s="28"/>
      <c r="Y136" s="29">
        <f t="shared" si="91"/>
        <v>0</v>
      </c>
      <c r="Z136" s="28"/>
      <c r="AA136" s="28"/>
      <c r="AB136" s="28"/>
      <c r="AC136" s="29">
        <f t="shared" si="92"/>
        <v>0</v>
      </c>
      <c r="AD136" s="79"/>
      <c r="AE136" s="79"/>
      <c r="AF136" s="79"/>
      <c r="AG136" s="29">
        <f t="shared" si="93"/>
        <v>0</v>
      </c>
      <c r="AH136" s="29">
        <f t="shared" si="94"/>
        <v>0</v>
      </c>
      <c r="AI136" s="112">
        <f t="shared" si="95"/>
        <v>0</v>
      </c>
      <c r="AJ136" s="112">
        <f t="shared" si="89"/>
        <v>0</v>
      </c>
    </row>
    <row r="137" spans="1:130" s="11" customFormat="1" ht="12.75" hidden="1" customHeight="1" outlineLevel="1" x14ac:dyDescent="0.3">
      <c r="A137" s="23">
        <v>27</v>
      </c>
      <c r="B137" s="23"/>
      <c r="C137" s="175"/>
      <c r="D137" s="176"/>
      <c r="E137" s="177"/>
      <c r="F137" s="184"/>
      <c r="G137" s="184"/>
      <c r="H137" s="185"/>
      <c r="I137" s="185"/>
      <c r="J137" s="482"/>
      <c r="K137" s="179"/>
      <c r="L137" s="78"/>
      <c r="M137" s="51"/>
      <c r="N137" s="180"/>
      <c r="O137" s="51"/>
      <c r="P137" s="181"/>
      <c r="Q137" s="181"/>
      <c r="R137" s="28"/>
      <c r="S137" s="28"/>
      <c r="T137" s="28"/>
      <c r="U137" s="29">
        <f t="shared" si="90"/>
        <v>0</v>
      </c>
      <c r="V137" s="28"/>
      <c r="W137" s="28"/>
      <c r="X137" s="28"/>
      <c r="Y137" s="29">
        <f t="shared" si="91"/>
        <v>0</v>
      </c>
      <c r="Z137" s="28"/>
      <c r="AA137" s="28"/>
      <c r="AB137" s="28"/>
      <c r="AC137" s="29">
        <f t="shared" si="92"/>
        <v>0</v>
      </c>
      <c r="AD137" s="79"/>
      <c r="AE137" s="79"/>
      <c r="AF137" s="79"/>
      <c r="AG137" s="29">
        <f t="shared" si="93"/>
        <v>0</v>
      </c>
      <c r="AH137" s="29">
        <f t="shared" si="94"/>
        <v>0</v>
      </c>
      <c r="AI137" s="112">
        <f t="shared" si="95"/>
        <v>0</v>
      </c>
      <c r="AJ137" s="112">
        <f t="shared" si="89"/>
        <v>0</v>
      </c>
    </row>
    <row r="138" spans="1:130" s="11" customFormat="1" ht="12.75" hidden="1" customHeight="1" outlineLevel="1" x14ac:dyDescent="0.3">
      <c r="A138" s="23">
        <v>28</v>
      </c>
      <c r="B138" s="23"/>
      <c r="C138" s="175"/>
      <c r="D138" s="176"/>
      <c r="E138" s="177"/>
      <c r="F138" s="184"/>
      <c r="G138" s="184"/>
      <c r="H138" s="185"/>
      <c r="I138" s="185"/>
      <c r="J138" s="482"/>
      <c r="K138" s="179"/>
      <c r="L138" s="78"/>
      <c r="M138" s="51"/>
      <c r="N138" s="180"/>
      <c r="O138" s="51"/>
      <c r="P138" s="181"/>
      <c r="Q138" s="181"/>
      <c r="R138" s="28"/>
      <c r="S138" s="28"/>
      <c r="T138" s="28"/>
      <c r="U138" s="29">
        <f t="shared" si="90"/>
        <v>0</v>
      </c>
      <c r="V138" s="28"/>
      <c r="W138" s="28"/>
      <c r="X138" s="28"/>
      <c r="Y138" s="29">
        <f t="shared" si="91"/>
        <v>0</v>
      </c>
      <c r="Z138" s="28"/>
      <c r="AA138" s="28"/>
      <c r="AB138" s="28"/>
      <c r="AC138" s="29">
        <f t="shared" si="92"/>
        <v>0</v>
      </c>
      <c r="AD138" s="79"/>
      <c r="AE138" s="79"/>
      <c r="AF138" s="79"/>
      <c r="AG138" s="29">
        <f t="shared" si="93"/>
        <v>0</v>
      </c>
      <c r="AH138" s="29">
        <f t="shared" si="94"/>
        <v>0</v>
      </c>
      <c r="AI138" s="112">
        <f t="shared" si="95"/>
        <v>0</v>
      </c>
      <c r="AJ138" s="112">
        <f t="shared" si="89"/>
        <v>0</v>
      </c>
    </row>
    <row r="139" spans="1:130" s="11" customFormat="1" ht="12.75" hidden="1" customHeight="1" outlineLevel="1" x14ac:dyDescent="0.3">
      <c r="A139" s="23">
        <v>29</v>
      </c>
      <c r="B139" s="23"/>
      <c r="C139" s="175"/>
      <c r="D139" s="176"/>
      <c r="E139" s="177"/>
      <c r="F139" s="184"/>
      <c r="G139" s="184"/>
      <c r="H139" s="185"/>
      <c r="I139" s="185"/>
      <c r="J139" s="482"/>
      <c r="K139" s="179"/>
      <c r="L139" s="78"/>
      <c r="M139" s="51"/>
      <c r="N139" s="180"/>
      <c r="O139" s="51"/>
      <c r="P139" s="181"/>
      <c r="Q139" s="181"/>
      <c r="R139" s="28"/>
      <c r="S139" s="28"/>
      <c r="T139" s="28"/>
      <c r="U139" s="29">
        <f t="shared" si="90"/>
        <v>0</v>
      </c>
      <c r="V139" s="28"/>
      <c r="W139" s="28"/>
      <c r="X139" s="28"/>
      <c r="Y139" s="29">
        <f t="shared" si="91"/>
        <v>0</v>
      </c>
      <c r="Z139" s="28"/>
      <c r="AA139" s="28"/>
      <c r="AB139" s="28"/>
      <c r="AC139" s="29">
        <f t="shared" si="92"/>
        <v>0</v>
      </c>
      <c r="AD139" s="79"/>
      <c r="AE139" s="79"/>
      <c r="AF139" s="79"/>
      <c r="AG139" s="29">
        <f t="shared" si="93"/>
        <v>0</v>
      </c>
      <c r="AH139" s="29">
        <f t="shared" si="94"/>
        <v>0</v>
      </c>
      <c r="AI139" s="112">
        <f t="shared" si="95"/>
        <v>0</v>
      </c>
      <c r="AJ139" s="112">
        <f t="shared" si="89"/>
        <v>0</v>
      </c>
    </row>
    <row r="140" spans="1:130" s="11" customFormat="1" ht="12.75" hidden="1" customHeight="1" outlineLevel="1" x14ac:dyDescent="0.3">
      <c r="A140" s="23">
        <v>30</v>
      </c>
      <c r="B140" s="23"/>
      <c r="C140" s="175"/>
      <c r="D140" s="176"/>
      <c r="E140" s="177"/>
      <c r="F140" s="184"/>
      <c r="G140" s="184"/>
      <c r="H140" s="185"/>
      <c r="I140" s="185"/>
      <c r="J140" s="482"/>
      <c r="K140" s="179"/>
      <c r="L140" s="78"/>
      <c r="M140" s="51"/>
      <c r="N140" s="180"/>
      <c r="O140" s="51"/>
      <c r="P140" s="181"/>
      <c r="Q140" s="181"/>
      <c r="R140" s="28"/>
      <c r="S140" s="28"/>
      <c r="T140" s="28"/>
      <c r="U140" s="29">
        <f t="shared" si="90"/>
        <v>0</v>
      </c>
      <c r="V140" s="28"/>
      <c r="W140" s="28"/>
      <c r="X140" s="28"/>
      <c r="Y140" s="29">
        <f t="shared" si="91"/>
        <v>0</v>
      </c>
      <c r="Z140" s="28"/>
      <c r="AA140" s="28"/>
      <c r="AB140" s="28"/>
      <c r="AC140" s="29">
        <f t="shared" si="92"/>
        <v>0</v>
      </c>
      <c r="AD140" s="79"/>
      <c r="AE140" s="79"/>
      <c r="AF140" s="79"/>
      <c r="AG140" s="29">
        <f t="shared" si="93"/>
        <v>0</v>
      </c>
      <c r="AH140" s="29">
        <f t="shared" si="94"/>
        <v>0</v>
      </c>
      <c r="AI140" s="112">
        <f t="shared" si="95"/>
        <v>0</v>
      </c>
      <c r="AJ140" s="112">
        <f t="shared" si="89"/>
        <v>0</v>
      </c>
    </row>
    <row r="141" spans="1:130" s="11" customFormat="1" ht="12.75" hidden="1" customHeight="1" outlineLevel="1" x14ac:dyDescent="0.3">
      <c r="A141" s="23">
        <v>31</v>
      </c>
      <c r="B141" s="23"/>
      <c r="C141" s="175"/>
      <c r="D141" s="176"/>
      <c r="E141" s="177"/>
      <c r="F141" s="184"/>
      <c r="G141" s="184"/>
      <c r="H141" s="185"/>
      <c r="I141" s="185"/>
      <c r="J141" s="517"/>
      <c r="K141" s="179"/>
      <c r="L141" s="78"/>
      <c r="M141" s="51"/>
      <c r="N141" s="180"/>
      <c r="O141" s="51"/>
      <c r="P141" s="181"/>
      <c r="Q141" s="181"/>
      <c r="R141" s="28"/>
      <c r="S141" s="28"/>
      <c r="T141" s="28"/>
      <c r="U141" s="29">
        <f t="shared" si="90"/>
        <v>0</v>
      </c>
      <c r="V141" s="28"/>
      <c r="W141" s="28"/>
      <c r="X141" s="28"/>
      <c r="Y141" s="29">
        <f t="shared" si="91"/>
        <v>0</v>
      </c>
      <c r="Z141" s="28"/>
      <c r="AA141" s="28"/>
      <c r="AB141" s="28"/>
      <c r="AC141" s="29">
        <f t="shared" si="92"/>
        <v>0</v>
      </c>
      <c r="AD141" s="79"/>
      <c r="AE141" s="79"/>
      <c r="AF141" s="79"/>
      <c r="AG141" s="29">
        <f t="shared" si="93"/>
        <v>0</v>
      </c>
      <c r="AH141" s="29">
        <f t="shared" si="94"/>
        <v>0</v>
      </c>
      <c r="AI141" s="112">
        <f t="shared" si="95"/>
        <v>0</v>
      </c>
      <c r="AJ141" s="112">
        <f t="shared" si="89"/>
        <v>0</v>
      </c>
    </row>
    <row r="142" spans="1:130" s="283" customFormat="1" ht="12.75" customHeight="1" x14ac:dyDescent="0.3">
      <c r="A142" s="430" t="s">
        <v>63</v>
      </c>
      <c r="B142" s="430"/>
      <c r="C142" s="430"/>
      <c r="D142" s="430"/>
      <c r="E142" s="430"/>
      <c r="F142" s="430"/>
      <c r="G142" s="430"/>
      <c r="H142" s="430"/>
      <c r="I142" s="430"/>
      <c r="J142" s="273">
        <f>+J110</f>
        <v>398980000</v>
      </c>
      <c r="K142" s="273">
        <f>SUM(K111:K141)</f>
        <v>0</v>
      </c>
      <c r="L142" s="394"/>
      <c r="M142" s="273">
        <f>SUM(M111:M141)</f>
        <v>0</v>
      </c>
      <c r="N142" s="273">
        <f>SUM(N111:N141)</f>
        <v>0</v>
      </c>
      <c r="O142" s="273">
        <f>SUM(O111:O141)</f>
        <v>0</v>
      </c>
      <c r="P142" s="274"/>
      <c r="Q142" s="404"/>
      <c r="R142" s="273">
        <f t="shared" ref="R142:AH142" si="96">SUM(R111:R141)</f>
        <v>0</v>
      </c>
      <c r="S142" s="273">
        <f t="shared" si="96"/>
        <v>0</v>
      </c>
      <c r="T142" s="273">
        <f t="shared" si="96"/>
        <v>0</v>
      </c>
      <c r="U142" s="273">
        <f t="shared" si="96"/>
        <v>0</v>
      </c>
      <c r="V142" s="273">
        <f t="shared" si="96"/>
        <v>0</v>
      </c>
      <c r="W142" s="273">
        <f t="shared" si="96"/>
        <v>0</v>
      </c>
      <c r="X142" s="273">
        <f t="shared" si="96"/>
        <v>0</v>
      </c>
      <c r="Y142" s="273">
        <f t="shared" si="96"/>
        <v>0</v>
      </c>
      <c r="Z142" s="273">
        <f t="shared" si="96"/>
        <v>0</v>
      </c>
      <c r="AA142" s="273">
        <f t="shared" si="96"/>
        <v>0</v>
      </c>
      <c r="AB142" s="273">
        <f>SUM(AB111:AB111)</f>
        <v>0</v>
      </c>
      <c r="AC142" s="273">
        <f t="shared" si="96"/>
        <v>0</v>
      </c>
      <c r="AD142" s="273">
        <f t="shared" si="96"/>
        <v>0</v>
      </c>
      <c r="AE142" s="273">
        <f t="shared" si="96"/>
        <v>0</v>
      </c>
      <c r="AF142" s="273">
        <f t="shared" si="96"/>
        <v>0</v>
      </c>
      <c r="AG142" s="273">
        <f t="shared" si="96"/>
        <v>0</v>
      </c>
      <c r="AH142" s="273">
        <f t="shared" si="96"/>
        <v>0</v>
      </c>
      <c r="AI142" s="281">
        <f>IF(ISERROR(AH142/J142),0,AH142/J142)</f>
        <v>0</v>
      </c>
      <c r="AJ142" s="281">
        <f>IF(ISERROR(AH142/$AH$212),0,AH142/$AH$212)</f>
        <v>0</v>
      </c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</row>
    <row r="143" spans="1:130" ht="12.75" customHeight="1" x14ac:dyDescent="0.3">
      <c r="A143" s="524" t="s">
        <v>64</v>
      </c>
      <c r="B143" s="524"/>
      <c r="C143" s="524"/>
      <c r="D143" s="524"/>
      <c r="E143" s="524"/>
      <c r="F143" s="16"/>
      <c r="G143" s="5"/>
      <c r="H143" s="17"/>
      <c r="I143" s="17"/>
      <c r="J143" s="481">
        <v>132570000</v>
      </c>
      <c r="K143" s="7"/>
      <c r="L143" s="18"/>
      <c r="M143" s="19"/>
      <c r="N143" s="19"/>
      <c r="O143" s="19"/>
      <c r="P143" s="5"/>
      <c r="Q143" s="20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111"/>
      <c r="AJ143" s="111"/>
    </row>
    <row r="144" spans="1:130" s="11" customFormat="1" ht="24" customHeight="1" outlineLevel="1" x14ac:dyDescent="0.3">
      <c r="A144" s="23">
        <v>1</v>
      </c>
      <c r="B144" s="23"/>
      <c r="C144" s="359" t="s">
        <v>243</v>
      </c>
      <c r="D144" s="176">
        <v>44813</v>
      </c>
      <c r="E144" s="385" t="s">
        <v>377</v>
      </c>
      <c r="F144" s="74" t="s">
        <v>252</v>
      </c>
      <c r="G144" s="360" t="s">
        <v>253</v>
      </c>
      <c r="H144" s="185"/>
      <c r="I144" s="185"/>
      <c r="J144" s="482"/>
      <c r="K144" s="76">
        <v>10800000</v>
      </c>
      <c r="L144" s="78"/>
      <c r="M144" s="51"/>
      <c r="N144" s="180"/>
      <c r="O144" s="51"/>
      <c r="P144" s="181"/>
      <c r="Q144" s="181"/>
      <c r="R144" s="28">
        <v>0</v>
      </c>
      <c r="S144" s="28">
        <v>0</v>
      </c>
      <c r="T144" s="28">
        <v>0</v>
      </c>
      <c r="U144" s="29">
        <f>SUM(R144:T144)</f>
        <v>0</v>
      </c>
      <c r="V144" s="28">
        <v>0</v>
      </c>
      <c r="W144" s="28">
        <v>0</v>
      </c>
      <c r="X144" s="28">
        <v>0</v>
      </c>
      <c r="Y144" s="29">
        <f>SUM(V144:X144)</f>
        <v>0</v>
      </c>
      <c r="Z144" s="28"/>
      <c r="AA144" s="28"/>
      <c r="AB144" s="76">
        <v>10800000</v>
      </c>
      <c r="AC144" s="29">
        <f>SUM(Z144:AB144)</f>
        <v>10800000</v>
      </c>
      <c r="AD144" s="28"/>
      <c r="AE144" s="76"/>
      <c r="AF144" s="28"/>
      <c r="AG144" s="29">
        <f>SUM(AD144:AF144)</f>
        <v>0</v>
      </c>
      <c r="AH144" s="29">
        <f t="shared" ref="AH144" si="97">SUM(U144,Y144,AC144,AG144)</f>
        <v>10800000</v>
      </c>
      <c r="AI144" s="112">
        <f>IF(ISERROR(AH144/$J$143),0,AH144/$J$143)</f>
        <v>8.1466395112016296E-2</v>
      </c>
      <c r="AJ144" s="112">
        <f t="shared" ref="AJ144:AJ156" si="98">IF(ISERROR(AH144/$AH$212),"-",AH144/$AH$212)</f>
        <v>6.3883023086614733E-3</v>
      </c>
    </row>
    <row r="145" spans="1:130" s="11" customFormat="1" ht="24" customHeight="1" outlineLevel="1" x14ac:dyDescent="0.3">
      <c r="A145" s="23">
        <v>2</v>
      </c>
      <c r="B145" s="23"/>
      <c r="C145" s="359" t="s">
        <v>242</v>
      </c>
      <c r="D145" s="176">
        <v>44813</v>
      </c>
      <c r="E145" s="385" t="s">
        <v>378</v>
      </c>
      <c r="F145" s="74" t="s">
        <v>252</v>
      </c>
      <c r="G145" s="360" t="s">
        <v>253</v>
      </c>
      <c r="H145" s="185"/>
      <c r="I145" s="185"/>
      <c r="J145" s="482"/>
      <c r="K145" s="76">
        <v>11340000</v>
      </c>
      <c r="L145" s="78"/>
      <c r="M145" s="51"/>
      <c r="N145" s="180"/>
      <c r="O145" s="51"/>
      <c r="P145" s="181"/>
      <c r="Q145" s="181"/>
      <c r="R145" s="28">
        <v>0</v>
      </c>
      <c r="S145" s="28">
        <v>0</v>
      </c>
      <c r="T145" s="28">
        <v>0</v>
      </c>
      <c r="U145" s="29">
        <f t="shared" ref="U145:U156" si="99">SUM(R145:T145)</f>
        <v>0</v>
      </c>
      <c r="V145" s="28">
        <v>0</v>
      </c>
      <c r="W145" s="28">
        <v>0</v>
      </c>
      <c r="X145" s="28">
        <v>0</v>
      </c>
      <c r="Y145" s="29">
        <f t="shared" ref="Y145:Y156" si="100">SUM(V145:X145)</f>
        <v>0</v>
      </c>
      <c r="Z145" s="28"/>
      <c r="AA145" s="28"/>
      <c r="AB145" s="76">
        <v>11340000</v>
      </c>
      <c r="AC145" s="29">
        <f t="shared" ref="AC145:AC156" si="101">SUM(Z145:AB145)</f>
        <v>11340000</v>
      </c>
      <c r="AD145" s="28"/>
      <c r="AE145" s="76"/>
      <c r="AF145" s="28"/>
      <c r="AG145" s="29">
        <f t="shared" ref="AG145:AG156" si="102">SUM(AD145:AF145)</f>
        <v>0</v>
      </c>
      <c r="AH145" s="29">
        <f t="shared" ref="AH145:AH156" si="103">SUM(U145,Y145,AC145,AG145)</f>
        <v>11340000</v>
      </c>
      <c r="AI145" s="112">
        <f t="shared" ref="AI145:AI156" si="104">IF(ISERROR(AH145/$J$143),0,AH145/$J$143)</f>
        <v>8.5539714867617106E-2</v>
      </c>
      <c r="AJ145" s="112">
        <f t="shared" si="98"/>
        <v>6.707717424094547E-3</v>
      </c>
    </row>
    <row r="146" spans="1:130" s="11" customFormat="1" ht="24" customHeight="1" outlineLevel="1" x14ac:dyDescent="0.3">
      <c r="A146" s="23">
        <v>3</v>
      </c>
      <c r="B146" s="23"/>
      <c r="C146" s="359" t="s">
        <v>233</v>
      </c>
      <c r="D146" s="176">
        <v>44813</v>
      </c>
      <c r="E146" s="385" t="s">
        <v>379</v>
      </c>
      <c r="F146" s="74" t="s">
        <v>252</v>
      </c>
      <c r="G146" s="360" t="s">
        <v>253</v>
      </c>
      <c r="H146" s="185"/>
      <c r="I146" s="185"/>
      <c r="J146" s="482"/>
      <c r="K146" s="76">
        <v>8100000</v>
      </c>
      <c r="L146" s="78"/>
      <c r="M146" s="51"/>
      <c r="N146" s="180"/>
      <c r="O146" s="51"/>
      <c r="P146" s="181"/>
      <c r="Q146" s="181"/>
      <c r="R146" s="28">
        <v>0</v>
      </c>
      <c r="S146" s="28">
        <v>0</v>
      </c>
      <c r="T146" s="28">
        <v>0</v>
      </c>
      <c r="U146" s="29">
        <f t="shared" si="99"/>
        <v>0</v>
      </c>
      <c r="V146" s="28">
        <v>0</v>
      </c>
      <c r="W146" s="28">
        <v>0</v>
      </c>
      <c r="X146" s="28">
        <v>0</v>
      </c>
      <c r="Y146" s="29">
        <f t="shared" si="100"/>
        <v>0</v>
      </c>
      <c r="Z146" s="28"/>
      <c r="AA146" s="28"/>
      <c r="AB146" s="76">
        <v>8100000</v>
      </c>
      <c r="AC146" s="29">
        <f t="shared" si="101"/>
        <v>8100000</v>
      </c>
      <c r="AD146" s="28"/>
      <c r="AE146" s="76"/>
      <c r="AF146" s="28"/>
      <c r="AG146" s="29">
        <f t="shared" si="102"/>
        <v>0</v>
      </c>
      <c r="AH146" s="29">
        <f t="shared" si="103"/>
        <v>8100000</v>
      </c>
      <c r="AI146" s="112">
        <f t="shared" si="104"/>
        <v>6.1099796334012219E-2</v>
      </c>
      <c r="AJ146" s="112">
        <f t="shared" si="98"/>
        <v>4.791226731496105E-3</v>
      </c>
    </row>
    <row r="147" spans="1:130" s="11" customFormat="1" ht="24" customHeight="1" outlineLevel="1" x14ac:dyDescent="0.3">
      <c r="A147" s="23">
        <v>4</v>
      </c>
      <c r="B147" s="23"/>
      <c r="C147" s="359" t="s">
        <v>380</v>
      </c>
      <c r="D147" s="176">
        <v>44806</v>
      </c>
      <c r="E147" s="385" t="s">
        <v>381</v>
      </c>
      <c r="F147" s="74" t="s">
        <v>252</v>
      </c>
      <c r="G147" s="360" t="s">
        <v>253</v>
      </c>
      <c r="H147" s="185"/>
      <c r="I147" s="185"/>
      <c r="J147" s="482"/>
      <c r="K147" s="76">
        <v>9720000</v>
      </c>
      <c r="L147" s="78"/>
      <c r="M147" s="51"/>
      <c r="N147" s="180"/>
      <c r="O147" s="51"/>
      <c r="P147" s="181"/>
      <c r="Q147" s="181"/>
      <c r="R147" s="28">
        <v>0</v>
      </c>
      <c r="S147" s="28">
        <v>0</v>
      </c>
      <c r="T147" s="28">
        <v>0</v>
      </c>
      <c r="U147" s="29">
        <f t="shared" si="99"/>
        <v>0</v>
      </c>
      <c r="V147" s="28">
        <v>0</v>
      </c>
      <c r="W147" s="28">
        <v>0</v>
      </c>
      <c r="X147" s="28">
        <v>0</v>
      </c>
      <c r="Y147" s="29">
        <f t="shared" si="100"/>
        <v>0</v>
      </c>
      <c r="Z147" s="28"/>
      <c r="AA147" s="28"/>
      <c r="AB147" s="76">
        <v>9720000</v>
      </c>
      <c r="AC147" s="29">
        <f t="shared" si="101"/>
        <v>9720000</v>
      </c>
      <c r="AD147" s="28"/>
      <c r="AE147" s="76"/>
      <c r="AF147" s="28"/>
      <c r="AG147" s="29">
        <f t="shared" si="102"/>
        <v>0</v>
      </c>
      <c r="AH147" s="29">
        <f t="shared" si="103"/>
        <v>9720000</v>
      </c>
      <c r="AI147" s="112">
        <f t="shared" si="104"/>
        <v>7.3319755600814662E-2</v>
      </c>
      <c r="AJ147" s="112">
        <f t="shared" si="98"/>
        <v>5.749472077795326E-3</v>
      </c>
    </row>
    <row r="148" spans="1:130" s="11" customFormat="1" ht="24" customHeight="1" outlineLevel="1" x14ac:dyDescent="0.3">
      <c r="A148" s="23">
        <v>5</v>
      </c>
      <c r="B148" s="23"/>
      <c r="C148" s="359" t="s">
        <v>382</v>
      </c>
      <c r="D148" s="176">
        <v>44806</v>
      </c>
      <c r="E148" s="385" t="s">
        <v>383</v>
      </c>
      <c r="F148" s="74" t="s">
        <v>252</v>
      </c>
      <c r="G148" s="360" t="s">
        <v>253</v>
      </c>
      <c r="H148" s="185"/>
      <c r="I148" s="185"/>
      <c r="J148" s="482"/>
      <c r="K148" s="76">
        <v>10800000</v>
      </c>
      <c r="L148" s="78"/>
      <c r="M148" s="51"/>
      <c r="N148" s="180"/>
      <c r="O148" s="51"/>
      <c r="P148" s="181"/>
      <c r="Q148" s="181"/>
      <c r="R148" s="28">
        <v>0</v>
      </c>
      <c r="S148" s="28">
        <v>0</v>
      </c>
      <c r="T148" s="28">
        <v>0</v>
      </c>
      <c r="U148" s="29">
        <f t="shared" si="99"/>
        <v>0</v>
      </c>
      <c r="V148" s="28">
        <v>0</v>
      </c>
      <c r="W148" s="28">
        <v>0</v>
      </c>
      <c r="X148" s="28">
        <v>0</v>
      </c>
      <c r="Y148" s="29">
        <f t="shared" si="100"/>
        <v>0</v>
      </c>
      <c r="Z148" s="28"/>
      <c r="AA148" s="28"/>
      <c r="AB148" s="76">
        <v>10800000</v>
      </c>
      <c r="AC148" s="29">
        <f t="shared" si="101"/>
        <v>10800000</v>
      </c>
      <c r="AD148" s="28"/>
      <c r="AE148" s="76"/>
      <c r="AF148" s="28"/>
      <c r="AG148" s="29">
        <f t="shared" si="102"/>
        <v>0</v>
      </c>
      <c r="AH148" s="29">
        <f t="shared" si="103"/>
        <v>10800000</v>
      </c>
      <c r="AI148" s="112">
        <f t="shared" si="104"/>
        <v>8.1466395112016296E-2</v>
      </c>
      <c r="AJ148" s="112">
        <f t="shared" si="98"/>
        <v>6.3883023086614733E-3</v>
      </c>
    </row>
    <row r="149" spans="1:130" s="11" customFormat="1" ht="24" customHeight="1" outlineLevel="1" x14ac:dyDescent="0.3">
      <c r="A149" s="23">
        <v>6</v>
      </c>
      <c r="B149" s="23"/>
      <c r="C149" s="359" t="s">
        <v>384</v>
      </c>
      <c r="D149" s="176">
        <v>44806</v>
      </c>
      <c r="E149" s="385" t="s">
        <v>385</v>
      </c>
      <c r="F149" s="74" t="s">
        <v>252</v>
      </c>
      <c r="G149" s="360" t="s">
        <v>253</v>
      </c>
      <c r="H149" s="185"/>
      <c r="I149" s="185"/>
      <c r="J149" s="482"/>
      <c r="K149" s="76">
        <v>10800000</v>
      </c>
      <c r="L149" s="78"/>
      <c r="M149" s="51"/>
      <c r="N149" s="180"/>
      <c r="O149" s="51"/>
      <c r="P149" s="181"/>
      <c r="Q149" s="181"/>
      <c r="R149" s="28">
        <v>0</v>
      </c>
      <c r="S149" s="28">
        <v>0</v>
      </c>
      <c r="T149" s="28">
        <v>0</v>
      </c>
      <c r="U149" s="29">
        <f t="shared" si="99"/>
        <v>0</v>
      </c>
      <c r="V149" s="28">
        <v>0</v>
      </c>
      <c r="W149" s="28">
        <v>0</v>
      </c>
      <c r="X149" s="28">
        <v>0</v>
      </c>
      <c r="Y149" s="29">
        <f t="shared" si="100"/>
        <v>0</v>
      </c>
      <c r="Z149" s="28"/>
      <c r="AA149" s="28"/>
      <c r="AB149" s="76">
        <v>10800000</v>
      </c>
      <c r="AC149" s="29">
        <f t="shared" si="101"/>
        <v>10800000</v>
      </c>
      <c r="AD149" s="28"/>
      <c r="AE149" s="76"/>
      <c r="AF149" s="28"/>
      <c r="AG149" s="29">
        <f t="shared" si="102"/>
        <v>0</v>
      </c>
      <c r="AH149" s="29">
        <f t="shared" si="103"/>
        <v>10800000</v>
      </c>
      <c r="AI149" s="112">
        <f t="shared" si="104"/>
        <v>8.1466395112016296E-2</v>
      </c>
      <c r="AJ149" s="112">
        <f t="shared" si="98"/>
        <v>6.3883023086614733E-3</v>
      </c>
    </row>
    <row r="150" spans="1:130" s="11" customFormat="1" ht="24" customHeight="1" outlineLevel="1" x14ac:dyDescent="0.3">
      <c r="A150" s="23">
        <v>7</v>
      </c>
      <c r="B150" s="23"/>
      <c r="C150" s="359" t="s">
        <v>386</v>
      </c>
      <c r="D150" s="176">
        <v>44806</v>
      </c>
      <c r="E150" s="385" t="s">
        <v>387</v>
      </c>
      <c r="F150" s="74" t="s">
        <v>252</v>
      </c>
      <c r="G150" s="360" t="s">
        <v>253</v>
      </c>
      <c r="H150" s="185"/>
      <c r="I150" s="185"/>
      <c r="J150" s="482"/>
      <c r="K150" s="76">
        <v>11340000</v>
      </c>
      <c r="L150" s="78"/>
      <c r="M150" s="51"/>
      <c r="N150" s="180"/>
      <c r="O150" s="51"/>
      <c r="P150" s="181"/>
      <c r="Q150" s="181"/>
      <c r="R150" s="28">
        <v>0</v>
      </c>
      <c r="S150" s="28">
        <v>0</v>
      </c>
      <c r="T150" s="28">
        <v>0</v>
      </c>
      <c r="U150" s="29">
        <f t="shared" si="99"/>
        <v>0</v>
      </c>
      <c r="V150" s="28">
        <v>0</v>
      </c>
      <c r="W150" s="28">
        <v>0</v>
      </c>
      <c r="X150" s="28">
        <v>0</v>
      </c>
      <c r="Y150" s="29">
        <f t="shared" si="100"/>
        <v>0</v>
      </c>
      <c r="Z150" s="28"/>
      <c r="AA150" s="28"/>
      <c r="AB150" s="76">
        <v>11340000</v>
      </c>
      <c r="AC150" s="29">
        <f t="shared" si="101"/>
        <v>11340000</v>
      </c>
      <c r="AD150" s="28"/>
      <c r="AE150" s="76"/>
      <c r="AF150" s="28"/>
      <c r="AG150" s="29">
        <f t="shared" si="102"/>
        <v>0</v>
      </c>
      <c r="AH150" s="29">
        <f t="shared" si="103"/>
        <v>11340000</v>
      </c>
      <c r="AI150" s="112">
        <f t="shared" si="104"/>
        <v>8.5539714867617106E-2</v>
      </c>
      <c r="AJ150" s="112">
        <f t="shared" si="98"/>
        <v>6.707717424094547E-3</v>
      </c>
    </row>
    <row r="151" spans="1:130" s="11" customFormat="1" ht="24" customHeight="1" outlineLevel="1" x14ac:dyDescent="0.3">
      <c r="A151" s="23">
        <v>8</v>
      </c>
      <c r="B151" s="23"/>
      <c r="C151" s="359" t="s">
        <v>388</v>
      </c>
      <c r="D151" s="176">
        <v>44806</v>
      </c>
      <c r="E151" s="385" t="s">
        <v>389</v>
      </c>
      <c r="F151" s="74" t="s">
        <v>252</v>
      </c>
      <c r="G151" s="360" t="s">
        <v>253</v>
      </c>
      <c r="H151" s="185"/>
      <c r="I151" s="185"/>
      <c r="J151" s="482"/>
      <c r="K151" s="76">
        <v>10800000</v>
      </c>
      <c r="L151" s="78"/>
      <c r="M151" s="51"/>
      <c r="N151" s="180"/>
      <c r="O151" s="51"/>
      <c r="P151" s="181"/>
      <c r="Q151" s="181"/>
      <c r="R151" s="28">
        <v>0</v>
      </c>
      <c r="S151" s="28">
        <v>0</v>
      </c>
      <c r="T151" s="28">
        <v>0</v>
      </c>
      <c r="U151" s="29">
        <f t="shared" si="99"/>
        <v>0</v>
      </c>
      <c r="V151" s="28">
        <v>0</v>
      </c>
      <c r="W151" s="28">
        <v>0</v>
      </c>
      <c r="X151" s="28">
        <v>0</v>
      </c>
      <c r="Y151" s="29">
        <f t="shared" si="100"/>
        <v>0</v>
      </c>
      <c r="Z151" s="28"/>
      <c r="AA151" s="28"/>
      <c r="AB151" s="76">
        <v>10800000</v>
      </c>
      <c r="AC151" s="29">
        <f t="shared" si="101"/>
        <v>10800000</v>
      </c>
      <c r="AD151" s="28"/>
      <c r="AE151" s="76"/>
      <c r="AF151" s="28"/>
      <c r="AG151" s="29">
        <f t="shared" si="102"/>
        <v>0</v>
      </c>
      <c r="AH151" s="29">
        <f t="shared" si="103"/>
        <v>10800000</v>
      </c>
      <c r="AI151" s="112">
        <f t="shared" si="104"/>
        <v>8.1466395112016296E-2</v>
      </c>
      <c r="AJ151" s="112">
        <f t="shared" si="98"/>
        <v>6.3883023086614733E-3</v>
      </c>
    </row>
    <row r="152" spans="1:130" s="11" customFormat="1" ht="24" customHeight="1" outlineLevel="1" x14ac:dyDescent="0.3">
      <c r="A152" s="23">
        <v>9</v>
      </c>
      <c r="B152" s="23"/>
      <c r="C152" s="359" t="s">
        <v>390</v>
      </c>
      <c r="D152" s="176">
        <v>44806</v>
      </c>
      <c r="E152" s="385" t="s">
        <v>391</v>
      </c>
      <c r="F152" s="74" t="s">
        <v>252</v>
      </c>
      <c r="G152" s="360" t="s">
        <v>253</v>
      </c>
      <c r="H152" s="185"/>
      <c r="I152" s="185"/>
      <c r="J152" s="482"/>
      <c r="K152" s="76">
        <v>10080000</v>
      </c>
      <c r="L152" s="78"/>
      <c r="M152" s="51"/>
      <c r="N152" s="180"/>
      <c r="O152" s="51"/>
      <c r="P152" s="181"/>
      <c r="Q152" s="181"/>
      <c r="R152" s="28">
        <v>0</v>
      </c>
      <c r="S152" s="28">
        <v>0</v>
      </c>
      <c r="T152" s="28">
        <v>0</v>
      </c>
      <c r="U152" s="29">
        <f t="shared" si="99"/>
        <v>0</v>
      </c>
      <c r="V152" s="28">
        <v>0</v>
      </c>
      <c r="W152" s="28">
        <v>0</v>
      </c>
      <c r="X152" s="28">
        <v>0</v>
      </c>
      <c r="Y152" s="29">
        <f t="shared" si="100"/>
        <v>0</v>
      </c>
      <c r="Z152" s="28"/>
      <c r="AA152" s="28"/>
      <c r="AB152" s="76">
        <v>10080000</v>
      </c>
      <c r="AC152" s="29">
        <f t="shared" si="101"/>
        <v>10080000</v>
      </c>
      <c r="AD152" s="28"/>
      <c r="AE152" s="76"/>
      <c r="AF152" s="28"/>
      <c r="AG152" s="29">
        <f t="shared" si="102"/>
        <v>0</v>
      </c>
      <c r="AH152" s="29">
        <f t="shared" si="103"/>
        <v>10080000</v>
      </c>
      <c r="AI152" s="112">
        <f t="shared" si="104"/>
        <v>7.6035302104548536E-2</v>
      </c>
      <c r="AJ152" s="112">
        <f t="shared" si="98"/>
        <v>5.9624154880840415E-3</v>
      </c>
    </row>
    <row r="153" spans="1:130" s="11" customFormat="1" ht="24" customHeight="1" outlineLevel="1" x14ac:dyDescent="0.3">
      <c r="A153" s="23">
        <v>10</v>
      </c>
      <c r="B153" s="23"/>
      <c r="C153" s="359" t="s">
        <v>392</v>
      </c>
      <c r="D153" s="176">
        <v>44806</v>
      </c>
      <c r="E153" s="385" t="s">
        <v>393</v>
      </c>
      <c r="F153" s="74" t="s">
        <v>252</v>
      </c>
      <c r="G153" s="360" t="s">
        <v>253</v>
      </c>
      <c r="H153" s="185"/>
      <c r="I153" s="185"/>
      <c r="J153" s="482"/>
      <c r="K153" s="76">
        <v>7200000</v>
      </c>
      <c r="L153" s="78"/>
      <c r="M153" s="51"/>
      <c r="N153" s="180"/>
      <c r="O153" s="51"/>
      <c r="P153" s="181"/>
      <c r="Q153" s="181"/>
      <c r="R153" s="28">
        <v>0</v>
      </c>
      <c r="S153" s="28">
        <v>0</v>
      </c>
      <c r="T153" s="28">
        <v>0</v>
      </c>
      <c r="U153" s="29">
        <f t="shared" si="99"/>
        <v>0</v>
      </c>
      <c r="V153" s="28">
        <v>0</v>
      </c>
      <c r="W153" s="28">
        <v>0</v>
      </c>
      <c r="X153" s="28">
        <v>0</v>
      </c>
      <c r="Y153" s="29">
        <f t="shared" si="100"/>
        <v>0</v>
      </c>
      <c r="Z153" s="28"/>
      <c r="AA153" s="28"/>
      <c r="AB153" s="76">
        <v>7200000</v>
      </c>
      <c r="AC153" s="29">
        <f t="shared" si="101"/>
        <v>7200000</v>
      </c>
      <c r="AD153" s="28"/>
      <c r="AE153" s="76"/>
      <c r="AF153" s="28"/>
      <c r="AG153" s="29">
        <f t="shared" si="102"/>
        <v>0</v>
      </c>
      <c r="AH153" s="29">
        <f t="shared" si="103"/>
        <v>7200000</v>
      </c>
      <c r="AI153" s="112">
        <f t="shared" si="104"/>
        <v>5.4310930074677528E-2</v>
      </c>
      <c r="AJ153" s="112">
        <f t="shared" si="98"/>
        <v>4.2588682057743158E-3</v>
      </c>
    </row>
    <row r="154" spans="1:130" s="11" customFormat="1" ht="24" customHeight="1" outlineLevel="1" x14ac:dyDescent="0.3">
      <c r="A154" s="23">
        <v>11</v>
      </c>
      <c r="B154" s="23"/>
      <c r="C154" s="359" t="s">
        <v>394</v>
      </c>
      <c r="D154" s="176">
        <v>44806</v>
      </c>
      <c r="E154" s="385" t="s">
        <v>395</v>
      </c>
      <c r="F154" s="74" t="s">
        <v>252</v>
      </c>
      <c r="G154" s="360" t="s">
        <v>253</v>
      </c>
      <c r="H154" s="185"/>
      <c r="I154" s="185"/>
      <c r="J154" s="482"/>
      <c r="K154" s="76">
        <v>11340000</v>
      </c>
      <c r="L154" s="78"/>
      <c r="M154" s="51"/>
      <c r="N154" s="180"/>
      <c r="O154" s="51"/>
      <c r="P154" s="181"/>
      <c r="Q154" s="181"/>
      <c r="R154" s="28">
        <v>0</v>
      </c>
      <c r="S154" s="28">
        <v>0</v>
      </c>
      <c r="T154" s="28">
        <v>0</v>
      </c>
      <c r="U154" s="29">
        <f t="shared" si="99"/>
        <v>0</v>
      </c>
      <c r="V154" s="28">
        <v>0</v>
      </c>
      <c r="W154" s="28">
        <v>0</v>
      </c>
      <c r="X154" s="28">
        <v>0</v>
      </c>
      <c r="Y154" s="29">
        <f t="shared" si="100"/>
        <v>0</v>
      </c>
      <c r="Z154" s="28"/>
      <c r="AA154" s="28"/>
      <c r="AB154" s="76">
        <v>11340000</v>
      </c>
      <c r="AC154" s="29">
        <f t="shared" si="101"/>
        <v>11340000</v>
      </c>
      <c r="AD154" s="28"/>
      <c r="AE154" s="76"/>
      <c r="AF154" s="28"/>
      <c r="AG154" s="29">
        <f t="shared" si="102"/>
        <v>0</v>
      </c>
      <c r="AH154" s="29">
        <f t="shared" si="103"/>
        <v>11340000</v>
      </c>
      <c r="AI154" s="112">
        <f t="shared" si="104"/>
        <v>8.5539714867617106E-2</v>
      </c>
      <c r="AJ154" s="112">
        <f t="shared" si="98"/>
        <v>6.707717424094547E-3</v>
      </c>
    </row>
    <row r="155" spans="1:130" s="11" customFormat="1" ht="24" customHeight="1" outlineLevel="1" x14ac:dyDescent="0.3">
      <c r="A155" s="23">
        <v>12</v>
      </c>
      <c r="B155" s="23"/>
      <c r="C155" s="359" t="s">
        <v>396</v>
      </c>
      <c r="D155" s="176">
        <v>44806</v>
      </c>
      <c r="E155" s="385" t="s">
        <v>397</v>
      </c>
      <c r="F155" s="74" t="s">
        <v>252</v>
      </c>
      <c r="G155" s="360" t="s">
        <v>253</v>
      </c>
      <c r="H155" s="185"/>
      <c r="I155" s="185"/>
      <c r="J155" s="482"/>
      <c r="K155" s="76">
        <v>12150000</v>
      </c>
      <c r="L155" s="78"/>
      <c r="M155" s="51"/>
      <c r="N155" s="180"/>
      <c r="O155" s="51"/>
      <c r="P155" s="181"/>
      <c r="Q155" s="181"/>
      <c r="R155" s="28">
        <v>0</v>
      </c>
      <c r="S155" s="28">
        <v>0</v>
      </c>
      <c r="T155" s="28">
        <v>0</v>
      </c>
      <c r="U155" s="29">
        <f t="shared" si="99"/>
        <v>0</v>
      </c>
      <c r="V155" s="28">
        <v>0</v>
      </c>
      <c r="W155" s="28">
        <v>0</v>
      </c>
      <c r="X155" s="28">
        <v>0</v>
      </c>
      <c r="Y155" s="29">
        <f t="shared" si="100"/>
        <v>0</v>
      </c>
      <c r="Z155" s="28"/>
      <c r="AA155" s="28"/>
      <c r="AB155" s="76">
        <v>12150000</v>
      </c>
      <c r="AC155" s="29">
        <f t="shared" si="101"/>
        <v>12150000</v>
      </c>
      <c r="AD155" s="28"/>
      <c r="AE155" s="76"/>
      <c r="AF155" s="28"/>
      <c r="AG155" s="29">
        <f t="shared" si="102"/>
        <v>0</v>
      </c>
      <c r="AH155" s="29">
        <f t="shared" si="103"/>
        <v>12150000</v>
      </c>
      <c r="AI155" s="112">
        <f t="shared" si="104"/>
        <v>9.1649694501018328E-2</v>
      </c>
      <c r="AJ155" s="112">
        <f t="shared" si="98"/>
        <v>7.1868400972441571E-3</v>
      </c>
    </row>
    <row r="156" spans="1:130" s="11" customFormat="1" ht="24" customHeight="1" outlineLevel="1" x14ac:dyDescent="0.3">
      <c r="A156" s="23">
        <v>13</v>
      </c>
      <c r="B156" s="23"/>
      <c r="C156" s="359" t="s">
        <v>398</v>
      </c>
      <c r="D156" s="176">
        <v>44805</v>
      </c>
      <c r="E156" s="385" t="s">
        <v>399</v>
      </c>
      <c r="F156" s="74" t="s">
        <v>252</v>
      </c>
      <c r="G156" s="360" t="s">
        <v>253</v>
      </c>
      <c r="H156" s="185"/>
      <c r="I156" s="185"/>
      <c r="J156" s="517"/>
      <c r="K156" s="76">
        <v>8100000</v>
      </c>
      <c r="L156" s="78"/>
      <c r="M156" s="51"/>
      <c r="N156" s="180"/>
      <c r="O156" s="51"/>
      <c r="P156" s="181"/>
      <c r="Q156" s="181"/>
      <c r="R156" s="28">
        <v>0</v>
      </c>
      <c r="S156" s="28">
        <v>0</v>
      </c>
      <c r="T156" s="28">
        <v>0</v>
      </c>
      <c r="U156" s="29">
        <f t="shared" si="99"/>
        <v>0</v>
      </c>
      <c r="V156" s="28">
        <v>0</v>
      </c>
      <c r="W156" s="28">
        <v>0</v>
      </c>
      <c r="X156" s="28">
        <v>0</v>
      </c>
      <c r="Y156" s="29">
        <f t="shared" si="100"/>
        <v>0</v>
      </c>
      <c r="Z156" s="28"/>
      <c r="AA156" s="28"/>
      <c r="AB156" s="76">
        <v>8100000</v>
      </c>
      <c r="AC156" s="29">
        <f t="shared" si="101"/>
        <v>8100000</v>
      </c>
      <c r="AD156" s="28"/>
      <c r="AE156" s="76"/>
      <c r="AF156" s="28"/>
      <c r="AG156" s="29">
        <f t="shared" si="102"/>
        <v>0</v>
      </c>
      <c r="AH156" s="29">
        <f t="shared" si="103"/>
        <v>8100000</v>
      </c>
      <c r="AI156" s="112">
        <f t="shared" si="104"/>
        <v>6.1099796334012219E-2</v>
      </c>
      <c r="AJ156" s="112">
        <f t="shared" si="98"/>
        <v>4.791226731496105E-3</v>
      </c>
    </row>
    <row r="157" spans="1:130" s="283" customFormat="1" ht="12.75" customHeight="1" x14ac:dyDescent="0.3">
      <c r="A157" s="430" t="s">
        <v>65</v>
      </c>
      <c r="B157" s="430"/>
      <c r="C157" s="430"/>
      <c r="D157" s="430"/>
      <c r="E157" s="430"/>
      <c r="F157" s="430"/>
      <c r="G157" s="430"/>
      <c r="H157" s="430"/>
      <c r="I157" s="430"/>
      <c r="J157" s="273">
        <f>+J143</f>
        <v>132570000</v>
      </c>
      <c r="K157" s="273">
        <f>SUM(K144:K156)</f>
        <v>132570000</v>
      </c>
      <c r="L157" s="394"/>
      <c r="M157" s="273">
        <f>SUM(M144:M156)</f>
        <v>0</v>
      </c>
      <c r="N157" s="273">
        <f>SUM(N144:N156)</f>
        <v>0</v>
      </c>
      <c r="O157" s="273">
        <f>SUM(O144:O156)</f>
        <v>0</v>
      </c>
      <c r="P157" s="274"/>
      <c r="Q157" s="404"/>
      <c r="R157" s="273">
        <f t="shared" ref="R157:AH157" si="105">SUM(R144:R156)</f>
        <v>0</v>
      </c>
      <c r="S157" s="273">
        <f t="shared" si="105"/>
        <v>0</v>
      </c>
      <c r="T157" s="273">
        <f t="shared" si="105"/>
        <v>0</v>
      </c>
      <c r="U157" s="273">
        <f t="shared" si="105"/>
        <v>0</v>
      </c>
      <c r="V157" s="273">
        <f t="shared" si="105"/>
        <v>0</v>
      </c>
      <c r="W157" s="273">
        <f t="shared" si="105"/>
        <v>0</v>
      </c>
      <c r="X157" s="273">
        <f t="shared" si="105"/>
        <v>0</v>
      </c>
      <c r="Y157" s="273">
        <f t="shared" si="105"/>
        <v>0</v>
      </c>
      <c r="Z157" s="273">
        <f t="shared" si="105"/>
        <v>0</v>
      </c>
      <c r="AA157" s="273">
        <f t="shared" si="105"/>
        <v>0</v>
      </c>
      <c r="AB157" s="273">
        <f>SUM(AB144:AB156)</f>
        <v>132570000</v>
      </c>
      <c r="AC157" s="273">
        <f t="shared" si="105"/>
        <v>132570000</v>
      </c>
      <c r="AD157" s="273">
        <f t="shared" si="105"/>
        <v>0</v>
      </c>
      <c r="AE157" s="273">
        <f t="shared" si="105"/>
        <v>0</v>
      </c>
      <c r="AF157" s="273">
        <f t="shared" si="105"/>
        <v>0</v>
      </c>
      <c r="AG157" s="273">
        <f t="shared" si="105"/>
        <v>0</v>
      </c>
      <c r="AH157" s="273">
        <f t="shared" si="105"/>
        <v>132570000</v>
      </c>
      <c r="AI157" s="281">
        <f>IF(ISERROR(AH157/J157),0,AH157/J157)</f>
        <v>1</v>
      </c>
      <c r="AJ157" s="281">
        <f>IF(ISERROR(AH157/$AH$212),0,AH157/$AH$212)</f>
        <v>7.8416410838819589E-2</v>
      </c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</row>
    <row r="158" spans="1:130" ht="12.75" customHeight="1" x14ac:dyDescent="0.3">
      <c r="A158" s="524" t="s">
        <v>66</v>
      </c>
      <c r="B158" s="524"/>
      <c r="C158" s="524"/>
      <c r="D158" s="524"/>
      <c r="E158" s="524"/>
      <c r="F158" s="16"/>
      <c r="G158" s="5"/>
      <c r="H158" s="17"/>
      <c r="I158" s="17"/>
      <c r="J158" s="481">
        <v>49410000</v>
      </c>
      <c r="K158" s="7"/>
      <c r="L158" s="18"/>
      <c r="M158" s="19"/>
      <c r="N158" s="19"/>
      <c r="O158" s="317"/>
      <c r="P158" s="157"/>
      <c r="Q158" s="318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111"/>
      <c r="AJ158" s="111"/>
    </row>
    <row r="159" spans="1:130" s="11" customFormat="1" ht="24.75" customHeight="1" outlineLevel="1" x14ac:dyDescent="0.2">
      <c r="A159" s="23">
        <v>1</v>
      </c>
      <c r="B159" s="5"/>
      <c r="C159" s="5" t="s">
        <v>225</v>
      </c>
      <c r="D159" s="178"/>
      <c r="E159" s="44" t="s">
        <v>400</v>
      </c>
      <c r="F159" s="74" t="s">
        <v>252</v>
      </c>
      <c r="G159" s="360" t="s">
        <v>253</v>
      </c>
      <c r="H159" s="185"/>
      <c r="I159" s="185"/>
      <c r="J159" s="482"/>
      <c r="K159" s="76">
        <v>14580000</v>
      </c>
      <c r="L159" s="78"/>
      <c r="M159" s="413"/>
      <c r="N159" s="383"/>
      <c r="O159" s="5"/>
      <c r="P159" s="5"/>
      <c r="Q159" s="5"/>
      <c r="R159" s="387"/>
      <c r="S159" s="9"/>
      <c r="T159" s="9"/>
      <c r="U159" s="29">
        <f>SUM(R159:T159)</f>
        <v>0</v>
      </c>
      <c r="V159" s="28"/>
      <c r="W159" s="28"/>
      <c r="X159" s="28"/>
      <c r="Y159" s="29">
        <f>SUM(V159:X159)</f>
        <v>0</v>
      </c>
      <c r="Z159" s="28"/>
      <c r="AA159" s="28"/>
      <c r="AB159" s="28"/>
      <c r="AC159" s="29">
        <f>SUM(Z159:AB159)</f>
        <v>0</v>
      </c>
      <c r="AD159" s="28"/>
      <c r="AE159" s="148"/>
      <c r="AF159" s="28"/>
      <c r="AG159" s="29">
        <f>SUM(AD159:AF159)</f>
        <v>0</v>
      </c>
      <c r="AH159" s="29">
        <f t="shared" ref="AH159:AH162" si="106">SUM(U159,Y159,AC159,AG159)</f>
        <v>0</v>
      </c>
      <c r="AI159" s="112">
        <f>IF(ISERROR(AH159/$J$158),0,AH159/$J$158)</f>
        <v>0</v>
      </c>
      <c r="AJ159" s="112">
        <f>IF(ISERROR(AH159/$AH$212),"-",AH159/$AH$212)</f>
        <v>0</v>
      </c>
    </row>
    <row r="160" spans="1:130" s="11" customFormat="1" ht="24.75" customHeight="1" outlineLevel="1" x14ac:dyDescent="0.2">
      <c r="A160" s="23">
        <v>2</v>
      </c>
      <c r="B160" s="5"/>
      <c r="C160" s="5" t="s">
        <v>401</v>
      </c>
      <c r="D160" s="176">
        <v>44797</v>
      </c>
      <c r="E160" s="44" t="s">
        <v>402</v>
      </c>
      <c r="F160" s="74" t="s">
        <v>252</v>
      </c>
      <c r="G160" s="360" t="s">
        <v>253</v>
      </c>
      <c r="H160" s="185"/>
      <c r="I160" s="185"/>
      <c r="J160" s="482"/>
      <c r="K160" s="76">
        <v>12150000</v>
      </c>
      <c r="L160" s="78"/>
      <c r="M160" s="412"/>
      <c r="N160" s="416"/>
      <c r="O160" s="5"/>
      <c r="P160" s="5"/>
      <c r="Q160" s="5"/>
      <c r="R160" s="388"/>
      <c r="S160" s="386"/>
      <c r="T160" s="386"/>
      <c r="U160" s="29">
        <f t="shared" ref="U160:U162" si="107">SUM(R160:T160)</f>
        <v>0</v>
      </c>
      <c r="V160" s="28"/>
      <c r="W160" s="28"/>
      <c r="X160" s="28"/>
      <c r="Y160" s="29">
        <f t="shared" ref="Y160:Y162" si="108">SUM(V160:X160)</f>
        <v>0</v>
      </c>
      <c r="Z160" s="28"/>
      <c r="AA160" s="28"/>
      <c r="AB160" s="28">
        <v>12150000</v>
      </c>
      <c r="AC160" s="29">
        <f t="shared" ref="AC160:AC161" si="109">SUM(Z160:AB160)</f>
        <v>12150000</v>
      </c>
      <c r="AD160" s="28"/>
      <c r="AE160" s="148"/>
      <c r="AF160" s="28"/>
      <c r="AG160" s="29">
        <f t="shared" ref="AG160:AG161" si="110">SUM(AD160:AF160)</f>
        <v>0</v>
      </c>
      <c r="AH160" s="29">
        <f t="shared" ref="AH160:AH161" si="111">SUM(U160,Y160,AC160,AG160)</f>
        <v>12150000</v>
      </c>
      <c r="AI160" s="112">
        <f t="shared" ref="AI160:AI162" si="112">IF(ISERROR(AH160/$J$158),0,AH160/$J$158)</f>
        <v>0.24590163934426229</v>
      </c>
      <c r="AJ160" s="112">
        <f t="shared" ref="AJ160:AJ161" si="113">IF(ISERROR(AH160/$AH$212),"-",AH160/$AH$212)</f>
        <v>7.1868400972441571E-3</v>
      </c>
    </row>
    <row r="161" spans="1:130" s="11" customFormat="1" ht="24.75" customHeight="1" outlineLevel="1" x14ac:dyDescent="0.2">
      <c r="A161" s="23">
        <v>3</v>
      </c>
      <c r="B161" s="5"/>
      <c r="C161" s="5" t="s">
        <v>403</v>
      </c>
      <c r="D161" s="176">
        <v>44797</v>
      </c>
      <c r="E161" s="44" t="s">
        <v>404</v>
      </c>
      <c r="F161" s="74" t="s">
        <v>252</v>
      </c>
      <c r="G161" s="360" t="s">
        <v>253</v>
      </c>
      <c r="H161" s="185"/>
      <c r="I161" s="185"/>
      <c r="J161" s="482"/>
      <c r="K161" s="76">
        <v>11340000</v>
      </c>
      <c r="L161" s="78"/>
      <c r="M161" s="412"/>
      <c r="N161" s="416"/>
      <c r="O161" s="5"/>
      <c r="P161" s="5"/>
      <c r="Q161" s="5"/>
      <c r="R161" s="388"/>
      <c r="S161" s="386"/>
      <c r="T161" s="386"/>
      <c r="U161" s="29">
        <f t="shared" si="107"/>
        <v>0</v>
      </c>
      <c r="V161" s="28"/>
      <c r="W161" s="28"/>
      <c r="X161" s="28"/>
      <c r="Y161" s="29">
        <f t="shared" si="108"/>
        <v>0</v>
      </c>
      <c r="Z161" s="28"/>
      <c r="AA161" s="28"/>
      <c r="AB161" s="28">
        <v>11340000</v>
      </c>
      <c r="AC161" s="29">
        <f t="shared" si="109"/>
        <v>11340000</v>
      </c>
      <c r="AD161" s="28"/>
      <c r="AE161" s="148"/>
      <c r="AF161" s="28"/>
      <c r="AG161" s="29">
        <f t="shared" si="110"/>
        <v>0</v>
      </c>
      <c r="AH161" s="29">
        <f t="shared" si="111"/>
        <v>11340000</v>
      </c>
      <c r="AI161" s="112">
        <f t="shared" si="112"/>
        <v>0.22950819672131148</v>
      </c>
      <c r="AJ161" s="112">
        <f t="shared" si="113"/>
        <v>6.707717424094547E-3</v>
      </c>
    </row>
    <row r="162" spans="1:130" s="11" customFormat="1" ht="24.75" customHeight="1" outlineLevel="1" x14ac:dyDescent="0.2">
      <c r="A162" s="23">
        <v>4</v>
      </c>
      <c r="B162" s="23"/>
      <c r="C162" s="5" t="s">
        <v>405</v>
      </c>
      <c r="D162" s="176">
        <v>44810</v>
      </c>
      <c r="E162" s="44" t="s">
        <v>406</v>
      </c>
      <c r="F162" s="74" t="s">
        <v>252</v>
      </c>
      <c r="G162" s="360" t="s">
        <v>253</v>
      </c>
      <c r="H162" s="33"/>
      <c r="I162" s="33"/>
      <c r="J162" s="517"/>
      <c r="K162" s="76">
        <v>11340000</v>
      </c>
      <c r="L162" s="78"/>
      <c r="M162" s="28"/>
      <c r="N162" s="350"/>
      <c r="O162" s="67"/>
      <c r="P162" s="74"/>
      <c r="Q162" s="74"/>
      <c r="R162" s="95"/>
      <c r="S162" s="28"/>
      <c r="T162" s="28"/>
      <c r="U162" s="29">
        <f t="shared" si="107"/>
        <v>0</v>
      </c>
      <c r="V162" s="28"/>
      <c r="W162" s="28"/>
      <c r="X162" s="28"/>
      <c r="Y162" s="29">
        <f t="shared" si="108"/>
        <v>0</v>
      </c>
      <c r="Z162" s="28"/>
      <c r="AA162" s="28"/>
      <c r="AB162" s="28">
        <v>11340000</v>
      </c>
      <c r="AC162" s="29">
        <f t="shared" ref="AC162" si="114">SUM(Z162:AB162)</f>
        <v>11340000</v>
      </c>
      <c r="AD162" s="28"/>
      <c r="AE162" s="148"/>
      <c r="AF162" s="28"/>
      <c r="AG162" s="29">
        <f t="shared" ref="AG162" si="115">SUM(AD162:AF162)</f>
        <v>0</v>
      </c>
      <c r="AH162" s="29">
        <f t="shared" si="106"/>
        <v>11340000</v>
      </c>
      <c r="AI162" s="112">
        <f t="shared" si="112"/>
        <v>0.22950819672131148</v>
      </c>
      <c r="AJ162" s="112">
        <f>IF(ISERROR(AH162/$AH$212),"-",AH162/$AH$212)</f>
        <v>6.707717424094547E-3</v>
      </c>
    </row>
    <row r="163" spans="1:130" s="283" customFormat="1" ht="12.75" customHeight="1" x14ac:dyDescent="0.3">
      <c r="A163" s="430" t="s">
        <v>67</v>
      </c>
      <c r="B163" s="430"/>
      <c r="C163" s="430"/>
      <c r="D163" s="430"/>
      <c r="E163" s="430"/>
      <c r="F163" s="430"/>
      <c r="G163" s="430"/>
      <c r="H163" s="430"/>
      <c r="I163" s="430"/>
      <c r="J163" s="273">
        <f>+J158</f>
        <v>49410000</v>
      </c>
      <c r="K163" s="273">
        <f>+SUM(K159:K162)</f>
        <v>49410000</v>
      </c>
      <c r="L163" s="394"/>
      <c r="M163" s="273">
        <f>SUM(M159:M162)</f>
        <v>0</v>
      </c>
      <c r="N163" s="273">
        <f>SUM(N159:N162)</f>
        <v>0</v>
      </c>
      <c r="O163" s="282">
        <f>SUM(O159:O162)</f>
        <v>0</v>
      </c>
      <c r="P163" s="376"/>
      <c r="Q163" s="377"/>
      <c r="R163" s="273">
        <f t="shared" ref="R163:AH163" si="116">SUM(R159:R162)</f>
        <v>0</v>
      </c>
      <c r="S163" s="273">
        <f t="shared" si="116"/>
        <v>0</v>
      </c>
      <c r="T163" s="273">
        <f t="shared" si="116"/>
        <v>0</v>
      </c>
      <c r="U163" s="273">
        <f t="shared" si="116"/>
        <v>0</v>
      </c>
      <c r="V163" s="273">
        <f t="shared" si="116"/>
        <v>0</v>
      </c>
      <c r="W163" s="273">
        <f t="shared" si="116"/>
        <v>0</v>
      </c>
      <c r="X163" s="273">
        <f t="shared" si="116"/>
        <v>0</v>
      </c>
      <c r="Y163" s="273">
        <f t="shared" si="116"/>
        <v>0</v>
      </c>
      <c r="Z163" s="273">
        <f t="shared" si="116"/>
        <v>0</v>
      </c>
      <c r="AA163" s="273">
        <f t="shared" si="116"/>
        <v>0</v>
      </c>
      <c r="AB163" s="273">
        <f>SUM(AB159:AB162)</f>
        <v>34830000</v>
      </c>
      <c r="AC163" s="273">
        <f t="shared" si="116"/>
        <v>34830000</v>
      </c>
      <c r="AD163" s="273">
        <f t="shared" si="116"/>
        <v>0</v>
      </c>
      <c r="AE163" s="273">
        <f t="shared" si="116"/>
        <v>0</v>
      </c>
      <c r="AF163" s="273">
        <f t="shared" si="116"/>
        <v>0</v>
      </c>
      <c r="AG163" s="273">
        <f t="shared" si="116"/>
        <v>0</v>
      </c>
      <c r="AH163" s="273">
        <f t="shared" si="116"/>
        <v>34830000</v>
      </c>
      <c r="AI163" s="281">
        <f>IF(ISERROR(AH163/J163),0,AH163/J163)</f>
        <v>0.70491803278688525</v>
      </c>
      <c r="AJ163" s="281">
        <f>IF(ISERROR(AH163/$AH$212),0,AH163/$AH$212)</f>
        <v>2.0602274945433253E-2</v>
      </c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</row>
    <row r="164" spans="1:130" ht="12.75" customHeight="1" x14ac:dyDescent="0.3">
      <c r="A164" s="524" t="s">
        <v>68</v>
      </c>
      <c r="B164" s="524"/>
      <c r="C164" s="524"/>
      <c r="D164" s="524"/>
      <c r="E164" s="524"/>
      <c r="F164" s="16"/>
      <c r="G164" s="5"/>
      <c r="H164" s="17"/>
      <c r="I164" s="17"/>
      <c r="J164" s="481"/>
      <c r="K164" s="7"/>
      <c r="L164" s="18"/>
      <c r="M164" s="19"/>
      <c r="N164" s="19"/>
      <c r="O164" s="390"/>
      <c r="P164" s="5"/>
      <c r="Q164" s="20"/>
      <c r="R164" s="145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130" ht="24.75" customHeight="1" x14ac:dyDescent="0.2">
      <c r="A165" s="23">
        <v>1</v>
      </c>
      <c r="B165" s="23"/>
      <c r="C165" s="173"/>
      <c r="D165" s="33"/>
      <c r="E165" s="74"/>
      <c r="F165" s="16"/>
      <c r="G165" s="5"/>
      <c r="H165" s="17"/>
      <c r="I165" s="17"/>
      <c r="J165" s="517"/>
      <c r="K165" s="7"/>
      <c r="L165" s="389"/>
      <c r="M165" s="19"/>
      <c r="N165" s="19"/>
      <c r="O165" s="390"/>
      <c r="P165" s="5"/>
      <c r="Q165" s="20"/>
      <c r="R165" s="145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111"/>
      <c r="AJ165" s="111"/>
    </row>
    <row r="166" spans="1:130" s="283" customFormat="1" ht="12.75" customHeight="1" x14ac:dyDescent="0.3">
      <c r="A166" s="430" t="s">
        <v>69</v>
      </c>
      <c r="B166" s="430"/>
      <c r="C166" s="430"/>
      <c r="D166" s="430"/>
      <c r="E166" s="430"/>
      <c r="F166" s="430"/>
      <c r="G166" s="430"/>
      <c r="H166" s="430"/>
      <c r="I166" s="430"/>
      <c r="J166" s="273">
        <f>+J164</f>
        <v>0</v>
      </c>
      <c r="K166" s="357">
        <f>+K165</f>
        <v>0</v>
      </c>
      <c r="L166" s="419"/>
      <c r="M166" s="273">
        <f>+M165</f>
        <v>0</v>
      </c>
      <c r="N166" s="273">
        <f t="shared" ref="N166:O166" si="117">+N165</f>
        <v>0</v>
      </c>
      <c r="O166" s="273">
        <f t="shared" si="117"/>
        <v>0</v>
      </c>
      <c r="P166" s="302"/>
      <c r="Q166" s="405"/>
      <c r="R166" s="273" t="e">
        <f>SUM(#REF!)</f>
        <v>#REF!</v>
      </c>
      <c r="S166" s="273" t="e">
        <f>SUM(#REF!)</f>
        <v>#REF!</v>
      </c>
      <c r="T166" s="273" t="e">
        <f>SUM(#REF!)</f>
        <v>#REF!</v>
      </c>
      <c r="U166" s="273">
        <f t="shared" ref="U166" si="118">+U165</f>
        <v>0</v>
      </c>
      <c r="V166" s="273">
        <f t="shared" ref="V166" si="119">+V165</f>
        <v>0</v>
      </c>
      <c r="W166" s="273">
        <f t="shared" ref="W166" si="120">+W165</f>
        <v>0</v>
      </c>
      <c r="X166" s="273">
        <f t="shared" ref="X166" si="121">+X165</f>
        <v>0</v>
      </c>
      <c r="Y166" s="273">
        <f t="shared" ref="Y166" si="122">+Y165</f>
        <v>0</v>
      </c>
      <c r="Z166" s="273">
        <f t="shared" ref="Z166" si="123">+Z165</f>
        <v>0</v>
      </c>
      <c r="AA166" s="273">
        <f t="shared" ref="AA166" si="124">+AA165</f>
        <v>0</v>
      </c>
      <c r="AB166" s="273">
        <f>+AB165</f>
        <v>0</v>
      </c>
      <c r="AC166" s="273">
        <f t="shared" ref="AC166" si="125">+AC165</f>
        <v>0</v>
      </c>
      <c r="AD166" s="273">
        <f t="shared" ref="AD166" si="126">+AD165</f>
        <v>0</v>
      </c>
      <c r="AE166" s="273">
        <f t="shared" ref="AE166" si="127">+AE165</f>
        <v>0</v>
      </c>
      <c r="AF166" s="273">
        <f t="shared" ref="AF166" si="128">+AF165</f>
        <v>0</v>
      </c>
      <c r="AG166" s="273">
        <f t="shared" ref="AG166" si="129">+AG165</f>
        <v>0</v>
      </c>
      <c r="AH166" s="273">
        <f t="shared" ref="AH166" si="130">+AH165</f>
        <v>0</v>
      </c>
      <c r="AI166" s="281">
        <f>IF(ISERROR(AH166/J166),0,AH166/J166)</f>
        <v>0</v>
      </c>
      <c r="AJ166" s="281">
        <f>IF(ISERROR(AH166/$AH$212),0,AH166/$AH$212)</f>
        <v>0</v>
      </c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</row>
    <row r="167" spans="1:130" ht="12.75" customHeight="1" x14ac:dyDescent="0.3">
      <c r="A167" s="524" t="s">
        <v>70</v>
      </c>
      <c r="B167" s="524"/>
      <c r="C167" s="524"/>
      <c r="D167" s="524"/>
      <c r="E167" s="524"/>
      <c r="F167" s="16"/>
      <c r="G167" s="5"/>
      <c r="H167" s="17"/>
      <c r="I167" s="17"/>
      <c r="J167" s="481">
        <v>127260000</v>
      </c>
      <c r="K167" s="7"/>
      <c r="L167" s="18"/>
      <c r="M167" s="356"/>
      <c r="N167" s="19"/>
      <c r="O167" s="19"/>
      <c r="P167" s="157"/>
      <c r="Q167" s="318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111"/>
      <c r="AJ167" s="111"/>
    </row>
    <row r="168" spans="1:130" s="11" customFormat="1" ht="24.75" customHeight="1" outlineLevel="1" x14ac:dyDescent="0.2">
      <c r="A168" s="23">
        <v>1</v>
      </c>
      <c r="B168" s="23"/>
      <c r="C168" s="325" t="s">
        <v>407</v>
      </c>
      <c r="D168" s="176">
        <v>44827</v>
      </c>
      <c r="E168" s="44" t="s">
        <v>408</v>
      </c>
      <c r="F168" s="74" t="s">
        <v>252</v>
      </c>
      <c r="G168" s="360" t="s">
        <v>253</v>
      </c>
      <c r="H168" s="33"/>
      <c r="I168" s="33"/>
      <c r="J168" s="482"/>
      <c r="K168" s="76">
        <v>12150000</v>
      </c>
      <c r="L168" s="74"/>
      <c r="M168" s="95"/>
      <c r="N168" s="28"/>
      <c r="O168" s="350"/>
      <c r="P168" s="74"/>
      <c r="Q168" s="74"/>
      <c r="R168" s="95"/>
      <c r="S168" s="28"/>
      <c r="T168" s="28"/>
      <c r="U168" s="29">
        <f>SUM(R168:T168)</f>
        <v>0</v>
      </c>
      <c r="V168" s="28"/>
      <c r="W168" s="28"/>
      <c r="X168" s="28"/>
      <c r="Y168" s="29">
        <f>SUM(V168:X168)</f>
        <v>0</v>
      </c>
      <c r="Z168" s="28"/>
      <c r="AA168" s="28"/>
      <c r="AB168" s="76">
        <v>12150000</v>
      </c>
      <c r="AC168" s="29">
        <f>SUM(Z168:AB168)</f>
        <v>12150000</v>
      </c>
      <c r="AD168" s="28"/>
      <c r="AE168" s="147"/>
      <c r="AF168" s="28"/>
      <c r="AG168" s="29">
        <f>SUM(AD168:AF168)</f>
        <v>0</v>
      </c>
      <c r="AH168" s="29">
        <f t="shared" ref="AH168" si="131">SUM(U168,Y168,AC168,AG168)</f>
        <v>12150000</v>
      </c>
      <c r="AI168" s="112">
        <f>IF(ISERROR(AH168/$J$167),0,AH168/$J$167)</f>
        <v>9.5473833097595467E-2</v>
      </c>
      <c r="AJ168" s="112">
        <f>IF(ISERROR(AH168/$AH$212),"-",AH168/$AH$212)</f>
        <v>7.1868400972441571E-3</v>
      </c>
    </row>
    <row r="169" spans="1:130" s="11" customFormat="1" ht="24.75" customHeight="1" outlineLevel="1" x14ac:dyDescent="0.2">
      <c r="A169" s="23">
        <v>2</v>
      </c>
      <c r="B169" s="23"/>
      <c r="C169" s="325" t="s">
        <v>409</v>
      </c>
      <c r="D169" s="176">
        <v>44831</v>
      </c>
      <c r="E169" s="44" t="s">
        <v>410</v>
      </c>
      <c r="F169" s="74" t="s">
        <v>252</v>
      </c>
      <c r="G169" s="360" t="s">
        <v>253</v>
      </c>
      <c r="H169" s="33"/>
      <c r="I169" s="33"/>
      <c r="J169" s="482"/>
      <c r="K169" s="76">
        <v>7200000</v>
      </c>
      <c r="L169" s="74"/>
      <c r="M169" s="95"/>
      <c r="N169" s="28"/>
      <c r="O169" s="350"/>
      <c r="P169" s="74"/>
      <c r="Q169" s="74"/>
      <c r="R169" s="95"/>
      <c r="S169" s="28"/>
      <c r="T169" s="28"/>
      <c r="U169" s="29">
        <f t="shared" ref="U169:U177" si="132">SUM(R169:T169)</f>
        <v>0</v>
      </c>
      <c r="V169" s="28"/>
      <c r="W169" s="28"/>
      <c r="X169" s="28"/>
      <c r="Y169" s="29">
        <f t="shared" ref="Y169:Y177" si="133">SUM(V169:X169)</f>
        <v>0</v>
      </c>
      <c r="Z169" s="28"/>
      <c r="AA169" s="28"/>
      <c r="AB169" s="76">
        <v>7200000</v>
      </c>
      <c r="AC169" s="29">
        <f t="shared" ref="AC169:AC177" si="134">SUM(Z169:AB169)</f>
        <v>7200000</v>
      </c>
      <c r="AD169" s="28"/>
      <c r="AE169" s="147"/>
      <c r="AF169" s="28"/>
      <c r="AG169" s="29">
        <f t="shared" ref="AG169:AG177" si="135">SUM(AD169:AF169)</f>
        <v>0</v>
      </c>
      <c r="AH169" s="29">
        <f t="shared" ref="AH169:AH177" si="136">SUM(U169,Y169,AC169,AG169)</f>
        <v>7200000</v>
      </c>
      <c r="AI169" s="112">
        <f t="shared" ref="AI169:AI177" si="137">IF(ISERROR(AH169/$J$167),0,AH169/$J$167)</f>
        <v>5.6577086280056574E-2</v>
      </c>
      <c r="AJ169" s="112">
        <f t="shared" ref="AJ169:AJ177" si="138">IF(ISERROR(AH169/$AH$212),"-",AH169/$AH$212)</f>
        <v>4.2588682057743158E-3</v>
      </c>
    </row>
    <row r="170" spans="1:130" s="11" customFormat="1" ht="24.75" customHeight="1" outlineLevel="1" x14ac:dyDescent="0.2">
      <c r="A170" s="23">
        <v>3</v>
      </c>
      <c r="B170" s="23"/>
      <c r="C170" s="325" t="s">
        <v>411</v>
      </c>
      <c r="D170" s="176">
        <v>44831</v>
      </c>
      <c r="E170" s="44" t="s">
        <v>412</v>
      </c>
      <c r="F170" s="74" t="s">
        <v>252</v>
      </c>
      <c r="G170" s="360" t="s">
        <v>253</v>
      </c>
      <c r="H170" s="33"/>
      <c r="I170" s="33"/>
      <c r="J170" s="482"/>
      <c r="K170" s="76">
        <v>10530000</v>
      </c>
      <c r="L170" s="74"/>
      <c r="M170" s="95"/>
      <c r="N170" s="28"/>
      <c r="O170" s="350"/>
      <c r="P170" s="74"/>
      <c r="Q170" s="74"/>
      <c r="R170" s="95"/>
      <c r="S170" s="28"/>
      <c r="T170" s="28"/>
      <c r="U170" s="29">
        <f t="shared" si="132"/>
        <v>0</v>
      </c>
      <c r="V170" s="28"/>
      <c r="W170" s="28"/>
      <c r="X170" s="28"/>
      <c r="Y170" s="29">
        <f t="shared" si="133"/>
        <v>0</v>
      </c>
      <c r="Z170" s="28"/>
      <c r="AA170" s="28"/>
      <c r="AB170" s="76">
        <v>10530000</v>
      </c>
      <c r="AC170" s="29">
        <f t="shared" si="134"/>
        <v>10530000</v>
      </c>
      <c r="AD170" s="28"/>
      <c r="AE170" s="147"/>
      <c r="AF170" s="28"/>
      <c r="AG170" s="29">
        <f t="shared" si="135"/>
        <v>0</v>
      </c>
      <c r="AH170" s="29">
        <f t="shared" si="136"/>
        <v>10530000</v>
      </c>
      <c r="AI170" s="112">
        <f t="shared" si="137"/>
        <v>8.2743988684582742E-2</v>
      </c>
      <c r="AJ170" s="112">
        <f t="shared" si="138"/>
        <v>6.2285947509449361E-3</v>
      </c>
    </row>
    <row r="171" spans="1:130" s="11" customFormat="1" ht="24.75" customHeight="1" outlineLevel="1" x14ac:dyDescent="0.2">
      <c r="A171" s="23">
        <v>4</v>
      </c>
      <c r="B171" s="23"/>
      <c r="C171" s="325" t="s">
        <v>413</v>
      </c>
      <c r="D171" s="176">
        <v>44827</v>
      </c>
      <c r="E171" s="44" t="s">
        <v>414</v>
      </c>
      <c r="F171" s="74" t="s">
        <v>252</v>
      </c>
      <c r="G171" s="360" t="s">
        <v>253</v>
      </c>
      <c r="H171" s="33"/>
      <c r="I171" s="33"/>
      <c r="J171" s="482"/>
      <c r="K171" s="76">
        <v>7200000</v>
      </c>
      <c r="L171" s="74"/>
      <c r="M171" s="95"/>
      <c r="N171" s="28"/>
      <c r="O171" s="350"/>
      <c r="P171" s="74"/>
      <c r="Q171" s="74"/>
      <c r="R171" s="95"/>
      <c r="S171" s="28"/>
      <c r="T171" s="28"/>
      <c r="U171" s="29">
        <f t="shared" si="132"/>
        <v>0</v>
      </c>
      <c r="V171" s="28"/>
      <c r="W171" s="28"/>
      <c r="X171" s="28"/>
      <c r="Y171" s="29">
        <f t="shared" si="133"/>
        <v>0</v>
      </c>
      <c r="Z171" s="28"/>
      <c r="AA171" s="28"/>
      <c r="AB171" s="76">
        <v>7200000</v>
      </c>
      <c r="AC171" s="29">
        <f t="shared" si="134"/>
        <v>7200000</v>
      </c>
      <c r="AD171" s="28"/>
      <c r="AE171" s="147"/>
      <c r="AF171" s="28"/>
      <c r="AG171" s="29">
        <f t="shared" si="135"/>
        <v>0</v>
      </c>
      <c r="AH171" s="29">
        <f t="shared" si="136"/>
        <v>7200000</v>
      </c>
      <c r="AI171" s="112">
        <f t="shared" si="137"/>
        <v>5.6577086280056574E-2</v>
      </c>
      <c r="AJ171" s="112">
        <f t="shared" si="138"/>
        <v>4.2588682057743158E-3</v>
      </c>
    </row>
    <row r="172" spans="1:130" s="11" customFormat="1" ht="24.75" customHeight="1" outlineLevel="1" x14ac:dyDescent="0.2">
      <c r="A172" s="23">
        <v>5</v>
      </c>
      <c r="B172" s="23"/>
      <c r="C172" s="325" t="s">
        <v>415</v>
      </c>
      <c r="D172" s="176">
        <v>44827</v>
      </c>
      <c r="E172" s="44" t="s">
        <v>416</v>
      </c>
      <c r="F172" s="74" t="s">
        <v>252</v>
      </c>
      <c r="G172" s="360" t="s">
        <v>253</v>
      </c>
      <c r="H172" s="33"/>
      <c r="I172" s="33"/>
      <c r="J172" s="482"/>
      <c r="K172" s="76">
        <v>10800000</v>
      </c>
      <c r="L172" s="74"/>
      <c r="M172" s="95"/>
      <c r="N172" s="28"/>
      <c r="O172" s="350"/>
      <c r="P172" s="74"/>
      <c r="Q172" s="74"/>
      <c r="R172" s="95"/>
      <c r="S172" s="28"/>
      <c r="T172" s="28"/>
      <c r="U172" s="29">
        <f t="shared" si="132"/>
        <v>0</v>
      </c>
      <c r="V172" s="28"/>
      <c r="W172" s="28"/>
      <c r="X172" s="28"/>
      <c r="Y172" s="29">
        <f t="shared" si="133"/>
        <v>0</v>
      </c>
      <c r="Z172" s="28"/>
      <c r="AA172" s="28"/>
      <c r="AB172" s="76">
        <v>10800000</v>
      </c>
      <c r="AC172" s="29">
        <f t="shared" si="134"/>
        <v>10800000</v>
      </c>
      <c r="AD172" s="28"/>
      <c r="AE172" s="147"/>
      <c r="AF172" s="28"/>
      <c r="AG172" s="29">
        <f t="shared" si="135"/>
        <v>0</v>
      </c>
      <c r="AH172" s="29">
        <f t="shared" si="136"/>
        <v>10800000</v>
      </c>
      <c r="AI172" s="112">
        <f t="shared" si="137"/>
        <v>8.4865629420084868E-2</v>
      </c>
      <c r="AJ172" s="112">
        <f t="shared" si="138"/>
        <v>6.3883023086614733E-3</v>
      </c>
    </row>
    <row r="173" spans="1:130" s="11" customFormat="1" ht="24.75" customHeight="1" outlineLevel="1" x14ac:dyDescent="0.2">
      <c r="A173" s="23">
        <v>6</v>
      </c>
      <c r="B173" s="23"/>
      <c r="C173" s="325" t="s">
        <v>417</v>
      </c>
      <c r="D173" s="176">
        <v>44827</v>
      </c>
      <c r="E173" s="44" t="s">
        <v>418</v>
      </c>
      <c r="F173" s="74" t="s">
        <v>252</v>
      </c>
      <c r="G173" s="360" t="s">
        <v>253</v>
      </c>
      <c r="H173" s="33"/>
      <c r="I173" s="33"/>
      <c r="J173" s="482"/>
      <c r="K173" s="76">
        <v>10530000</v>
      </c>
      <c r="L173" s="74"/>
      <c r="M173" s="95"/>
      <c r="N173" s="28"/>
      <c r="O173" s="350"/>
      <c r="P173" s="74"/>
      <c r="Q173" s="74"/>
      <c r="R173" s="95"/>
      <c r="S173" s="28"/>
      <c r="T173" s="28"/>
      <c r="U173" s="29">
        <f t="shared" si="132"/>
        <v>0</v>
      </c>
      <c r="V173" s="28"/>
      <c r="W173" s="28"/>
      <c r="X173" s="28"/>
      <c r="Y173" s="29">
        <f t="shared" si="133"/>
        <v>0</v>
      </c>
      <c r="Z173" s="28"/>
      <c r="AA173" s="28"/>
      <c r="AB173" s="76">
        <v>10530000</v>
      </c>
      <c r="AC173" s="29">
        <f t="shared" si="134"/>
        <v>10530000</v>
      </c>
      <c r="AD173" s="28"/>
      <c r="AE173" s="147"/>
      <c r="AF173" s="28"/>
      <c r="AG173" s="29">
        <f t="shared" si="135"/>
        <v>0</v>
      </c>
      <c r="AH173" s="29">
        <f t="shared" si="136"/>
        <v>10530000</v>
      </c>
      <c r="AI173" s="112">
        <f t="shared" si="137"/>
        <v>8.2743988684582742E-2</v>
      </c>
      <c r="AJ173" s="112">
        <f t="shared" si="138"/>
        <v>6.2285947509449361E-3</v>
      </c>
    </row>
    <row r="174" spans="1:130" s="11" customFormat="1" ht="24.75" customHeight="1" outlineLevel="1" x14ac:dyDescent="0.2">
      <c r="A174" s="23">
        <v>7</v>
      </c>
      <c r="B174" s="23"/>
      <c r="C174" s="325" t="s">
        <v>419</v>
      </c>
      <c r="D174" s="176">
        <v>44827</v>
      </c>
      <c r="E174" s="44" t="s">
        <v>420</v>
      </c>
      <c r="F174" s="74" t="s">
        <v>252</v>
      </c>
      <c r="G174" s="360" t="s">
        <v>253</v>
      </c>
      <c r="H174" s="33"/>
      <c r="I174" s="33"/>
      <c r="J174" s="482"/>
      <c r="K174" s="76">
        <v>10800000</v>
      </c>
      <c r="L174" s="74"/>
      <c r="M174" s="95"/>
      <c r="N174" s="28"/>
      <c r="O174" s="350"/>
      <c r="P174" s="74"/>
      <c r="Q174" s="74"/>
      <c r="R174" s="95"/>
      <c r="S174" s="28"/>
      <c r="T174" s="28"/>
      <c r="U174" s="29">
        <f t="shared" si="132"/>
        <v>0</v>
      </c>
      <c r="V174" s="28"/>
      <c r="W174" s="28"/>
      <c r="X174" s="28"/>
      <c r="Y174" s="29">
        <f t="shared" si="133"/>
        <v>0</v>
      </c>
      <c r="Z174" s="28"/>
      <c r="AA174" s="28"/>
      <c r="AB174" s="76">
        <v>10800000</v>
      </c>
      <c r="AC174" s="29">
        <f t="shared" si="134"/>
        <v>10800000</v>
      </c>
      <c r="AD174" s="28"/>
      <c r="AE174" s="147"/>
      <c r="AF174" s="28"/>
      <c r="AG174" s="29">
        <f t="shared" si="135"/>
        <v>0</v>
      </c>
      <c r="AH174" s="29">
        <f t="shared" si="136"/>
        <v>10800000</v>
      </c>
      <c r="AI174" s="112">
        <f t="shared" si="137"/>
        <v>8.4865629420084868E-2</v>
      </c>
      <c r="AJ174" s="112">
        <f t="shared" si="138"/>
        <v>6.3883023086614733E-3</v>
      </c>
    </row>
    <row r="175" spans="1:130" s="11" customFormat="1" ht="24.75" customHeight="1" outlineLevel="1" x14ac:dyDescent="0.2">
      <c r="A175" s="23">
        <v>8</v>
      </c>
      <c r="B175" s="23"/>
      <c r="C175" s="325" t="s">
        <v>421</v>
      </c>
      <c r="D175" s="176">
        <v>44827</v>
      </c>
      <c r="E175" s="44" t="s">
        <v>422</v>
      </c>
      <c r="F175" s="74" t="s">
        <v>252</v>
      </c>
      <c r="G175" s="360" t="s">
        <v>253</v>
      </c>
      <c r="H175" s="33"/>
      <c r="I175" s="33"/>
      <c r="J175" s="482"/>
      <c r="K175" s="76">
        <v>7200000</v>
      </c>
      <c r="L175" s="74"/>
      <c r="M175" s="95"/>
      <c r="N175" s="28"/>
      <c r="O175" s="350"/>
      <c r="P175" s="74"/>
      <c r="Q175" s="74"/>
      <c r="R175" s="95"/>
      <c r="S175" s="28"/>
      <c r="T175" s="28"/>
      <c r="U175" s="29">
        <f t="shared" si="132"/>
        <v>0</v>
      </c>
      <c r="V175" s="28"/>
      <c r="W175" s="28"/>
      <c r="X175" s="28"/>
      <c r="Y175" s="29">
        <f t="shared" si="133"/>
        <v>0</v>
      </c>
      <c r="Z175" s="28"/>
      <c r="AA175" s="28"/>
      <c r="AB175" s="76">
        <v>7200000</v>
      </c>
      <c r="AC175" s="29">
        <f t="shared" si="134"/>
        <v>7200000</v>
      </c>
      <c r="AD175" s="28"/>
      <c r="AE175" s="147"/>
      <c r="AF175" s="28"/>
      <c r="AG175" s="29">
        <f t="shared" si="135"/>
        <v>0</v>
      </c>
      <c r="AH175" s="29">
        <f t="shared" si="136"/>
        <v>7200000</v>
      </c>
      <c r="AI175" s="112">
        <f t="shared" si="137"/>
        <v>5.6577086280056574E-2</v>
      </c>
      <c r="AJ175" s="112">
        <f t="shared" si="138"/>
        <v>4.2588682057743158E-3</v>
      </c>
    </row>
    <row r="176" spans="1:130" s="11" customFormat="1" ht="24.75" customHeight="1" outlineLevel="1" x14ac:dyDescent="0.2">
      <c r="A176" s="23">
        <v>9</v>
      </c>
      <c r="B176" s="23"/>
      <c r="C176" s="325" t="s">
        <v>423</v>
      </c>
      <c r="D176" s="176">
        <v>44827</v>
      </c>
      <c r="E176" s="44" t="s">
        <v>424</v>
      </c>
      <c r="F176" s="74" t="s">
        <v>252</v>
      </c>
      <c r="G176" s="360" t="s">
        <v>253</v>
      </c>
      <c r="H176" s="33"/>
      <c r="I176" s="33"/>
      <c r="J176" s="482"/>
      <c r="K176" s="76">
        <v>17010000</v>
      </c>
      <c r="L176" s="74"/>
      <c r="M176" s="95"/>
      <c r="N176" s="28"/>
      <c r="O176" s="350"/>
      <c r="P176" s="74"/>
      <c r="Q176" s="74"/>
      <c r="R176" s="95"/>
      <c r="S176" s="28"/>
      <c r="T176" s="28"/>
      <c r="U176" s="29">
        <f t="shared" si="132"/>
        <v>0</v>
      </c>
      <c r="V176" s="28"/>
      <c r="W176" s="28"/>
      <c r="X176" s="28"/>
      <c r="Y176" s="29">
        <f t="shared" si="133"/>
        <v>0</v>
      </c>
      <c r="Z176" s="28"/>
      <c r="AA176" s="28"/>
      <c r="AB176" s="76">
        <v>17010000</v>
      </c>
      <c r="AC176" s="29">
        <f t="shared" si="134"/>
        <v>17010000</v>
      </c>
      <c r="AD176" s="28"/>
      <c r="AE176" s="147"/>
      <c r="AF176" s="28"/>
      <c r="AG176" s="29">
        <f t="shared" si="135"/>
        <v>0</v>
      </c>
      <c r="AH176" s="29">
        <f t="shared" si="136"/>
        <v>17010000</v>
      </c>
      <c r="AI176" s="112">
        <f t="shared" si="137"/>
        <v>0.13366336633663367</v>
      </c>
      <c r="AJ176" s="112">
        <f t="shared" si="138"/>
        <v>1.0061576136141821E-2</v>
      </c>
    </row>
    <row r="177" spans="1:130" s="11" customFormat="1" ht="24.75" customHeight="1" outlineLevel="1" x14ac:dyDescent="0.2">
      <c r="A177" s="23">
        <v>10</v>
      </c>
      <c r="B177" s="23"/>
      <c r="C177" s="325" t="s">
        <v>425</v>
      </c>
      <c r="D177" s="185">
        <v>44827</v>
      </c>
      <c r="E177" s="44" t="s">
        <v>426</v>
      </c>
      <c r="F177" s="74" t="s">
        <v>252</v>
      </c>
      <c r="G177" s="360" t="s">
        <v>253</v>
      </c>
      <c r="H177" s="33"/>
      <c r="I177" s="33"/>
      <c r="J177" s="517"/>
      <c r="K177" s="76">
        <v>11520000</v>
      </c>
      <c r="L177" s="74"/>
      <c r="M177" s="95"/>
      <c r="N177" s="28"/>
      <c r="O177" s="350"/>
      <c r="P177" s="74"/>
      <c r="Q177" s="74"/>
      <c r="R177" s="95"/>
      <c r="S177" s="28"/>
      <c r="T177" s="28"/>
      <c r="U177" s="29">
        <f t="shared" si="132"/>
        <v>0</v>
      </c>
      <c r="V177" s="28"/>
      <c r="W177" s="28"/>
      <c r="X177" s="28"/>
      <c r="Y177" s="29">
        <f t="shared" si="133"/>
        <v>0</v>
      </c>
      <c r="Z177" s="28"/>
      <c r="AA177" s="28"/>
      <c r="AB177" s="76">
        <v>11520000</v>
      </c>
      <c r="AC177" s="29">
        <f t="shared" si="134"/>
        <v>11520000</v>
      </c>
      <c r="AD177" s="28"/>
      <c r="AE177" s="147"/>
      <c r="AF177" s="28"/>
      <c r="AG177" s="29">
        <f t="shared" si="135"/>
        <v>0</v>
      </c>
      <c r="AH177" s="29">
        <f t="shared" si="136"/>
        <v>11520000</v>
      </c>
      <c r="AI177" s="112">
        <f t="shared" si="137"/>
        <v>9.0523338048090526E-2</v>
      </c>
      <c r="AJ177" s="112">
        <f t="shared" si="138"/>
        <v>6.8141891292389052E-3</v>
      </c>
    </row>
    <row r="178" spans="1:130" s="283" customFormat="1" ht="12.75" customHeight="1" x14ac:dyDescent="0.3">
      <c r="A178" s="430" t="s">
        <v>71</v>
      </c>
      <c r="B178" s="430"/>
      <c r="C178" s="430"/>
      <c r="D178" s="430"/>
      <c r="E178" s="430"/>
      <c r="F178" s="430"/>
      <c r="G178" s="430"/>
      <c r="H178" s="430"/>
      <c r="I178" s="430"/>
      <c r="J178" s="273">
        <f>+J167</f>
        <v>127260000</v>
      </c>
      <c r="K178" s="282">
        <f>SUM(K168:K177)</f>
        <v>104940000</v>
      </c>
      <c r="L178" s="396"/>
      <c r="M178" s="273">
        <f>SUM(M168:M168)</f>
        <v>0</v>
      </c>
      <c r="N178" s="273">
        <f>SUM(N168:N168)</f>
        <v>0</v>
      </c>
      <c r="O178" s="273">
        <f>SUM(O168:O168)</f>
        <v>0</v>
      </c>
      <c r="P178" s="302"/>
      <c r="Q178" s="405"/>
      <c r="R178" s="273">
        <f t="shared" ref="R178:AA178" si="139">SUM(R168:R168)</f>
        <v>0</v>
      </c>
      <c r="S178" s="273">
        <f t="shared" si="139"/>
        <v>0</v>
      </c>
      <c r="T178" s="273">
        <f t="shared" si="139"/>
        <v>0</v>
      </c>
      <c r="U178" s="273">
        <f t="shared" si="139"/>
        <v>0</v>
      </c>
      <c r="V178" s="273">
        <f t="shared" si="139"/>
        <v>0</v>
      </c>
      <c r="W178" s="273">
        <f t="shared" si="139"/>
        <v>0</v>
      </c>
      <c r="X178" s="273">
        <f t="shared" si="139"/>
        <v>0</v>
      </c>
      <c r="Y178" s="273">
        <f t="shared" si="139"/>
        <v>0</v>
      </c>
      <c r="Z178" s="273">
        <f t="shared" si="139"/>
        <v>0</v>
      </c>
      <c r="AA178" s="273">
        <f t="shared" si="139"/>
        <v>0</v>
      </c>
      <c r="AB178" s="273">
        <f>SUM(AB168:AB177)</f>
        <v>104940000</v>
      </c>
      <c r="AC178" s="273">
        <f>SUM(AC168:AC177)</f>
        <v>104940000</v>
      </c>
      <c r="AD178" s="273">
        <f>SUM(AD168:AD168)</f>
        <v>0</v>
      </c>
      <c r="AE178" s="273">
        <f>SUM(AE168:AE168)</f>
        <v>0</v>
      </c>
      <c r="AF178" s="273">
        <f>SUM(AF168:AF168)</f>
        <v>0</v>
      </c>
      <c r="AG178" s="273">
        <f>SUM(AG168:AG168)</f>
        <v>0</v>
      </c>
      <c r="AH178" s="273">
        <f>SUM(AH168:AH177)</f>
        <v>104940000</v>
      </c>
      <c r="AI178" s="281">
        <f>IF(ISERROR(AH178/J178),0,AH178/J178)</f>
        <v>0.82461103253182466</v>
      </c>
      <c r="AJ178" s="281">
        <f>IF(ISERROR(AH178/$AH$212),0,AH178/$AH$212)</f>
        <v>6.2073004099160646E-2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</row>
    <row r="179" spans="1:130" ht="12.75" customHeight="1" x14ac:dyDescent="0.3">
      <c r="A179" s="524" t="s">
        <v>72</v>
      </c>
      <c r="B179" s="524"/>
      <c r="C179" s="524"/>
      <c r="D179" s="524"/>
      <c r="E179" s="524"/>
      <c r="F179" s="16"/>
      <c r="G179" s="5"/>
      <c r="H179" s="17"/>
      <c r="I179" s="17"/>
      <c r="J179" s="481">
        <v>12960000</v>
      </c>
      <c r="K179" s="7"/>
      <c r="L179" s="18"/>
      <c r="M179" s="19"/>
      <c r="N179" s="19"/>
      <c r="O179" s="19"/>
      <c r="P179" s="5"/>
      <c r="Q179" s="20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111"/>
      <c r="AJ179" s="111"/>
    </row>
    <row r="180" spans="1:130" s="11" customFormat="1" ht="24.75" customHeight="1" outlineLevel="1" x14ac:dyDescent="0.2">
      <c r="A180" s="23">
        <v>1</v>
      </c>
      <c r="B180" s="23"/>
      <c r="C180" s="325" t="s">
        <v>427</v>
      </c>
      <c r="D180" s="141">
        <v>44803</v>
      </c>
      <c r="E180" s="74" t="s">
        <v>428</v>
      </c>
      <c r="F180" s="170" t="s">
        <v>429</v>
      </c>
      <c r="G180" s="190" t="s">
        <v>253</v>
      </c>
      <c r="H180" s="33"/>
      <c r="I180" s="33"/>
      <c r="J180" s="482"/>
      <c r="K180" s="79">
        <v>12960000</v>
      </c>
      <c r="L180" s="78"/>
      <c r="M180" s="28"/>
      <c r="N180" s="28"/>
      <c r="O180" s="28"/>
      <c r="P180" s="78"/>
      <c r="Q180" s="78"/>
      <c r="R180" s="28"/>
      <c r="S180" s="28"/>
      <c r="T180" s="28"/>
      <c r="U180" s="29">
        <f>SUM(R180:T180)</f>
        <v>0</v>
      </c>
      <c r="V180" s="28"/>
      <c r="W180" s="28"/>
      <c r="X180" s="28"/>
      <c r="Y180" s="29">
        <f>SUM(V180:X180)</f>
        <v>0</v>
      </c>
      <c r="Z180" s="28"/>
      <c r="AA180" s="28">
        <v>12960000</v>
      </c>
      <c r="AB180" s="28"/>
      <c r="AC180" s="29">
        <f>SUM(Z180:AB180)</f>
        <v>12960000</v>
      </c>
      <c r="AD180" s="28"/>
      <c r="AE180" s="147"/>
      <c r="AF180" s="28"/>
      <c r="AG180" s="29">
        <f>SUM(AD180:AF180)</f>
        <v>0</v>
      </c>
      <c r="AH180" s="29">
        <f t="shared" ref="AH180:AH182" si="140">SUM(U180,Y180,AC180,AG180)</f>
        <v>12960000</v>
      </c>
      <c r="AI180" s="112">
        <f>IF(ISERROR(AH180/J179),0,AH180/J179)</f>
        <v>1</v>
      </c>
      <c r="AJ180" s="112">
        <f>IF(ISERROR(AH180/$AH$212),"-",AH180/$AH$212)</f>
        <v>7.665962770393768E-3</v>
      </c>
    </row>
    <row r="181" spans="1:130" s="11" customFormat="1" ht="12.75" hidden="1" customHeight="1" outlineLevel="1" x14ac:dyDescent="0.2">
      <c r="A181" s="23">
        <v>2</v>
      </c>
      <c r="B181" s="23"/>
      <c r="C181" s="173"/>
      <c r="D181" s="33"/>
      <c r="E181" s="74"/>
      <c r="F181" s="184"/>
      <c r="G181" s="184"/>
      <c r="H181" s="33"/>
      <c r="I181" s="33"/>
      <c r="J181" s="482"/>
      <c r="K181" s="148"/>
      <c r="L181" s="78"/>
      <c r="M181" s="28"/>
      <c r="N181" s="28"/>
      <c r="O181" s="28"/>
      <c r="P181" s="162"/>
      <c r="Q181" s="162"/>
      <c r="R181" s="28"/>
      <c r="S181" s="28"/>
      <c r="T181" s="28"/>
      <c r="U181" s="29">
        <f t="shared" ref="U181:U182" si="141">SUM(R181:T181)</f>
        <v>0</v>
      </c>
      <c r="V181" s="28"/>
      <c r="W181" s="28"/>
      <c r="X181" s="28"/>
      <c r="Y181" s="29">
        <f t="shared" ref="Y181:Y182" si="142">SUM(V181:X181)</f>
        <v>0</v>
      </c>
      <c r="Z181" s="28"/>
      <c r="AA181" s="28"/>
      <c r="AB181" s="28"/>
      <c r="AC181" s="29">
        <f t="shared" ref="AC181:AC182" si="143">SUM(Z181:AB181)</f>
        <v>0</v>
      </c>
      <c r="AD181" s="28"/>
      <c r="AE181" s="148"/>
      <c r="AF181" s="28"/>
      <c r="AG181" s="29">
        <f t="shared" ref="AG181:AG182" si="144">SUM(AD181:AF181)</f>
        <v>0</v>
      </c>
      <c r="AH181" s="29">
        <f t="shared" si="140"/>
        <v>0</v>
      </c>
      <c r="AI181" s="112">
        <f t="shared" ref="AI181:AI182" si="145">IF(ISERROR(AH181/J181),0,AH181/J181)</f>
        <v>0</v>
      </c>
      <c r="AJ181" s="112">
        <f>IF(ISERROR(AH181/$AH$212),"-",AH181/$AH$212)</f>
        <v>0</v>
      </c>
    </row>
    <row r="182" spans="1:130" ht="12.75" hidden="1" customHeight="1" outlineLevel="1" x14ac:dyDescent="0.2">
      <c r="A182" s="23">
        <v>3</v>
      </c>
      <c r="B182" s="23"/>
      <c r="C182" s="173"/>
      <c r="D182" s="33"/>
      <c r="E182" s="74"/>
      <c r="F182" s="184"/>
      <c r="G182" s="184"/>
      <c r="H182" s="33"/>
      <c r="I182" s="33"/>
      <c r="J182" s="482"/>
      <c r="K182" s="148"/>
      <c r="L182" s="78"/>
      <c r="M182" s="28"/>
      <c r="N182" s="28"/>
      <c r="O182" s="28"/>
      <c r="P182" s="162"/>
      <c r="Q182" s="162"/>
      <c r="R182" s="28"/>
      <c r="S182" s="28"/>
      <c r="T182" s="28"/>
      <c r="U182" s="29">
        <f t="shared" si="141"/>
        <v>0</v>
      </c>
      <c r="V182" s="28"/>
      <c r="W182" s="28"/>
      <c r="X182" s="28"/>
      <c r="Y182" s="29">
        <f t="shared" si="142"/>
        <v>0</v>
      </c>
      <c r="Z182" s="28"/>
      <c r="AA182" s="28"/>
      <c r="AB182" s="28"/>
      <c r="AC182" s="29">
        <f t="shared" si="143"/>
        <v>0</v>
      </c>
      <c r="AD182" s="28"/>
      <c r="AE182" s="148"/>
      <c r="AF182" s="28"/>
      <c r="AG182" s="29">
        <f t="shared" si="144"/>
        <v>0</v>
      </c>
      <c r="AH182" s="29">
        <f t="shared" si="140"/>
        <v>0</v>
      </c>
      <c r="AI182" s="112">
        <f t="shared" si="145"/>
        <v>0</v>
      </c>
      <c r="AJ182" s="112">
        <f>IF(ISERROR(AH182/$AH$212),"-",AH182/$AH$212)</f>
        <v>0</v>
      </c>
    </row>
    <row r="183" spans="1:130" s="283" customFormat="1" ht="12.75" customHeight="1" x14ac:dyDescent="0.3">
      <c r="A183" s="430" t="s">
        <v>73</v>
      </c>
      <c r="B183" s="430"/>
      <c r="C183" s="430"/>
      <c r="D183" s="430"/>
      <c r="E183" s="430"/>
      <c r="F183" s="430"/>
      <c r="G183" s="430"/>
      <c r="H183" s="430"/>
      <c r="I183" s="430"/>
      <c r="J183" s="273">
        <f>+J179</f>
        <v>12960000</v>
      </c>
      <c r="K183" s="273">
        <f>SUM(K180:K182)</f>
        <v>12960000</v>
      </c>
      <c r="L183" s="394"/>
      <c r="M183" s="273">
        <f>SUM(M180:M182)</f>
        <v>0</v>
      </c>
      <c r="N183" s="273">
        <f>SUM(N180:N182)</f>
        <v>0</v>
      </c>
      <c r="O183" s="273">
        <f>SUM(O180:O182)</f>
        <v>0</v>
      </c>
      <c r="P183" s="274"/>
      <c r="Q183" s="404"/>
      <c r="R183" s="273">
        <f t="shared" ref="R183:AH183" si="146">SUM(R180:R182)</f>
        <v>0</v>
      </c>
      <c r="S183" s="273">
        <f t="shared" si="146"/>
        <v>0</v>
      </c>
      <c r="T183" s="273">
        <f t="shared" si="146"/>
        <v>0</v>
      </c>
      <c r="U183" s="273">
        <f t="shared" si="146"/>
        <v>0</v>
      </c>
      <c r="V183" s="273">
        <f t="shared" si="146"/>
        <v>0</v>
      </c>
      <c r="W183" s="273">
        <f t="shared" si="146"/>
        <v>0</v>
      </c>
      <c r="X183" s="273">
        <f t="shared" si="146"/>
        <v>0</v>
      </c>
      <c r="Y183" s="273">
        <f t="shared" si="146"/>
        <v>0</v>
      </c>
      <c r="Z183" s="273">
        <f t="shared" si="146"/>
        <v>0</v>
      </c>
      <c r="AA183" s="273">
        <f t="shared" si="146"/>
        <v>12960000</v>
      </c>
      <c r="AB183" s="273">
        <f>SUM(AB180:AB180)</f>
        <v>0</v>
      </c>
      <c r="AC183" s="273">
        <f t="shared" si="146"/>
        <v>12960000</v>
      </c>
      <c r="AD183" s="273">
        <f t="shared" si="146"/>
        <v>0</v>
      </c>
      <c r="AE183" s="273">
        <f t="shared" si="146"/>
        <v>0</v>
      </c>
      <c r="AF183" s="273">
        <f t="shared" si="146"/>
        <v>0</v>
      </c>
      <c r="AG183" s="273">
        <f t="shared" si="146"/>
        <v>0</v>
      </c>
      <c r="AH183" s="273">
        <f t="shared" si="146"/>
        <v>12960000</v>
      </c>
      <c r="AI183" s="281">
        <f>IF(ISERROR(AH183/J183),0,AH183/J183)</f>
        <v>1</v>
      </c>
      <c r="AJ183" s="281">
        <f>IF(ISERROR(AH183/$AH$212),0,AH183/$AH$212)</f>
        <v>7.665962770393768E-3</v>
      </c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</row>
    <row r="184" spans="1:130" ht="12.75" customHeight="1" x14ac:dyDescent="0.3">
      <c r="A184" s="524" t="s">
        <v>131</v>
      </c>
      <c r="B184" s="524"/>
      <c r="C184" s="524"/>
      <c r="D184" s="524"/>
      <c r="E184" s="524"/>
      <c r="F184" s="16"/>
      <c r="G184" s="5"/>
      <c r="H184" s="17"/>
      <c r="I184" s="17"/>
      <c r="J184" s="481">
        <v>216540000</v>
      </c>
      <c r="K184" s="7"/>
      <c r="L184" s="18"/>
      <c r="M184" s="19"/>
      <c r="N184" s="19"/>
      <c r="O184" s="19"/>
      <c r="P184" s="5"/>
      <c r="Q184" s="20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111"/>
      <c r="AJ184" s="111"/>
    </row>
    <row r="185" spans="1:130" s="118" customFormat="1" ht="24.75" customHeight="1" outlineLevel="1" x14ac:dyDescent="0.2">
      <c r="A185" s="113">
        <v>1</v>
      </c>
      <c r="B185" s="113"/>
      <c r="C185" s="325" t="s">
        <v>430</v>
      </c>
      <c r="D185" s="141">
        <v>44833</v>
      </c>
      <c r="E185" s="74" t="s">
        <v>431</v>
      </c>
      <c r="F185" s="170" t="s">
        <v>429</v>
      </c>
      <c r="G185" s="190" t="s">
        <v>253</v>
      </c>
      <c r="H185" s="137"/>
      <c r="I185" s="137"/>
      <c r="J185" s="482"/>
      <c r="K185" s="79">
        <v>10800000</v>
      </c>
      <c r="L185" s="120"/>
      <c r="M185" s="115"/>
      <c r="N185" s="115"/>
      <c r="O185" s="115"/>
      <c r="P185" s="144"/>
      <c r="Q185" s="144"/>
      <c r="R185" s="115"/>
      <c r="S185" s="115"/>
      <c r="T185" s="115"/>
      <c r="U185" s="116">
        <f>SUM(R185:T185)</f>
        <v>0</v>
      </c>
      <c r="V185" s="115"/>
      <c r="W185" s="115"/>
      <c r="X185" s="115"/>
      <c r="Y185" s="116">
        <f>SUM(V185:X185)</f>
        <v>0</v>
      </c>
      <c r="Z185" s="115"/>
      <c r="AA185" s="115"/>
      <c r="AB185" s="79">
        <v>10800000</v>
      </c>
      <c r="AC185" s="116">
        <f>SUM(Z185:AB185)</f>
        <v>10800000</v>
      </c>
      <c r="AD185" s="187"/>
      <c r="AE185" s="115"/>
      <c r="AF185" s="115"/>
      <c r="AG185" s="116">
        <f>SUM(AD185:AF185)</f>
        <v>0</v>
      </c>
      <c r="AH185" s="116">
        <f t="shared" ref="AH185:AH202" si="147">SUM(U185,Y185,AC185,AG185)</f>
        <v>10800000</v>
      </c>
      <c r="AI185" s="117">
        <f>IF(ISERROR(AH185/$J$184),0,AH185/$J$184)</f>
        <v>4.9875311720698257E-2</v>
      </c>
      <c r="AJ185" s="117">
        <f t="shared" ref="AJ185:AJ203" si="148">IF(ISERROR(AH185/$AH$212),"-",AH185/$AH$212)</f>
        <v>6.3883023086614733E-3</v>
      </c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</row>
    <row r="186" spans="1:130" s="11" customFormat="1" ht="24.75" customHeight="1" outlineLevel="1" x14ac:dyDescent="0.2">
      <c r="A186" s="23">
        <v>2</v>
      </c>
      <c r="B186" s="23"/>
      <c r="C186" s="325" t="s">
        <v>432</v>
      </c>
      <c r="D186" s="141">
        <v>44817</v>
      </c>
      <c r="E186" s="74" t="s">
        <v>433</v>
      </c>
      <c r="F186" s="170" t="s">
        <v>429</v>
      </c>
      <c r="G186" s="190" t="s">
        <v>253</v>
      </c>
      <c r="H186" s="33"/>
      <c r="I186" s="33"/>
      <c r="J186" s="482"/>
      <c r="K186" s="79">
        <v>14400000</v>
      </c>
      <c r="L186" s="5"/>
      <c r="M186" s="28"/>
      <c r="N186" s="28"/>
      <c r="O186" s="28"/>
      <c r="P186" s="153"/>
      <c r="Q186" s="153"/>
      <c r="R186" s="28"/>
      <c r="S186" s="28"/>
      <c r="T186" s="28"/>
      <c r="U186" s="29">
        <f t="shared" ref="U186:U199" si="149">SUM(R186:T186)</f>
        <v>0</v>
      </c>
      <c r="V186" s="28"/>
      <c r="W186" s="28"/>
      <c r="X186" s="28"/>
      <c r="Y186" s="29">
        <f t="shared" ref="Y186:Y199" si="150">SUM(V186:X186)</f>
        <v>0</v>
      </c>
      <c r="Z186" s="28"/>
      <c r="AA186" s="28"/>
      <c r="AB186" s="79">
        <v>14400000</v>
      </c>
      <c r="AC186" s="29">
        <f t="shared" ref="AC186:AC199" si="151">SUM(Z186:AB186)</f>
        <v>14400000</v>
      </c>
      <c r="AD186" s="152"/>
      <c r="AE186" s="28"/>
      <c r="AF186" s="28"/>
      <c r="AG186" s="29">
        <f t="shared" ref="AG186:AG199" si="152">SUM(AD186:AF186)</f>
        <v>0</v>
      </c>
      <c r="AH186" s="29">
        <f t="shared" ref="AH186:AH199" si="153">SUM(U186,Y186,AC186,AG186)</f>
        <v>14400000</v>
      </c>
      <c r="AI186" s="117">
        <f t="shared" ref="AI186:AI203" si="154">IF(ISERROR(AH186/$J$184),0,AH186/$J$184)</f>
        <v>6.6500415627597675E-2</v>
      </c>
      <c r="AJ186" s="112">
        <f t="shared" si="148"/>
        <v>8.5177364115486317E-3</v>
      </c>
      <c r="AK186" s="154"/>
    </row>
    <row r="187" spans="1:130" s="118" customFormat="1" ht="24.75" customHeight="1" outlineLevel="1" x14ac:dyDescent="0.2">
      <c r="A187" s="113">
        <v>3</v>
      </c>
      <c r="B187" s="113"/>
      <c r="C187" s="325" t="s">
        <v>434</v>
      </c>
      <c r="D187" s="141">
        <v>44831</v>
      </c>
      <c r="E187" s="74" t="s">
        <v>180</v>
      </c>
      <c r="F187" s="170" t="s">
        <v>429</v>
      </c>
      <c r="G187" s="190" t="s">
        <v>253</v>
      </c>
      <c r="H187" s="137"/>
      <c r="I187" s="137"/>
      <c r="J187" s="482"/>
      <c r="K187" s="79">
        <v>10800000</v>
      </c>
      <c r="L187" s="120"/>
      <c r="M187" s="115"/>
      <c r="N187" s="115"/>
      <c r="O187" s="115"/>
      <c r="P187" s="189"/>
      <c r="Q187" s="189"/>
      <c r="R187" s="115"/>
      <c r="S187" s="115"/>
      <c r="T187" s="115"/>
      <c r="U187" s="116">
        <f t="shared" si="149"/>
        <v>0</v>
      </c>
      <c r="V187" s="115"/>
      <c r="W187" s="115"/>
      <c r="X187" s="115"/>
      <c r="Y187" s="116">
        <f t="shared" si="150"/>
        <v>0</v>
      </c>
      <c r="Z187" s="115"/>
      <c r="AA187" s="115"/>
      <c r="AB187" s="79">
        <v>10800000</v>
      </c>
      <c r="AC187" s="116">
        <f t="shared" si="151"/>
        <v>10800000</v>
      </c>
      <c r="AD187" s="188"/>
      <c r="AE187" s="115"/>
      <c r="AF187" s="115"/>
      <c r="AG187" s="116">
        <f t="shared" si="152"/>
        <v>0</v>
      </c>
      <c r="AH187" s="116">
        <f t="shared" si="153"/>
        <v>10800000</v>
      </c>
      <c r="AI187" s="117">
        <f t="shared" si="154"/>
        <v>4.9875311720698257E-2</v>
      </c>
      <c r="AJ187" s="117">
        <f t="shared" si="148"/>
        <v>6.3883023086614733E-3</v>
      </c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</row>
    <row r="188" spans="1:130" s="118" customFormat="1" ht="24.75" customHeight="1" outlineLevel="1" x14ac:dyDescent="0.2">
      <c r="A188" s="113">
        <v>4</v>
      </c>
      <c r="B188" s="113"/>
      <c r="C188" s="325" t="s">
        <v>435</v>
      </c>
      <c r="D188" s="141">
        <v>44825</v>
      </c>
      <c r="E188" s="74" t="s">
        <v>436</v>
      </c>
      <c r="F188" s="170" t="s">
        <v>429</v>
      </c>
      <c r="G188" s="190" t="s">
        <v>253</v>
      </c>
      <c r="H188" s="137"/>
      <c r="I188" s="137"/>
      <c r="J188" s="482"/>
      <c r="K188" s="79">
        <v>10800000</v>
      </c>
      <c r="L188" s="120"/>
      <c r="M188" s="115"/>
      <c r="N188" s="115"/>
      <c r="O188" s="115"/>
      <c r="P188" s="189"/>
      <c r="Q188" s="189"/>
      <c r="R188" s="115"/>
      <c r="S188" s="115"/>
      <c r="T188" s="115"/>
      <c r="U188" s="116">
        <f t="shared" si="149"/>
        <v>0</v>
      </c>
      <c r="V188" s="115"/>
      <c r="W188" s="115"/>
      <c r="X188" s="115"/>
      <c r="Y188" s="116">
        <f t="shared" si="150"/>
        <v>0</v>
      </c>
      <c r="Z188" s="115"/>
      <c r="AA188" s="115"/>
      <c r="AB188" s="79">
        <v>10800000</v>
      </c>
      <c r="AC188" s="116">
        <f t="shared" si="151"/>
        <v>10800000</v>
      </c>
      <c r="AD188" s="188"/>
      <c r="AE188" s="115"/>
      <c r="AF188" s="115"/>
      <c r="AG188" s="116">
        <f t="shared" si="152"/>
        <v>0</v>
      </c>
      <c r="AH188" s="116">
        <f t="shared" si="153"/>
        <v>10800000</v>
      </c>
      <c r="AI188" s="117">
        <f t="shared" si="154"/>
        <v>4.9875311720698257E-2</v>
      </c>
      <c r="AJ188" s="117">
        <f t="shared" si="148"/>
        <v>6.3883023086614733E-3</v>
      </c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</row>
    <row r="189" spans="1:130" s="118" customFormat="1" ht="24.75" customHeight="1" outlineLevel="1" x14ac:dyDescent="0.2">
      <c r="A189" s="113">
        <v>5</v>
      </c>
      <c r="B189" s="113"/>
      <c r="C189" s="325" t="s">
        <v>437</v>
      </c>
      <c r="D189" s="141">
        <v>44833</v>
      </c>
      <c r="E189" s="74" t="s">
        <v>158</v>
      </c>
      <c r="F189" s="170" t="s">
        <v>429</v>
      </c>
      <c r="G189" s="190" t="s">
        <v>253</v>
      </c>
      <c r="H189" s="137"/>
      <c r="I189" s="137"/>
      <c r="J189" s="482"/>
      <c r="K189" s="79">
        <v>12150000</v>
      </c>
      <c r="L189" s="120"/>
      <c r="M189" s="115"/>
      <c r="N189" s="115"/>
      <c r="O189" s="115"/>
      <c r="P189" s="189"/>
      <c r="Q189" s="189"/>
      <c r="R189" s="115"/>
      <c r="S189" s="115"/>
      <c r="T189" s="115"/>
      <c r="U189" s="116">
        <f t="shared" si="149"/>
        <v>0</v>
      </c>
      <c r="V189" s="115"/>
      <c r="W189" s="115"/>
      <c r="X189" s="115"/>
      <c r="Y189" s="116">
        <f t="shared" si="150"/>
        <v>0</v>
      </c>
      <c r="Z189" s="115"/>
      <c r="AA189" s="115"/>
      <c r="AB189" s="79">
        <v>12150000</v>
      </c>
      <c r="AC189" s="116">
        <f t="shared" si="151"/>
        <v>12150000</v>
      </c>
      <c r="AD189" s="188"/>
      <c r="AE189" s="115"/>
      <c r="AF189" s="115"/>
      <c r="AG189" s="116">
        <f t="shared" si="152"/>
        <v>0</v>
      </c>
      <c r="AH189" s="116">
        <f t="shared" si="153"/>
        <v>12150000</v>
      </c>
      <c r="AI189" s="117">
        <f t="shared" si="154"/>
        <v>5.6109725685785539E-2</v>
      </c>
      <c r="AJ189" s="117">
        <f t="shared" si="148"/>
        <v>7.1868400972441571E-3</v>
      </c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</row>
    <row r="190" spans="1:130" s="118" customFormat="1" ht="24.75" customHeight="1" outlineLevel="1" x14ac:dyDescent="0.2">
      <c r="A190" s="113">
        <v>6</v>
      </c>
      <c r="B190" s="113"/>
      <c r="C190" s="325" t="s">
        <v>438</v>
      </c>
      <c r="D190" s="141">
        <v>44805</v>
      </c>
      <c r="E190" s="74" t="s">
        <v>160</v>
      </c>
      <c r="F190" s="170" t="s">
        <v>429</v>
      </c>
      <c r="G190" s="190" t="s">
        <v>253</v>
      </c>
      <c r="H190" s="137"/>
      <c r="I190" s="137"/>
      <c r="J190" s="482"/>
      <c r="K190" s="79">
        <v>10800000</v>
      </c>
      <c r="L190" s="120"/>
      <c r="M190" s="115"/>
      <c r="N190" s="115"/>
      <c r="O190" s="115"/>
      <c r="P190" s="189"/>
      <c r="Q190" s="189"/>
      <c r="R190" s="115"/>
      <c r="S190" s="115"/>
      <c r="T190" s="115"/>
      <c r="U190" s="116">
        <f t="shared" si="149"/>
        <v>0</v>
      </c>
      <c r="V190" s="115"/>
      <c r="W190" s="115"/>
      <c r="X190" s="115"/>
      <c r="Y190" s="116">
        <f t="shared" si="150"/>
        <v>0</v>
      </c>
      <c r="Z190" s="115"/>
      <c r="AA190" s="115"/>
      <c r="AB190" s="79">
        <v>10800000</v>
      </c>
      <c r="AC190" s="116">
        <f t="shared" si="151"/>
        <v>10800000</v>
      </c>
      <c r="AD190" s="188"/>
      <c r="AE190" s="115"/>
      <c r="AF190" s="115"/>
      <c r="AG190" s="116">
        <f t="shared" si="152"/>
        <v>0</v>
      </c>
      <c r="AH190" s="116">
        <f t="shared" si="153"/>
        <v>10800000</v>
      </c>
      <c r="AI190" s="117">
        <f t="shared" si="154"/>
        <v>4.9875311720698257E-2</v>
      </c>
      <c r="AJ190" s="117">
        <f t="shared" si="148"/>
        <v>6.3883023086614733E-3</v>
      </c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</row>
    <row r="191" spans="1:130" s="118" customFormat="1" ht="24.75" customHeight="1" outlineLevel="1" x14ac:dyDescent="0.2">
      <c r="A191" s="113">
        <v>7</v>
      </c>
      <c r="B191" s="113"/>
      <c r="C191" s="325" t="s">
        <v>439</v>
      </c>
      <c r="D191" s="141">
        <v>44831</v>
      </c>
      <c r="E191" s="74" t="s">
        <v>440</v>
      </c>
      <c r="F191" s="170" t="s">
        <v>429</v>
      </c>
      <c r="G191" s="190" t="s">
        <v>253</v>
      </c>
      <c r="H191" s="137"/>
      <c r="I191" s="137"/>
      <c r="J191" s="482"/>
      <c r="K191" s="79">
        <v>12960000</v>
      </c>
      <c r="L191" s="120"/>
      <c r="M191" s="115"/>
      <c r="N191" s="115"/>
      <c r="O191" s="115"/>
      <c r="P191" s="189"/>
      <c r="Q191" s="189"/>
      <c r="R191" s="115"/>
      <c r="S191" s="115"/>
      <c r="T191" s="115"/>
      <c r="U191" s="116">
        <f t="shared" si="149"/>
        <v>0</v>
      </c>
      <c r="V191" s="115"/>
      <c r="W191" s="115"/>
      <c r="X191" s="115"/>
      <c r="Y191" s="116">
        <f t="shared" si="150"/>
        <v>0</v>
      </c>
      <c r="Z191" s="115"/>
      <c r="AA191" s="115"/>
      <c r="AB191" s="79">
        <v>12960000</v>
      </c>
      <c r="AC191" s="116">
        <f t="shared" si="151"/>
        <v>12960000</v>
      </c>
      <c r="AD191" s="188"/>
      <c r="AE191" s="115"/>
      <c r="AF191" s="115"/>
      <c r="AG191" s="116">
        <f t="shared" si="152"/>
        <v>0</v>
      </c>
      <c r="AH191" s="116">
        <f t="shared" si="153"/>
        <v>12960000</v>
      </c>
      <c r="AI191" s="117">
        <f t="shared" si="154"/>
        <v>5.9850374064837904E-2</v>
      </c>
      <c r="AJ191" s="117">
        <f t="shared" si="148"/>
        <v>7.665962770393768E-3</v>
      </c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</row>
    <row r="192" spans="1:130" s="11" customFormat="1" ht="24.75" customHeight="1" outlineLevel="1" x14ac:dyDescent="0.2">
      <c r="A192" s="23">
        <v>8</v>
      </c>
      <c r="B192" s="23"/>
      <c r="C192" s="325" t="s">
        <v>441</v>
      </c>
      <c r="D192" s="141">
        <v>44812</v>
      </c>
      <c r="E192" s="74" t="s">
        <v>162</v>
      </c>
      <c r="F192" s="170" t="s">
        <v>429</v>
      </c>
      <c r="G192" s="190" t="s">
        <v>253</v>
      </c>
      <c r="H192" s="33"/>
      <c r="I192" s="33"/>
      <c r="J192" s="482"/>
      <c r="K192" s="79">
        <v>10800000</v>
      </c>
      <c r="L192" s="5"/>
      <c r="M192" s="28"/>
      <c r="N192" s="28"/>
      <c r="O192" s="28"/>
      <c r="P192" s="162"/>
      <c r="Q192" s="162"/>
      <c r="R192" s="28"/>
      <c r="S192" s="28"/>
      <c r="T192" s="28"/>
      <c r="U192" s="29">
        <f t="shared" si="149"/>
        <v>0</v>
      </c>
      <c r="V192" s="28"/>
      <c r="W192" s="28"/>
      <c r="X192" s="28"/>
      <c r="Y192" s="29">
        <f t="shared" si="150"/>
        <v>0</v>
      </c>
      <c r="Z192" s="28"/>
      <c r="AA192" s="28"/>
      <c r="AB192" s="79">
        <v>10800000</v>
      </c>
      <c r="AC192" s="29">
        <f t="shared" si="151"/>
        <v>10800000</v>
      </c>
      <c r="AD192" s="148"/>
      <c r="AE192" s="28"/>
      <c r="AF192" s="28"/>
      <c r="AG192" s="29">
        <f t="shared" si="152"/>
        <v>0</v>
      </c>
      <c r="AH192" s="29">
        <f t="shared" si="153"/>
        <v>10800000</v>
      </c>
      <c r="AI192" s="117">
        <f t="shared" si="154"/>
        <v>4.9875311720698257E-2</v>
      </c>
      <c r="AJ192" s="112">
        <f t="shared" si="148"/>
        <v>6.3883023086614733E-3</v>
      </c>
    </row>
    <row r="193" spans="1:130" s="118" customFormat="1" ht="24.75" customHeight="1" outlineLevel="1" x14ac:dyDescent="0.2">
      <c r="A193" s="113">
        <v>9</v>
      </c>
      <c r="B193" s="113"/>
      <c r="C193" s="325" t="s">
        <v>442</v>
      </c>
      <c r="D193" s="141">
        <v>44833</v>
      </c>
      <c r="E193" s="74" t="s">
        <v>176</v>
      </c>
      <c r="F193" s="170" t="s">
        <v>429</v>
      </c>
      <c r="G193" s="190" t="s">
        <v>253</v>
      </c>
      <c r="H193" s="137"/>
      <c r="I193" s="137"/>
      <c r="J193" s="482"/>
      <c r="K193" s="79">
        <v>10800000</v>
      </c>
      <c r="L193" s="120"/>
      <c r="M193" s="115"/>
      <c r="N193" s="115"/>
      <c r="O193" s="115"/>
      <c r="P193" s="189"/>
      <c r="Q193" s="189"/>
      <c r="R193" s="115"/>
      <c r="S193" s="115"/>
      <c r="T193" s="115"/>
      <c r="U193" s="116">
        <f t="shared" si="149"/>
        <v>0</v>
      </c>
      <c r="V193" s="115"/>
      <c r="W193" s="115"/>
      <c r="X193" s="115"/>
      <c r="Y193" s="116">
        <f t="shared" si="150"/>
        <v>0</v>
      </c>
      <c r="Z193" s="115"/>
      <c r="AA193" s="115"/>
      <c r="AB193" s="79">
        <v>10800000</v>
      </c>
      <c r="AC193" s="116">
        <f t="shared" si="151"/>
        <v>10800000</v>
      </c>
      <c r="AD193" s="188"/>
      <c r="AE193" s="115"/>
      <c r="AF193" s="115"/>
      <c r="AG193" s="116">
        <f t="shared" si="152"/>
        <v>0</v>
      </c>
      <c r="AH193" s="116">
        <f t="shared" si="153"/>
        <v>10800000</v>
      </c>
      <c r="AI193" s="117">
        <f t="shared" si="154"/>
        <v>4.9875311720698257E-2</v>
      </c>
      <c r="AJ193" s="117">
        <f t="shared" si="148"/>
        <v>6.3883023086614733E-3</v>
      </c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</row>
    <row r="194" spans="1:130" s="118" customFormat="1" ht="24.75" customHeight="1" outlineLevel="1" x14ac:dyDescent="0.2">
      <c r="A194" s="113">
        <v>10</v>
      </c>
      <c r="B194" s="113"/>
      <c r="C194" s="325" t="s">
        <v>443</v>
      </c>
      <c r="D194" s="141">
        <v>44833</v>
      </c>
      <c r="E194" s="74" t="s">
        <v>170</v>
      </c>
      <c r="F194" s="170" t="s">
        <v>429</v>
      </c>
      <c r="G194" s="190" t="s">
        <v>253</v>
      </c>
      <c r="H194" s="137"/>
      <c r="I194" s="137"/>
      <c r="J194" s="482"/>
      <c r="K194" s="79">
        <v>12240000</v>
      </c>
      <c r="L194" s="120"/>
      <c r="M194" s="115"/>
      <c r="N194" s="115"/>
      <c r="O194" s="115"/>
      <c r="P194" s="189"/>
      <c r="Q194" s="189"/>
      <c r="R194" s="115"/>
      <c r="S194" s="115"/>
      <c r="T194" s="115"/>
      <c r="U194" s="116">
        <f t="shared" si="149"/>
        <v>0</v>
      </c>
      <c r="V194" s="115"/>
      <c r="W194" s="115"/>
      <c r="X194" s="115"/>
      <c r="Y194" s="116">
        <f t="shared" si="150"/>
        <v>0</v>
      </c>
      <c r="Z194" s="115"/>
      <c r="AA194" s="115"/>
      <c r="AB194" s="79">
        <v>12240000</v>
      </c>
      <c r="AC194" s="116">
        <f t="shared" si="151"/>
        <v>12240000</v>
      </c>
      <c r="AD194" s="188"/>
      <c r="AE194" s="115"/>
      <c r="AF194" s="115"/>
      <c r="AG194" s="116">
        <f t="shared" si="152"/>
        <v>0</v>
      </c>
      <c r="AH194" s="116">
        <f t="shared" si="153"/>
        <v>12240000</v>
      </c>
      <c r="AI194" s="117">
        <f t="shared" si="154"/>
        <v>5.6525353283458021E-2</v>
      </c>
      <c r="AJ194" s="117">
        <f t="shared" si="148"/>
        <v>7.2400759498163362E-3</v>
      </c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</row>
    <row r="195" spans="1:130" s="118" customFormat="1" ht="24.75" customHeight="1" outlineLevel="1" x14ac:dyDescent="0.2">
      <c r="A195" s="113">
        <v>11</v>
      </c>
      <c r="B195" s="113"/>
      <c r="C195" s="325" t="s">
        <v>444</v>
      </c>
      <c r="D195" s="141">
        <v>44805</v>
      </c>
      <c r="E195" s="74" t="s">
        <v>445</v>
      </c>
      <c r="F195" s="170" t="s">
        <v>429</v>
      </c>
      <c r="G195" s="190" t="s">
        <v>253</v>
      </c>
      <c r="H195" s="137"/>
      <c r="I195" s="137"/>
      <c r="J195" s="482"/>
      <c r="K195" s="79">
        <v>10800000</v>
      </c>
      <c r="L195" s="120"/>
      <c r="M195" s="115"/>
      <c r="N195" s="115"/>
      <c r="O195" s="115"/>
      <c r="P195" s="189"/>
      <c r="Q195" s="189"/>
      <c r="R195" s="115"/>
      <c r="S195" s="115"/>
      <c r="T195" s="115"/>
      <c r="U195" s="116">
        <f t="shared" si="149"/>
        <v>0</v>
      </c>
      <c r="V195" s="115"/>
      <c r="W195" s="115"/>
      <c r="X195" s="115"/>
      <c r="Y195" s="116">
        <f t="shared" si="150"/>
        <v>0</v>
      </c>
      <c r="Z195" s="115"/>
      <c r="AA195" s="115"/>
      <c r="AB195" s="79">
        <v>10800000</v>
      </c>
      <c r="AC195" s="116">
        <f t="shared" si="151"/>
        <v>10800000</v>
      </c>
      <c r="AD195" s="188"/>
      <c r="AE195" s="115"/>
      <c r="AF195" s="115"/>
      <c r="AG195" s="116">
        <f t="shared" si="152"/>
        <v>0</v>
      </c>
      <c r="AH195" s="116">
        <f t="shared" si="153"/>
        <v>10800000</v>
      </c>
      <c r="AI195" s="117">
        <f t="shared" si="154"/>
        <v>4.9875311720698257E-2</v>
      </c>
      <c r="AJ195" s="117">
        <f t="shared" si="148"/>
        <v>6.3883023086614733E-3</v>
      </c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</row>
    <row r="196" spans="1:130" s="118" customFormat="1" ht="24.75" customHeight="1" outlineLevel="1" x14ac:dyDescent="0.2">
      <c r="A196" s="113">
        <v>12</v>
      </c>
      <c r="B196" s="113"/>
      <c r="C196" s="325" t="s">
        <v>446</v>
      </c>
      <c r="D196" s="141">
        <v>44837</v>
      </c>
      <c r="E196" s="74" t="s">
        <v>447</v>
      </c>
      <c r="F196" s="170" t="s">
        <v>429</v>
      </c>
      <c r="G196" s="190" t="s">
        <v>253</v>
      </c>
      <c r="H196" s="137"/>
      <c r="I196" s="137"/>
      <c r="J196" s="482"/>
      <c r="K196" s="79">
        <v>12150000</v>
      </c>
      <c r="L196" s="120"/>
      <c r="M196" s="115"/>
      <c r="N196" s="115"/>
      <c r="O196" s="115"/>
      <c r="P196" s="189"/>
      <c r="Q196" s="189"/>
      <c r="R196" s="115"/>
      <c r="S196" s="115"/>
      <c r="T196" s="115"/>
      <c r="U196" s="116">
        <f t="shared" si="149"/>
        <v>0</v>
      </c>
      <c r="V196" s="115"/>
      <c r="W196" s="115"/>
      <c r="X196" s="115"/>
      <c r="Y196" s="116">
        <f t="shared" si="150"/>
        <v>0</v>
      </c>
      <c r="Z196" s="115"/>
      <c r="AA196" s="115"/>
      <c r="AB196" s="79">
        <v>12150000</v>
      </c>
      <c r="AC196" s="116">
        <f t="shared" si="151"/>
        <v>12150000</v>
      </c>
      <c r="AD196" s="188"/>
      <c r="AE196" s="115"/>
      <c r="AF196" s="115"/>
      <c r="AG196" s="116">
        <f t="shared" si="152"/>
        <v>0</v>
      </c>
      <c r="AH196" s="116">
        <f t="shared" si="153"/>
        <v>12150000</v>
      </c>
      <c r="AI196" s="117">
        <f t="shared" si="154"/>
        <v>5.6109725685785539E-2</v>
      </c>
      <c r="AJ196" s="117">
        <f t="shared" si="148"/>
        <v>7.1868400972441571E-3</v>
      </c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</row>
    <row r="197" spans="1:130" s="118" customFormat="1" ht="24.75" customHeight="1" outlineLevel="1" x14ac:dyDescent="0.2">
      <c r="A197" s="113">
        <v>13</v>
      </c>
      <c r="B197" s="113"/>
      <c r="C197" s="325" t="s">
        <v>448</v>
      </c>
      <c r="D197" s="141">
        <v>44818</v>
      </c>
      <c r="E197" s="74" t="s">
        <v>449</v>
      </c>
      <c r="F197" s="170" t="s">
        <v>429</v>
      </c>
      <c r="G197" s="190" t="s">
        <v>253</v>
      </c>
      <c r="H197" s="137"/>
      <c r="I197" s="137"/>
      <c r="J197" s="482"/>
      <c r="K197" s="79">
        <v>10800000</v>
      </c>
      <c r="L197" s="120"/>
      <c r="M197" s="115"/>
      <c r="N197" s="115"/>
      <c r="O197" s="115"/>
      <c r="P197" s="189"/>
      <c r="Q197" s="189"/>
      <c r="R197" s="115"/>
      <c r="S197" s="115"/>
      <c r="T197" s="115"/>
      <c r="U197" s="116">
        <f t="shared" si="149"/>
        <v>0</v>
      </c>
      <c r="V197" s="115"/>
      <c r="W197" s="115"/>
      <c r="X197" s="115"/>
      <c r="Y197" s="116">
        <f t="shared" si="150"/>
        <v>0</v>
      </c>
      <c r="Z197" s="115"/>
      <c r="AA197" s="115"/>
      <c r="AB197" s="79">
        <v>10800000</v>
      </c>
      <c r="AC197" s="116">
        <f t="shared" si="151"/>
        <v>10800000</v>
      </c>
      <c r="AD197" s="188"/>
      <c r="AE197" s="115"/>
      <c r="AF197" s="115"/>
      <c r="AG197" s="116">
        <f t="shared" si="152"/>
        <v>0</v>
      </c>
      <c r="AH197" s="116">
        <f t="shared" si="153"/>
        <v>10800000</v>
      </c>
      <c r="AI197" s="117">
        <f t="shared" si="154"/>
        <v>4.9875311720698257E-2</v>
      </c>
      <c r="AJ197" s="117">
        <f t="shared" si="148"/>
        <v>6.3883023086614733E-3</v>
      </c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</row>
    <row r="198" spans="1:130" s="118" customFormat="1" ht="24.75" customHeight="1" outlineLevel="1" x14ac:dyDescent="0.2">
      <c r="A198" s="113">
        <v>14</v>
      </c>
      <c r="B198" s="113"/>
      <c r="C198" s="325" t="s">
        <v>450</v>
      </c>
      <c r="D198" s="141">
        <v>44802</v>
      </c>
      <c r="E198" s="74" t="s">
        <v>168</v>
      </c>
      <c r="F198" s="170" t="s">
        <v>429</v>
      </c>
      <c r="G198" s="190" t="s">
        <v>253</v>
      </c>
      <c r="H198" s="137"/>
      <c r="I198" s="137"/>
      <c r="J198" s="482"/>
      <c r="K198" s="79">
        <v>10800000</v>
      </c>
      <c r="L198" s="120"/>
      <c r="M198" s="115"/>
      <c r="N198" s="115"/>
      <c r="O198" s="115"/>
      <c r="P198" s="189"/>
      <c r="Q198" s="189"/>
      <c r="R198" s="115"/>
      <c r="S198" s="115"/>
      <c r="T198" s="115"/>
      <c r="U198" s="116">
        <f t="shared" si="149"/>
        <v>0</v>
      </c>
      <c r="V198" s="115"/>
      <c r="W198" s="115"/>
      <c r="X198" s="115"/>
      <c r="Y198" s="116">
        <f t="shared" si="150"/>
        <v>0</v>
      </c>
      <c r="Z198" s="115"/>
      <c r="AA198" s="115"/>
      <c r="AB198" s="79">
        <v>10800000</v>
      </c>
      <c r="AC198" s="116">
        <f t="shared" si="151"/>
        <v>10800000</v>
      </c>
      <c r="AD198" s="188"/>
      <c r="AE198" s="115"/>
      <c r="AF198" s="115"/>
      <c r="AG198" s="116">
        <f t="shared" si="152"/>
        <v>0</v>
      </c>
      <c r="AH198" s="116">
        <f t="shared" si="153"/>
        <v>10800000</v>
      </c>
      <c r="AI198" s="117">
        <f t="shared" si="154"/>
        <v>4.9875311720698257E-2</v>
      </c>
      <c r="AJ198" s="117">
        <f t="shared" si="148"/>
        <v>6.3883023086614733E-3</v>
      </c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</row>
    <row r="199" spans="1:130" s="118" customFormat="1" ht="24.75" customHeight="1" outlineLevel="1" x14ac:dyDescent="0.2">
      <c r="A199" s="113">
        <v>15</v>
      </c>
      <c r="B199" s="113"/>
      <c r="C199" s="325" t="s">
        <v>451</v>
      </c>
      <c r="D199" s="141">
        <v>44803</v>
      </c>
      <c r="E199" s="74" t="s">
        <v>172</v>
      </c>
      <c r="F199" s="170" t="s">
        <v>429</v>
      </c>
      <c r="G199" s="190" t="s">
        <v>253</v>
      </c>
      <c r="H199" s="137"/>
      <c r="I199" s="137"/>
      <c r="J199" s="482"/>
      <c r="K199" s="79">
        <v>12240000</v>
      </c>
      <c r="L199" s="120"/>
      <c r="M199" s="115"/>
      <c r="N199" s="115"/>
      <c r="O199" s="115"/>
      <c r="P199" s="189"/>
      <c r="Q199" s="189"/>
      <c r="R199" s="115"/>
      <c r="S199" s="115"/>
      <c r="T199" s="115"/>
      <c r="U199" s="116">
        <f t="shared" si="149"/>
        <v>0</v>
      </c>
      <c r="V199" s="115"/>
      <c r="W199" s="115"/>
      <c r="X199" s="115"/>
      <c r="Y199" s="116">
        <f t="shared" si="150"/>
        <v>0</v>
      </c>
      <c r="Z199" s="115"/>
      <c r="AA199" s="115"/>
      <c r="AB199" s="79">
        <v>12240000</v>
      </c>
      <c r="AC199" s="116">
        <f t="shared" si="151"/>
        <v>12240000</v>
      </c>
      <c r="AD199" s="188"/>
      <c r="AE199" s="115"/>
      <c r="AF199" s="115"/>
      <c r="AG199" s="116">
        <f t="shared" si="152"/>
        <v>0</v>
      </c>
      <c r="AH199" s="116">
        <f t="shared" si="153"/>
        <v>12240000</v>
      </c>
      <c r="AI199" s="117">
        <f t="shared" si="154"/>
        <v>5.6525353283458021E-2</v>
      </c>
      <c r="AJ199" s="117">
        <f t="shared" si="148"/>
        <v>7.2400759498163362E-3</v>
      </c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</row>
    <row r="200" spans="1:130" s="118" customFormat="1" ht="24.75" customHeight="1" outlineLevel="1" x14ac:dyDescent="0.2">
      <c r="A200" s="113">
        <v>16</v>
      </c>
      <c r="B200" s="113"/>
      <c r="C200" s="325" t="s">
        <v>452</v>
      </c>
      <c r="D200" s="141">
        <v>44803</v>
      </c>
      <c r="E200" s="74" t="s">
        <v>166</v>
      </c>
      <c r="F200" s="170" t="s">
        <v>429</v>
      </c>
      <c r="G200" s="190" t="s">
        <v>253</v>
      </c>
      <c r="H200" s="137"/>
      <c r="I200" s="137"/>
      <c r="J200" s="482"/>
      <c r="K200" s="79">
        <v>10800000</v>
      </c>
      <c r="L200" s="120"/>
      <c r="M200" s="115"/>
      <c r="N200" s="115"/>
      <c r="O200" s="115"/>
      <c r="P200" s="189"/>
      <c r="Q200" s="189"/>
      <c r="R200" s="115"/>
      <c r="S200" s="115"/>
      <c r="T200" s="115"/>
      <c r="U200" s="116">
        <f t="shared" ref="U200:U202" si="155">SUM(R200:T200)</f>
        <v>0</v>
      </c>
      <c r="V200" s="115"/>
      <c r="W200" s="115"/>
      <c r="X200" s="115"/>
      <c r="Y200" s="116">
        <f t="shared" ref="Y200:Y202" si="156">SUM(V200:X200)</f>
        <v>0</v>
      </c>
      <c r="Z200" s="115"/>
      <c r="AA200" s="115"/>
      <c r="AB200" s="79">
        <v>10800000</v>
      </c>
      <c r="AC200" s="116">
        <f t="shared" ref="AC200:AC202" si="157">SUM(Z200:AB200)</f>
        <v>10800000</v>
      </c>
      <c r="AD200" s="188"/>
      <c r="AE200" s="115"/>
      <c r="AF200" s="115"/>
      <c r="AG200" s="116">
        <f t="shared" ref="AG200:AG202" si="158">SUM(AD200:AF200)</f>
        <v>0</v>
      </c>
      <c r="AH200" s="116">
        <f t="shared" si="147"/>
        <v>10800000</v>
      </c>
      <c r="AI200" s="117">
        <f t="shared" si="154"/>
        <v>4.9875311720698257E-2</v>
      </c>
      <c r="AJ200" s="117">
        <f t="shared" si="148"/>
        <v>6.3883023086614733E-3</v>
      </c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</row>
    <row r="201" spans="1:130" s="119" customFormat="1" ht="24.75" customHeight="1" outlineLevel="1" x14ac:dyDescent="0.2">
      <c r="A201" s="113">
        <v>17</v>
      </c>
      <c r="B201" s="113"/>
      <c r="C201" s="325" t="s">
        <v>453</v>
      </c>
      <c r="D201" s="141">
        <v>44802</v>
      </c>
      <c r="E201" s="74" t="s">
        <v>164</v>
      </c>
      <c r="F201" s="170" t="s">
        <v>429</v>
      </c>
      <c r="G201" s="190" t="s">
        <v>253</v>
      </c>
      <c r="H201" s="137"/>
      <c r="I201" s="137"/>
      <c r="J201" s="482"/>
      <c r="K201" s="79">
        <v>10800000</v>
      </c>
      <c r="L201" s="120"/>
      <c r="M201" s="115"/>
      <c r="N201" s="115"/>
      <c r="O201" s="115"/>
      <c r="P201" s="189"/>
      <c r="Q201" s="189"/>
      <c r="R201" s="115"/>
      <c r="S201" s="115"/>
      <c r="T201" s="115"/>
      <c r="U201" s="116">
        <f t="shared" si="155"/>
        <v>0</v>
      </c>
      <c r="V201" s="115"/>
      <c r="W201" s="115"/>
      <c r="X201" s="115"/>
      <c r="Y201" s="116">
        <f t="shared" si="156"/>
        <v>0</v>
      </c>
      <c r="Z201" s="115"/>
      <c r="AA201" s="115"/>
      <c r="AB201" s="79">
        <v>10800000</v>
      </c>
      <c r="AC201" s="116">
        <f t="shared" si="157"/>
        <v>10800000</v>
      </c>
      <c r="AD201" s="188"/>
      <c r="AE201" s="115"/>
      <c r="AF201" s="115"/>
      <c r="AG201" s="116">
        <f t="shared" si="158"/>
        <v>0</v>
      </c>
      <c r="AH201" s="116">
        <f t="shared" si="147"/>
        <v>10800000</v>
      </c>
      <c r="AI201" s="117">
        <f t="shared" si="154"/>
        <v>4.9875311720698257E-2</v>
      </c>
      <c r="AJ201" s="117">
        <f t="shared" si="148"/>
        <v>6.3883023086614733E-3</v>
      </c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</row>
    <row r="202" spans="1:130" s="118" customFormat="1" ht="24.75" customHeight="1" outlineLevel="1" x14ac:dyDescent="0.2">
      <c r="A202" s="113">
        <v>18</v>
      </c>
      <c r="B202" s="113"/>
      <c r="C202" s="325" t="s">
        <v>454</v>
      </c>
      <c r="D202" s="141">
        <v>44802</v>
      </c>
      <c r="E202" s="74" t="s">
        <v>455</v>
      </c>
      <c r="F202" s="170" t="s">
        <v>429</v>
      </c>
      <c r="G202" s="190" t="s">
        <v>253</v>
      </c>
      <c r="H202" s="137"/>
      <c r="I202" s="137"/>
      <c r="J202" s="482"/>
      <c r="K202" s="79">
        <v>10800000</v>
      </c>
      <c r="L202" s="120"/>
      <c r="M202" s="115"/>
      <c r="N202" s="115"/>
      <c r="O202" s="115"/>
      <c r="P202" s="189"/>
      <c r="Q202" s="189"/>
      <c r="R202" s="115"/>
      <c r="S202" s="115"/>
      <c r="T202" s="115"/>
      <c r="U202" s="116">
        <f t="shared" si="155"/>
        <v>0</v>
      </c>
      <c r="V202" s="115"/>
      <c r="W202" s="115"/>
      <c r="X202" s="115"/>
      <c r="Y202" s="116">
        <f t="shared" si="156"/>
        <v>0</v>
      </c>
      <c r="Z202" s="115"/>
      <c r="AA202" s="115"/>
      <c r="AB202" s="79">
        <v>10800000</v>
      </c>
      <c r="AC202" s="116">
        <f t="shared" si="157"/>
        <v>10800000</v>
      </c>
      <c r="AD202" s="188"/>
      <c r="AE202" s="115"/>
      <c r="AF202" s="115"/>
      <c r="AG202" s="116">
        <f t="shared" si="158"/>
        <v>0</v>
      </c>
      <c r="AH202" s="116">
        <f t="shared" si="147"/>
        <v>10800000</v>
      </c>
      <c r="AI202" s="117">
        <f t="shared" si="154"/>
        <v>4.9875311720698257E-2</v>
      </c>
      <c r="AJ202" s="117">
        <f t="shared" si="148"/>
        <v>6.3883023086614733E-3</v>
      </c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</row>
    <row r="203" spans="1:130" s="118" customFormat="1" ht="24.75" customHeight="1" outlineLevel="1" x14ac:dyDescent="0.2">
      <c r="A203" s="113">
        <v>19</v>
      </c>
      <c r="B203" s="113"/>
      <c r="C203" s="325" t="s">
        <v>175</v>
      </c>
      <c r="D203" s="141">
        <v>44802</v>
      </c>
      <c r="E203" s="74" t="s">
        <v>178</v>
      </c>
      <c r="F203" s="170" t="s">
        <v>429</v>
      </c>
      <c r="G203" s="190" t="s">
        <v>253</v>
      </c>
      <c r="H203" s="137"/>
      <c r="I203" s="137"/>
      <c r="J203" s="517"/>
      <c r="K203" s="79">
        <v>10800000</v>
      </c>
      <c r="L203" s="120"/>
      <c r="M203" s="115"/>
      <c r="N203" s="115"/>
      <c r="O203" s="115"/>
      <c r="P203" s="189"/>
      <c r="Q203" s="189"/>
      <c r="R203" s="115"/>
      <c r="S203" s="115"/>
      <c r="T203" s="115"/>
      <c r="U203" s="116">
        <f t="shared" ref="U203" si="159">SUM(R203:T203)</f>
        <v>0</v>
      </c>
      <c r="V203" s="115"/>
      <c r="W203" s="115"/>
      <c r="X203" s="115"/>
      <c r="Y203" s="116">
        <f t="shared" ref="Y203" si="160">SUM(V203:X203)</f>
        <v>0</v>
      </c>
      <c r="Z203" s="115"/>
      <c r="AA203" s="115"/>
      <c r="AB203" s="79">
        <v>10800000</v>
      </c>
      <c r="AC203" s="116">
        <f t="shared" ref="AC203" si="161">SUM(Z203:AB203)</f>
        <v>10800000</v>
      </c>
      <c r="AD203" s="188"/>
      <c r="AE203" s="115"/>
      <c r="AF203" s="115"/>
      <c r="AG203" s="116">
        <f t="shared" ref="AG203" si="162">SUM(AD203:AF203)</f>
        <v>0</v>
      </c>
      <c r="AH203" s="116">
        <f t="shared" ref="AH203" si="163">SUM(U203,Y203,AC203,AG203)</f>
        <v>10800000</v>
      </c>
      <c r="AI203" s="117">
        <f t="shared" si="154"/>
        <v>4.9875311720698257E-2</v>
      </c>
      <c r="AJ203" s="117">
        <f t="shared" si="148"/>
        <v>6.3883023086614733E-3</v>
      </c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</row>
    <row r="204" spans="1:130" s="283" customFormat="1" ht="12.75" customHeight="1" x14ac:dyDescent="0.3">
      <c r="A204" s="430" t="s">
        <v>181</v>
      </c>
      <c r="B204" s="430"/>
      <c r="C204" s="430"/>
      <c r="D204" s="430"/>
      <c r="E204" s="430"/>
      <c r="F204" s="430"/>
      <c r="G204" s="430"/>
      <c r="H204" s="430"/>
      <c r="I204" s="430"/>
      <c r="J204" s="273">
        <f>+J184</f>
        <v>216540000</v>
      </c>
      <c r="K204" s="273">
        <f>SUM(K185:K203)</f>
        <v>216540000</v>
      </c>
      <c r="L204" s="394"/>
      <c r="M204" s="273">
        <f>SUM(M185:M203)</f>
        <v>0</v>
      </c>
      <c r="N204" s="273">
        <f>SUM(N185:N203)</f>
        <v>0</v>
      </c>
      <c r="O204" s="273">
        <f>SUM(O185:O203)</f>
        <v>0</v>
      </c>
      <c r="P204" s="274"/>
      <c r="Q204" s="404"/>
      <c r="R204" s="273">
        <f t="shared" ref="R204:AH204" si="164">SUM(R185:R203)</f>
        <v>0</v>
      </c>
      <c r="S204" s="273">
        <f t="shared" si="164"/>
        <v>0</v>
      </c>
      <c r="T204" s="273">
        <f t="shared" si="164"/>
        <v>0</v>
      </c>
      <c r="U204" s="273">
        <f t="shared" si="164"/>
        <v>0</v>
      </c>
      <c r="V204" s="273">
        <f t="shared" si="164"/>
        <v>0</v>
      </c>
      <c r="W204" s="273">
        <f t="shared" si="164"/>
        <v>0</v>
      </c>
      <c r="X204" s="273">
        <f t="shared" si="164"/>
        <v>0</v>
      </c>
      <c r="Y204" s="273">
        <f t="shared" si="164"/>
        <v>0</v>
      </c>
      <c r="Z204" s="273">
        <f t="shared" si="164"/>
        <v>0</v>
      </c>
      <c r="AA204" s="273">
        <f t="shared" si="164"/>
        <v>0</v>
      </c>
      <c r="AB204" s="273">
        <f>SUM(AB185:AB203)</f>
        <v>216540000</v>
      </c>
      <c r="AC204" s="273">
        <f t="shared" si="164"/>
        <v>216540000</v>
      </c>
      <c r="AD204" s="273">
        <f t="shared" si="164"/>
        <v>0</v>
      </c>
      <c r="AE204" s="273">
        <f t="shared" si="164"/>
        <v>0</v>
      </c>
      <c r="AF204" s="273">
        <f t="shared" si="164"/>
        <v>0</v>
      </c>
      <c r="AG204" s="273">
        <f t="shared" si="164"/>
        <v>0</v>
      </c>
      <c r="AH204" s="273">
        <f t="shared" si="164"/>
        <v>216540000</v>
      </c>
      <c r="AI204" s="281">
        <f>IF(ISERROR(AH204/J204),0,AH204/J204)</f>
        <v>1</v>
      </c>
      <c r="AJ204" s="281">
        <f>IF(ISERROR(AH204/$AH$212),0,AH204/$AH$212)</f>
        <v>0.12808546128866255</v>
      </c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</row>
    <row r="205" spans="1:130" ht="12.75" customHeight="1" x14ac:dyDescent="0.3">
      <c r="A205" s="524" t="s">
        <v>74</v>
      </c>
      <c r="B205" s="524"/>
      <c r="C205" s="524"/>
      <c r="D205" s="524"/>
      <c r="E205" s="524"/>
      <c r="F205" s="16"/>
      <c r="G205" s="5"/>
      <c r="H205" s="17"/>
      <c r="I205" s="17"/>
      <c r="J205" s="481">
        <v>55440000</v>
      </c>
      <c r="K205" s="7"/>
      <c r="L205" s="18"/>
      <c r="M205" s="19"/>
      <c r="N205" s="19"/>
      <c r="O205" s="19"/>
      <c r="P205" s="5"/>
      <c r="Q205" s="20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111"/>
      <c r="AJ205" s="111"/>
    </row>
    <row r="206" spans="1:130" s="11" customFormat="1" ht="24.75" customHeight="1" outlineLevel="1" x14ac:dyDescent="0.2">
      <c r="A206" s="23">
        <v>1</v>
      </c>
      <c r="B206" s="23"/>
      <c r="C206" s="173"/>
      <c r="D206" s="33"/>
      <c r="E206" s="74"/>
      <c r="F206" s="186"/>
      <c r="G206" s="186"/>
      <c r="H206" s="33"/>
      <c r="I206" s="33"/>
      <c r="J206" s="517"/>
      <c r="K206" s="147"/>
      <c r="L206" s="120"/>
      <c r="M206" s="28"/>
      <c r="N206" s="28"/>
      <c r="O206" s="28"/>
      <c r="P206" s="78"/>
      <c r="Q206" s="78"/>
      <c r="R206" s="28"/>
      <c r="S206" s="28"/>
      <c r="T206" s="28"/>
      <c r="U206" s="29">
        <f>SUM(R206:T206)</f>
        <v>0</v>
      </c>
      <c r="V206" s="28"/>
      <c r="W206" s="28"/>
      <c r="X206" s="28"/>
      <c r="Y206" s="29">
        <f>SUM(V206:X206)</f>
        <v>0</v>
      </c>
      <c r="Z206" s="28"/>
      <c r="AA206" s="28"/>
      <c r="AB206" s="28"/>
      <c r="AC206" s="29">
        <f>SUM(Z206:AB206)</f>
        <v>0</v>
      </c>
      <c r="AD206" s="28"/>
      <c r="AE206" s="147"/>
      <c r="AF206" s="28"/>
      <c r="AG206" s="29">
        <f>SUM(AD206:AF206)</f>
        <v>0</v>
      </c>
      <c r="AH206" s="29">
        <f t="shared" ref="AH206" si="165">SUM(U206,Y206,AC206,AG206)</f>
        <v>0</v>
      </c>
      <c r="AI206" s="112">
        <f>IF(ISERROR(AH206/J206),0,AH206/J206)</f>
        <v>0</v>
      </c>
      <c r="AJ206" s="112">
        <f>IF(ISERROR(AH206/$AH$212),"-",AH206/$AH$212)</f>
        <v>0</v>
      </c>
    </row>
    <row r="207" spans="1:130" s="283" customFormat="1" ht="12.75" customHeight="1" x14ac:dyDescent="0.3">
      <c r="A207" s="430" t="s">
        <v>75</v>
      </c>
      <c r="B207" s="430"/>
      <c r="C207" s="430"/>
      <c r="D207" s="430"/>
      <c r="E207" s="430"/>
      <c r="F207" s="430"/>
      <c r="G207" s="430"/>
      <c r="H207" s="430"/>
      <c r="I207" s="430"/>
      <c r="J207" s="273">
        <f>+J205</f>
        <v>55440000</v>
      </c>
      <c r="K207" s="273">
        <f>SUM(K206:K206)</f>
        <v>0</v>
      </c>
      <c r="L207" s="394"/>
      <c r="M207" s="273">
        <f>SUM(M206:M206)</f>
        <v>0</v>
      </c>
      <c r="N207" s="273">
        <f>SUM(N206:N206)</f>
        <v>0</v>
      </c>
      <c r="O207" s="273">
        <f>SUM(O206:O206)</f>
        <v>0</v>
      </c>
      <c r="P207" s="274"/>
      <c r="Q207" s="404"/>
      <c r="R207" s="273">
        <f t="shared" ref="R207:AH207" si="166">SUM(R206:R206)</f>
        <v>0</v>
      </c>
      <c r="S207" s="273">
        <f t="shared" si="166"/>
        <v>0</v>
      </c>
      <c r="T207" s="273">
        <f t="shared" si="166"/>
        <v>0</v>
      </c>
      <c r="U207" s="273">
        <f t="shared" si="166"/>
        <v>0</v>
      </c>
      <c r="V207" s="273">
        <f t="shared" si="166"/>
        <v>0</v>
      </c>
      <c r="W207" s="273">
        <f t="shared" si="166"/>
        <v>0</v>
      </c>
      <c r="X207" s="273">
        <f t="shared" si="166"/>
        <v>0</v>
      </c>
      <c r="Y207" s="273">
        <f t="shared" si="166"/>
        <v>0</v>
      </c>
      <c r="Z207" s="273">
        <f t="shared" si="166"/>
        <v>0</v>
      </c>
      <c r="AA207" s="273">
        <f t="shared" si="166"/>
        <v>0</v>
      </c>
      <c r="AB207" s="273">
        <f>SUM(AB206:AB206)</f>
        <v>0</v>
      </c>
      <c r="AC207" s="273">
        <f t="shared" si="166"/>
        <v>0</v>
      </c>
      <c r="AD207" s="273">
        <f t="shared" si="166"/>
        <v>0</v>
      </c>
      <c r="AE207" s="273">
        <f t="shared" si="166"/>
        <v>0</v>
      </c>
      <c r="AF207" s="273">
        <f t="shared" si="166"/>
        <v>0</v>
      </c>
      <c r="AG207" s="273">
        <f t="shared" si="166"/>
        <v>0</v>
      </c>
      <c r="AH207" s="273">
        <f t="shared" si="166"/>
        <v>0</v>
      </c>
      <c r="AI207" s="281">
        <f>IF(ISERROR(AH207/J207),0,AH207/J207)</f>
        <v>0</v>
      </c>
      <c r="AJ207" s="281">
        <f>IF(ISERROR(AH207/$AH$212),0,AH207/$AH$212)</f>
        <v>0</v>
      </c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</row>
    <row r="208" spans="1:130" ht="12.75" customHeight="1" x14ac:dyDescent="0.3">
      <c r="A208" s="524" t="s">
        <v>76</v>
      </c>
      <c r="B208" s="524"/>
      <c r="C208" s="524"/>
      <c r="D208" s="524"/>
      <c r="E208" s="524"/>
      <c r="F208" s="16"/>
      <c r="G208" s="5"/>
      <c r="H208" s="17"/>
      <c r="I208" s="17"/>
      <c r="J208" s="481">
        <v>930074000</v>
      </c>
      <c r="K208" s="7"/>
      <c r="L208" s="18"/>
      <c r="M208" s="19"/>
      <c r="N208" s="19"/>
      <c r="O208" s="19"/>
      <c r="P208" s="5"/>
      <c r="Q208" s="20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111"/>
      <c r="AJ208" s="111"/>
    </row>
    <row r="209" spans="1:130" s="11" customFormat="1" ht="34.5" customHeight="1" outlineLevel="1" x14ac:dyDescent="0.3">
      <c r="A209" s="23">
        <v>1</v>
      </c>
      <c r="B209" s="23"/>
      <c r="C209" s="177" t="s">
        <v>456</v>
      </c>
      <c r="D209" s="141">
        <v>44587</v>
      </c>
      <c r="E209" s="170" t="s">
        <v>101</v>
      </c>
      <c r="F209" s="170" t="s">
        <v>429</v>
      </c>
      <c r="G209" s="190" t="s">
        <v>253</v>
      </c>
      <c r="H209" s="141"/>
      <c r="I209" s="141"/>
      <c r="J209" s="482"/>
      <c r="K209" s="79">
        <v>850000000</v>
      </c>
      <c r="L209" s="5"/>
      <c r="M209" s="67"/>
      <c r="N209" s="28"/>
      <c r="O209" s="28"/>
      <c r="P209" s="74"/>
      <c r="Q209" s="74"/>
      <c r="R209" s="28">
        <v>425000000</v>
      </c>
      <c r="S209" s="28"/>
      <c r="T209" s="28"/>
      <c r="U209" s="29">
        <f>SUM(R209:T209)</f>
        <v>425000000</v>
      </c>
      <c r="V209" s="28"/>
      <c r="W209" s="28"/>
      <c r="X209" s="28"/>
      <c r="Y209" s="29">
        <f>SUM(V209:X209)</f>
        <v>0</v>
      </c>
      <c r="Z209" s="28"/>
      <c r="AA209" s="28">
        <v>425000000</v>
      </c>
      <c r="AB209" s="28"/>
      <c r="AC209" s="29">
        <f>SUM(Z209:AB209)</f>
        <v>425000000</v>
      </c>
      <c r="AD209" s="28"/>
      <c r="AE209" s="28">
        <v>0</v>
      </c>
      <c r="AF209" s="28">
        <v>0</v>
      </c>
      <c r="AG209" s="29">
        <f>SUM(AD209:AF209)</f>
        <v>0</v>
      </c>
      <c r="AH209" s="29">
        <f t="shared" ref="AH209" si="167">SUM(U209,Y209,AC209,AG209)</f>
        <v>850000000</v>
      </c>
      <c r="AI209" s="112">
        <f>IF(ISERROR(AH209/J208),0,AH209/J208)</f>
        <v>0.91390577523938954</v>
      </c>
      <c r="AJ209" s="112">
        <f>IF(ISERROR(AH209/$AH$212),"-",AH209/$AH$212)</f>
        <v>0.50278305207057894</v>
      </c>
    </row>
    <row r="210" spans="1:130" s="11" customFormat="1" ht="34.5" customHeight="1" outlineLevel="1" x14ac:dyDescent="0.3">
      <c r="A210" s="23">
        <v>2</v>
      </c>
      <c r="B210" s="23"/>
      <c r="C210" s="177"/>
      <c r="D210" s="141"/>
      <c r="E210" s="170"/>
      <c r="F210" s="74"/>
      <c r="G210" s="190"/>
      <c r="H210" s="141"/>
      <c r="I210" s="141"/>
      <c r="J210" s="517"/>
      <c r="K210" s="79">
        <v>80000000</v>
      </c>
      <c r="L210" s="44" t="s">
        <v>80</v>
      </c>
      <c r="M210" s="67"/>
      <c r="N210" s="28"/>
      <c r="O210" s="28"/>
      <c r="P210" s="74"/>
      <c r="Q210" s="74"/>
      <c r="R210" s="28"/>
      <c r="S210" s="28"/>
      <c r="T210" s="28"/>
      <c r="U210" s="29">
        <f>SUM(R210:T210)</f>
        <v>0</v>
      </c>
      <c r="V210" s="28"/>
      <c r="W210" s="28"/>
      <c r="X210" s="28"/>
      <c r="Y210" s="29">
        <f>SUM(V210:X210)</f>
        <v>0</v>
      </c>
      <c r="Z210" s="28"/>
      <c r="AA210" s="28"/>
      <c r="AB210" s="28"/>
      <c r="AC210" s="29">
        <f>SUM(Z210:AB210)</f>
        <v>0</v>
      </c>
      <c r="AD210" s="28"/>
      <c r="AE210" s="28"/>
      <c r="AF210" s="28"/>
      <c r="AG210" s="29">
        <f>SUM(AD210:AF210)</f>
        <v>0</v>
      </c>
      <c r="AH210" s="29">
        <f t="shared" ref="AH210" si="168">SUM(U210,Y210,AC210,AG210)</f>
        <v>0</v>
      </c>
      <c r="AI210" s="112">
        <f>IF(ISERROR(AH210/J208),0,AH210/J208)</f>
        <v>0</v>
      </c>
      <c r="AJ210" s="112">
        <f>IF(ISERROR(AH210/$AH$212),"-",AH210/$AH$212)</f>
        <v>0</v>
      </c>
    </row>
    <row r="211" spans="1:130" s="283" customFormat="1" x14ac:dyDescent="0.3">
      <c r="A211" s="427" t="s">
        <v>81</v>
      </c>
      <c r="B211" s="428"/>
      <c r="C211" s="428"/>
      <c r="D211" s="428"/>
      <c r="E211" s="428"/>
      <c r="F211" s="428"/>
      <c r="G211" s="428"/>
      <c r="H211" s="428"/>
      <c r="I211" s="429"/>
      <c r="J211" s="273">
        <f>J208</f>
        <v>930074000</v>
      </c>
      <c r="K211" s="273">
        <f>SUM(K209:K210)</f>
        <v>930000000</v>
      </c>
      <c r="L211" s="394"/>
      <c r="M211" s="273">
        <v>0</v>
      </c>
      <c r="N211" s="273">
        <v>0</v>
      </c>
      <c r="O211" s="273">
        <v>0</v>
      </c>
      <c r="P211" s="274"/>
      <c r="Q211" s="404"/>
      <c r="R211" s="273">
        <f>+R209</f>
        <v>425000000</v>
      </c>
      <c r="S211" s="273">
        <f t="shared" ref="S211:T211" si="169">+S209</f>
        <v>0</v>
      </c>
      <c r="T211" s="273">
        <f t="shared" si="169"/>
        <v>0</v>
      </c>
      <c r="U211" s="273">
        <f>SUM(U209:U209)</f>
        <v>425000000</v>
      </c>
      <c r="V211" s="273">
        <f t="shared" ref="V211:AG211" si="170">SUM(V209:V209)</f>
        <v>0</v>
      </c>
      <c r="W211" s="273">
        <f t="shared" si="170"/>
        <v>0</v>
      </c>
      <c r="X211" s="273">
        <f t="shared" si="170"/>
        <v>0</v>
      </c>
      <c r="Y211" s="273">
        <f t="shared" si="170"/>
        <v>0</v>
      </c>
      <c r="Z211" s="273">
        <f t="shared" si="170"/>
        <v>0</v>
      </c>
      <c r="AA211" s="273">
        <f t="shared" si="170"/>
        <v>425000000</v>
      </c>
      <c r="AB211" s="273">
        <f>SUM(AB209:AB210)</f>
        <v>0</v>
      </c>
      <c r="AC211" s="273">
        <f t="shared" si="170"/>
        <v>425000000</v>
      </c>
      <c r="AD211" s="273">
        <f t="shared" si="170"/>
        <v>0</v>
      </c>
      <c r="AE211" s="273">
        <f t="shared" si="170"/>
        <v>0</v>
      </c>
      <c r="AF211" s="273">
        <f t="shared" si="170"/>
        <v>0</v>
      </c>
      <c r="AG211" s="273">
        <f t="shared" si="170"/>
        <v>0</v>
      </c>
      <c r="AH211" s="273">
        <f>SUM(AH209:AH209)</f>
        <v>850000000</v>
      </c>
      <c r="AI211" s="281">
        <f>IF(ISERROR(AH211/J211),0,AH211/J211)</f>
        <v>0.91390577523938954</v>
      </c>
      <c r="AJ211" s="281">
        <f>IF(ISERROR(AH211/$AH$212),0,AH211/$AH$212)</f>
        <v>0.50278305207057894</v>
      </c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</row>
    <row r="212" spans="1:130" ht="15" customHeight="1" x14ac:dyDescent="0.3">
      <c r="A212" s="421" t="s">
        <v>457</v>
      </c>
      <c r="B212" s="422"/>
      <c r="C212" s="422"/>
      <c r="D212" s="422"/>
      <c r="E212" s="422"/>
      <c r="F212" s="422"/>
      <c r="G212" s="422"/>
      <c r="H212" s="422"/>
      <c r="I212" s="423"/>
      <c r="J212" s="276">
        <f>SUM(J10,J15,J18,J34,J52,J58,J88,J109,J142,J157,J163,J166,J178,J183,J204,J207,J211)</f>
        <v>2894004000</v>
      </c>
      <c r="K212" s="276">
        <f>SUM(K10,K15,K18,K34,K52,K58,K88,K109,K142,K157,K163,K166,K178,K183,K204,K207,K211)</f>
        <v>2375880000</v>
      </c>
      <c r="L212" s="276"/>
      <c r="M212" s="276">
        <f t="shared" ref="M212:AH212" si="171">SUM(M10,M15,M18,M34,M52,M58,M88,M109,M142,M157,M163,M166,M178,M183,M204,M207,M211)</f>
        <v>0</v>
      </c>
      <c r="N212" s="276">
        <f t="shared" si="171"/>
        <v>0</v>
      </c>
      <c r="O212" s="276">
        <f t="shared" si="171"/>
        <v>0</v>
      </c>
      <c r="P212" s="276">
        <f t="shared" si="171"/>
        <v>0</v>
      </c>
      <c r="Q212" s="276">
        <f t="shared" si="171"/>
        <v>0</v>
      </c>
      <c r="R212" s="276" t="e">
        <f t="shared" si="171"/>
        <v>#REF!</v>
      </c>
      <c r="S212" s="276" t="e">
        <f t="shared" si="171"/>
        <v>#REF!</v>
      </c>
      <c r="T212" s="276" t="e">
        <f t="shared" si="171"/>
        <v>#REF!</v>
      </c>
      <c r="U212" s="276">
        <f t="shared" si="171"/>
        <v>425000000</v>
      </c>
      <c r="V212" s="276">
        <f t="shared" si="171"/>
        <v>0</v>
      </c>
      <c r="W212" s="276">
        <f t="shared" si="171"/>
        <v>0</v>
      </c>
      <c r="X212" s="276">
        <f t="shared" si="171"/>
        <v>0</v>
      </c>
      <c r="Y212" s="276">
        <f t="shared" si="171"/>
        <v>0</v>
      </c>
      <c r="Z212" s="276">
        <f t="shared" si="171"/>
        <v>0</v>
      </c>
      <c r="AA212" s="276">
        <f t="shared" si="171"/>
        <v>437960000</v>
      </c>
      <c r="AB212" s="276">
        <f t="shared" si="171"/>
        <v>827630000</v>
      </c>
      <c r="AC212" s="276">
        <f t="shared" si="171"/>
        <v>1265590000</v>
      </c>
      <c r="AD212" s="276" t="e">
        <f t="shared" si="171"/>
        <v>#REF!</v>
      </c>
      <c r="AE212" s="276" t="e">
        <f t="shared" si="171"/>
        <v>#REF!</v>
      </c>
      <c r="AF212" s="276" t="e">
        <f t="shared" si="171"/>
        <v>#REF!</v>
      </c>
      <c r="AG212" s="276">
        <f t="shared" si="171"/>
        <v>0</v>
      </c>
      <c r="AH212" s="276">
        <f t="shared" si="171"/>
        <v>1690590000</v>
      </c>
      <c r="AI212" s="280">
        <f>IF(ISERROR(AH212/J212),0,AH212/J212)</f>
        <v>0.58416989057375179</v>
      </c>
      <c r="AJ212" s="280">
        <f>IF(ISERROR(AH212/$AH$212),0,AH212/$AH$212)</f>
        <v>1</v>
      </c>
    </row>
    <row r="213" spans="1:130" s="11" customFormat="1" ht="13.5" customHeight="1" x14ac:dyDescent="0.3">
      <c r="A213" s="15"/>
      <c r="B213" s="15"/>
      <c r="C213" s="42"/>
      <c r="D213" s="15"/>
      <c r="E213" s="14"/>
      <c r="F213" s="14"/>
      <c r="G213" s="15"/>
      <c r="H213" s="15"/>
      <c r="I213" s="15"/>
      <c r="J213" s="41"/>
      <c r="K213" s="41"/>
      <c r="L213" s="14"/>
      <c r="M213" s="15"/>
      <c r="N213" s="15"/>
      <c r="O213" s="15"/>
      <c r="P213" s="15"/>
      <c r="Q213" s="42"/>
      <c r="R213" s="41"/>
      <c r="S213" s="41"/>
      <c r="T213" s="41"/>
      <c r="U213" s="12"/>
      <c r="V213" s="41"/>
      <c r="W213" s="41"/>
      <c r="X213" s="41"/>
      <c r="Y213" s="12"/>
      <c r="Z213" s="41"/>
      <c r="AA213" s="41"/>
      <c r="AB213" s="41"/>
      <c r="AC213" s="12"/>
      <c r="AD213" s="41"/>
      <c r="AE213" s="41"/>
      <c r="AF213" s="41"/>
      <c r="AG213" s="12"/>
      <c r="AH213" s="12"/>
      <c r="AI213" s="13"/>
      <c r="AJ213" s="13"/>
    </row>
    <row r="214" spans="1:130" s="11" customFormat="1" x14ac:dyDescent="0.3">
      <c r="A214" s="15"/>
      <c r="B214" s="15"/>
      <c r="C214" s="42"/>
      <c r="D214" s="15"/>
      <c r="E214" s="14"/>
      <c r="F214" s="14"/>
      <c r="G214" s="15"/>
      <c r="H214" s="15"/>
      <c r="I214" s="15"/>
      <c r="J214" s="41"/>
      <c r="K214" s="41"/>
      <c r="L214" s="14"/>
      <c r="M214" s="15"/>
      <c r="N214" s="15"/>
      <c r="O214" s="15"/>
      <c r="P214" s="15"/>
      <c r="Q214" s="42"/>
      <c r="R214" s="41"/>
      <c r="S214" s="41"/>
      <c r="T214" s="41"/>
      <c r="U214" s="12"/>
      <c r="V214" s="41"/>
      <c r="W214" s="41"/>
      <c r="X214" s="41"/>
      <c r="Y214" s="12"/>
      <c r="Z214" s="41"/>
      <c r="AA214" s="41"/>
      <c r="AB214" s="41"/>
      <c r="AC214" s="12"/>
      <c r="AD214" s="41"/>
      <c r="AE214" s="41"/>
      <c r="AF214" s="41"/>
      <c r="AG214" s="12"/>
      <c r="AH214" s="12"/>
      <c r="AI214" s="13"/>
      <c r="AJ214" s="13"/>
    </row>
    <row r="215" spans="1:130" x14ac:dyDescent="0.3">
      <c r="J215" s="41"/>
      <c r="R215" s="41"/>
      <c r="S215" s="41"/>
      <c r="T215" s="41"/>
      <c r="V215" s="41"/>
      <c r="W215" s="41"/>
      <c r="X215" s="41"/>
      <c r="Z215" s="41"/>
      <c r="AA215" s="41"/>
      <c r="AB215" s="41"/>
      <c r="AD215" s="41"/>
      <c r="AE215" s="41"/>
      <c r="AF215" s="41"/>
    </row>
    <row r="216" spans="1:130" s="11" customFormat="1" x14ac:dyDescent="0.3">
      <c r="A216" s="15"/>
      <c r="B216" s="15"/>
      <c r="C216" s="42"/>
      <c r="D216" s="15"/>
      <c r="E216" s="14"/>
      <c r="F216" s="14"/>
      <c r="G216" s="15"/>
      <c r="H216" s="15"/>
      <c r="I216" s="15"/>
      <c r="J216" s="41"/>
      <c r="K216" s="41"/>
      <c r="L216" s="14"/>
      <c r="M216" s="15"/>
      <c r="N216" s="15"/>
      <c r="O216" s="15"/>
      <c r="P216" s="15"/>
      <c r="Q216" s="42"/>
      <c r="R216" s="41"/>
      <c r="S216" s="41"/>
      <c r="T216" s="41"/>
      <c r="U216" s="12"/>
      <c r="V216" s="41"/>
      <c r="W216" s="41"/>
      <c r="X216" s="41"/>
      <c r="Y216" s="12"/>
      <c r="Z216" s="41"/>
      <c r="AA216" s="41"/>
      <c r="AB216" s="41"/>
      <c r="AC216" s="12"/>
      <c r="AD216" s="41"/>
      <c r="AE216" s="41"/>
      <c r="AF216" s="41"/>
      <c r="AG216" s="12"/>
      <c r="AH216" s="12"/>
      <c r="AI216" s="13"/>
      <c r="AJ216" s="13"/>
    </row>
    <row r="217" spans="1:130" x14ac:dyDescent="0.3">
      <c r="R217" s="41"/>
      <c r="S217" s="41"/>
      <c r="T217" s="41"/>
      <c r="V217" s="41"/>
      <c r="W217" s="41"/>
      <c r="X217" s="41"/>
      <c r="Z217" s="41"/>
      <c r="AA217" s="41"/>
      <c r="AB217" s="41"/>
      <c r="AD217" s="41"/>
      <c r="AE217" s="41"/>
      <c r="AF217" s="41"/>
    </row>
    <row r="218" spans="1:130" x14ac:dyDescent="0.3">
      <c r="J218" s="41"/>
      <c r="R218" s="41"/>
      <c r="S218" s="41"/>
      <c r="T218" s="41"/>
      <c r="V218" s="41"/>
      <c r="W218" s="41"/>
      <c r="X218" s="41"/>
      <c r="Z218" s="41"/>
      <c r="AA218" s="41"/>
      <c r="AB218" s="41"/>
      <c r="AD218" s="41"/>
      <c r="AE218" s="41"/>
      <c r="AF218" s="41"/>
    </row>
    <row r="219" spans="1:130" x14ac:dyDescent="0.3">
      <c r="J219" s="41"/>
      <c r="R219" s="41"/>
      <c r="S219" s="41"/>
      <c r="T219" s="41"/>
      <c r="V219" s="41"/>
      <c r="W219" s="41"/>
      <c r="X219" s="41"/>
      <c r="Z219" s="41"/>
      <c r="AA219" s="41"/>
      <c r="AB219" s="41"/>
      <c r="AD219" s="41"/>
      <c r="AE219" s="41"/>
      <c r="AF219" s="41"/>
    </row>
    <row r="220" spans="1:130" x14ac:dyDescent="0.3">
      <c r="J220" s="41"/>
      <c r="R220" s="41"/>
      <c r="S220" s="41"/>
      <c r="T220" s="41"/>
      <c r="V220" s="41"/>
      <c r="W220" s="41"/>
      <c r="X220" s="41"/>
      <c r="Z220" s="41"/>
      <c r="AA220" s="41"/>
      <c r="AB220" s="41"/>
      <c r="AD220" s="41"/>
      <c r="AE220" s="41"/>
      <c r="AF220" s="41"/>
    </row>
    <row r="221" spans="1:130" x14ac:dyDescent="0.3">
      <c r="A221" s="14"/>
      <c r="J221" s="41"/>
      <c r="R221" s="41"/>
      <c r="S221" s="41"/>
      <c r="T221" s="41"/>
      <c r="V221" s="41"/>
      <c r="W221" s="41"/>
      <c r="X221" s="41"/>
      <c r="Z221" s="41"/>
      <c r="AA221" s="41"/>
      <c r="AB221" s="41"/>
      <c r="AD221" s="41"/>
      <c r="AE221" s="41"/>
      <c r="AF221" s="41"/>
    </row>
    <row r="222" spans="1:130" x14ac:dyDescent="0.3">
      <c r="A222" s="14"/>
      <c r="J222" s="41"/>
      <c r="R222" s="41"/>
      <c r="S222" s="41"/>
      <c r="T222" s="41"/>
      <c r="V222" s="41"/>
      <c r="W222" s="41"/>
      <c r="X222" s="41"/>
      <c r="Z222" s="41"/>
      <c r="AA222" s="41"/>
      <c r="AB222" s="41"/>
      <c r="AD222" s="41"/>
      <c r="AE222" s="41"/>
      <c r="AF222" s="41"/>
    </row>
    <row r="223" spans="1:130" x14ac:dyDescent="0.3">
      <c r="A223" s="14"/>
      <c r="J223" s="41"/>
      <c r="R223" s="41"/>
      <c r="S223" s="41"/>
      <c r="T223" s="41"/>
      <c r="V223" s="41"/>
      <c r="W223" s="41"/>
      <c r="X223" s="41"/>
      <c r="Z223" s="41"/>
      <c r="AA223" s="41"/>
      <c r="AB223" s="41"/>
      <c r="AD223" s="41"/>
      <c r="AE223" s="41"/>
      <c r="AF223" s="41"/>
    </row>
    <row r="224" spans="1:130" x14ac:dyDescent="0.3">
      <c r="A224" s="14"/>
      <c r="J224" s="41"/>
      <c r="R224" s="41"/>
      <c r="S224" s="41"/>
      <c r="T224" s="41"/>
      <c r="V224" s="41"/>
      <c r="W224" s="41"/>
      <c r="X224" s="41"/>
      <c r="Z224" s="41"/>
      <c r="AA224" s="41"/>
      <c r="AB224" s="41"/>
      <c r="AD224" s="41"/>
      <c r="AE224" s="41"/>
      <c r="AF224" s="41"/>
    </row>
    <row r="225" spans="1:32" x14ac:dyDescent="0.3">
      <c r="A225" s="14"/>
      <c r="J225" s="41"/>
      <c r="R225" s="41"/>
      <c r="S225" s="41"/>
      <c r="T225" s="41"/>
      <c r="V225" s="41"/>
      <c r="W225" s="41"/>
      <c r="X225" s="41"/>
      <c r="Z225" s="41"/>
      <c r="AA225" s="41"/>
      <c r="AB225" s="41"/>
      <c r="AD225" s="41"/>
      <c r="AE225" s="41"/>
      <c r="AF225" s="41"/>
    </row>
    <row r="226" spans="1:32" x14ac:dyDescent="0.3">
      <c r="A226" s="14"/>
      <c r="J226" s="41"/>
      <c r="R226" s="41"/>
      <c r="S226" s="41"/>
      <c r="T226" s="41"/>
      <c r="V226" s="41"/>
      <c r="W226" s="41"/>
      <c r="X226" s="41"/>
      <c r="Z226" s="41"/>
      <c r="AA226" s="41"/>
      <c r="AB226" s="41"/>
      <c r="AD226" s="41"/>
      <c r="AE226" s="41"/>
      <c r="AF226" s="41"/>
    </row>
    <row r="227" spans="1:32" x14ac:dyDescent="0.3">
      <c r="A227" s="14"/>
      <c r="J227" s="41"/>
      <c r="R227" s="41"/>
      <c r="S227" s="41"/>
      <c r="T227" s="41"/>
      <c r="V227" s="41"/>
      <c r="W227" s="41"/>
      <c r="X227" s="41"/>
      <c r="Z227" s="41"/>
      <c r="AA227" s="41"/>
      <c r="AB227" s="41"/>
      <c r="AD227" s="41"/>
      <c r="AE227" s="41"/>
      <c r="AF227" s="41"/>
    </row>
    <row r="228" spans="1:32" x14ac:dyDescent="0.3">
      <c r="A228" s="14"/>
      <c r="J228" s="41"/>
      <c r="R228" s="41"/>
      <c r="S228" s="41"/>
      <c r="T228" s="41"/>
      <c r="V228" s="41"/>
      <c r="W228" s="41"/>
      <c r="X228" s="41"/>
      <c r="Z228" s="41"/>
      <c r="AA228" s="41"/>
      <c r="AB228" s="41"/>
      <c r="AD228" s="41"/>
      <c r="AE228" s="41"/>
      <c r="AF228" s="41"/>
    </row>
    <row r="229" spans="1:32" x14ac:dyDescent="0.3">
      <c r="A229" s="14"/>
      <c r="J229" s="41"/>
      <c r="R229" s="41"/>
      <c r="S229" s="41"/>
      <c r="T229" s="41"/>
      <c r="V229" s="41"/>
      <c r="W229" s="41"/>
      <c r="X229" s="41"/>
      <c r="Z229" s="41"/>
      <c r="AA229" s="41"/>
      <c r="AB229" s="41"/>
      <c r="AD229" s="41"/>
      <c r="AE229" s="41"/>
      <c r="AF229" s="41"/>
    </row>
  </sheetData>
  <mergeCells count="80">
    <mergeCell ref="J8:J9"/>
    <mergeCell ref="J16:J17"/>
    <mergeCell ref="J53:J57"/>
    <mergeCell ref="J59:J87"/>
    <mergeCell ref="J89:J108"/>
    <mergeCell ref="J19:J33"/>
    <mergeCell ref="J35:J51"/>
    <mergeCell ref="A211:I211"/>
    <mergeCell ref="A212:I212"/>
    <mergeCell ref="A167:E167"/>
    <mergeCell ref="A178:I178"/>
    <mergeCell ref="A179:E179"/>
    <mergeCell ref="A183:I183"/>
    <mergeCell ref="A205:E205"/>
    <mergeCell ref="A207:I207"/>
    <mergeCell ref="A184:E184"/>
    <mergeCell ref="A204:I204"/>
    <mergeCell ref="A208:E208"/>
    <mergeCell ref="J110:J141"/>
    <mergeCell ref="A16:E16"/>
    <mergeCell ref="J11:J14"/>
    <mergeCell ref="A59:E59"/>
    <mergeCell ref="A88:I88"/>
    <mergeCell ref="J208:J210"/>
    <mergeCell ref="A53:E53"/>
    <mergeCell ref="A34:I34"/>
    <mergeCell ref="A35:E35"/>
    <mergeCell ref="A52:I52"/>
    <mergeCell ref="A58:I58"/>
    <mergeCell ref="A166:I166"/>
    <mergeCell ref="J184:J203"/>
    <mergeCell ref="J205:J206"/>
    <mergeCell ref="J179:J182"/>
    <mergeCell ref="J143:J156"/>
    <mergeCell ref="J158:J162"/>
    <mergeCell ref="J164:J165"/>
    <mergeCell ref="J167:J177"/>
    <mergeCell ref="A157:I157"/>
    <mergeCell ref="A158:E158"/>
    <mergeCell ref="A163:I163"/>
    <mergeCell ref="A164:E164"/>
    <mergeCell ref="A18:I18"/>
    <mergeCell ref="A19:E19"/>
    <mergeCell ref="A89:E89"/>
    <mergeCell ref="A109:I109"/>
    <mergeCell ref="A110:E110"/>
    <mergeCell ref="A142:I142"/>
    <mergeCell ref="A143:E143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H6:AH7"/>
    <mergeCell ref="M6:O6"/>
    <mergeCell ref="A10:I10"/>
    <mergeCell ref="A11:E11"/>
    <mergeCell ref="A15:I15"/>
    <mergeCell ref="A5:AJ5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8:E8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20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0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209:D210 D180" xr:uid="{00000000-0002-0000-2000-000002000000}">
      <formula1>42005</formula1>
    </dataValidation>
    <dataValidation type="decimal" allowBlank="1" showInputMessage="1" showErrorMessage="1" errorTitle="Sólo números" error="Sólo ingresar números sin letras_x000a_" sqref="M209:M210 V209:X210 Z209:AB210 R209:T210 V185:X203 V180:X182 Z180:AB182 R180:T182 V159:X162 Z159:AB162 R159:T162 AF111 M111:M141 M36:M37 AF27:AF33 AF12:AF14 M180:N182 AD36:AD51 M159:N162 AD209:AF210 R12:T14 Z12:AB14 M12:N14 V12:X14 AD12:AD14 R20:T33 M20:N33 Z20:AB33 V20:X33 AD20:AD33 AF20:AF22 AF24 R36:T51 AD17 Z49:Z51 M38:N51 V49:X51 M90:N108 R90:T108 V90:X108 Z90:AB108 R111:T141 Z111:AB141 V111:X141 Z144:AA156 AD180:AD182 AF180:AF182 M185:N203 R185:T203 Z185:AA203 Z168:AA177 Z9:AB9 R9:T9 V9:X9 M9:N9 AD9:AF9 M17:N17 V17:X17 Z17:AB17 R17:T17 AF36:AF51 Z36:Z47 V36:X47 AA36:AA51 AD54:AD57 Z54:AB57 V54:X57 R54:T57 M54:N57 AF54:AF57 AE90:AF108 M144:M156 AF144:AF156 R144:T156 AD144:AD156 V144:X156 AD159:AD162 AF159:AF162 AF168:AF177 AD168:AD177 V168:X177 R168:T177 M168:N177 AE185:AF203 AF206 AD206 V206:X206 Z206:AB206 M206:N206 R206:T206 M60:N87 R60:T87 V60:X87 Z60:AB87 AE60:AF87" xr:uid="{00000000-0002-0000-2000-000003000000}">
      <formula1>-100000000</formula1>
      <formula2>10000000000</formula2>
    </dataValidation>
    <dataValidation type="textLength" operator="lessThanOrEqual" allowBlank="1" showInputMessage="1" showErrorMessage="1" sqref="AB185:AB203 K159:K162 K180:K182 AF112:AF141 AF25:AF26 AE17:AF17 K209:K210 K12:K14 AE12:AE14 K20:K33 AE20:AE33 AF23 K36:K51 K90:K108 K111:K141 AD111:AE141 AB144:AB156 AE180:AE182 AB168:AB177 K185:K203 K9 K17 AE36:AE51 AB36:AB51 AE54:AE57 K54:K57 AD90:AD108 K144:K156 AE144:AE156 AE159:AE162 K168:K177 AE168:AE177 AD185:AD203 AE206 K206 K60:K87 AD60:AD87" xr:uid="{00000000-0002-0000-20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0:I101 H103:I108 H180:I181 H46:I51 H29:I33 H12:I14 H159:I162 H185:I200 H20:I21 H202:I203 H17:I17 H54:I57 H168:I177 H206:I206 H60:I87" xr:uid="{00000000-0002-0000-2000-000005000000}">
      <formula1>42005</formula1>
    </dataValidation>
    <dataValidation type="date" operator="greaterThan" allowBlank="1" showInputMessage="1" showErrorMessage="1" errorTitle="SÓLO FECHAS" error="Las fechas corresponden a las del Año 2013" sqref="H102:I102 H201:I201 H182:I182 H38:I45 H22:I28" xr:uid="{00000000-0002-0000-20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111:N141 P162:Q162 E111:G141 P180:Q182 E144:G156 E168:G177 L159:L162 C144:C156 C180:C182 Q159:Q161 N209:N210 E209:G210 C90:C108 E17:G17 C20:C33 N36:N37 C12:C14 P209:Q210 L12:L14 P12:Q14 E12:G14 L20:L33 P20:Q33 L17 L36:L51 P36:Q51 E54:G57 E20:G33 P90:Q108 L90:L108 P111:Q141 L111:L141 L180:L182 P185:Q203 E180:G182 C9 E9:G9 P9:Q9 L9 C17 P17:Q17 E36:G51 C54:C57 L54:L57 P54:Q57 E90:G108 N144:N156 P144:Q156 L144:L156 E159:G162 C159:C162 L168:L177 P168:Q177 C168:C177 C185:C203 E185:G203 P206:Q206 E206:G206 C206 P60:Q87 L60:L87 C60:C87 E60:G87" xr:uid="{00000000-0002-0000-20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12:D14 D90:D108 D38:D51 D17 D168:D177 D181:D182 D9 D20:D33 D54:D57 D159:D162 D185:D203 D206 D60:D87" xr:uid="{00000000-0002-0000-2000-000008000000}">
      <formula1>41275</formula1>
    </dataValidation>
    <dataValidation allowBlank="1" showInputMessage="1" showErrorMessage="1" errorTitle="Sólo números" error="Sólo ingresar números sin letras_x000a_" sqref="O19:O33 O110:O141 O184:O203 O179:O182 O164:O165 O158:O162 P159:P161 O35:O51 O89:O108 O11:O14 O208:O210 O8:O9 O16:O17 O53:O57 O143:O156 O167:O177 O205:O206 O59:O87" xr:uid="{00000000-0002-0000-2000-000009000000}"/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DB5"/>
    <pageSetUpPr fitToPage="1"/>
  </sheetPr>
  <dimension ref="A1:Y42"/>
  <sheetViews>
    <sheetView topLeftCell="A7" zoomScale="110" zoomScaleNormal="110" workbookViewId="0">
      <selection activeCell="Q23" sqref="Q23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hidden="1" customWidth="1"/>
    <col min="5" max="5" width="10.33203125" style="15" hidden="1" customWidth="1"/>
    <col min="6" max="6" width="9.88671875" style="15" hidden="1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+'24-03-344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+'24-03-344 Ind. Proy'!A5:U5</f>
        <v>24-03-344 "Programa de Apoyo a Familias para el Autoconsumo"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+'24-03-344 Ind. Proy'!J10</f>
        <v>0</v>
      </c>
      <c r="C8" s="9">
        <f>+'24-03-344 Ind. Proy'!K10</f>
        <v>0</v>
      </c>
      <c r="D8" s="9">
        <f>+'24-03-344 Ind. Proy'!M10</f>
        <v>0</v>
      </c>
      <c r="E8" s="9">
        <f>+'24-03-344 Ind. Proy'!N10</f>
        <v>0</v>
      </c>
      <c r="F8" s="9">
        <f>+'24-03-344 Ind. Proy'!O10</f>
        <v>0</v>
      </c>
      <c r="G8" s="9">
        <f>+'24-03-344 Ind. Proy'!R10</f>
        <v>0</v>
      </c>
      <c r="H8" s="9">
        <f>+'24-03-344 Ind. Proy'!S10</f>
        <v>0</v>
      </c>
      <c r="I8" s="9">
        <f>+'24-03-344 Ind. Proy'!T10</f>
        <v>0</v>
      </c>
      <c r="J8" s="9">
        <f>+'24-03-344 Ind. Proy'!U10</f>
        <v>0</v>
      </c>
      <c r="K8" s="9">
        <f>+'24-03-344 Ind. Proy'!V10</f>
        <v>0</v>
      </c>
      <c r="L8" s="9">
        <f>+'24-03-344 Ind. Proy'!W10</f>
        <v>0</v>
      </c>
      <c r="M8" s="9">
        <f>+'24-03-344 Ind. Proy'!X10</f>
        <v>0</v>
      </c>
      <c r="N8" s="9">
        <f>+'24-03-344 Ind. Proy'!Y10</f>
        <v>0</v>
      </c>
      <c r="O8" s="9">
        <f>+'24-03-344 Ind. Proy'!Z10</f>
        <v>0</v>
      </c>
      <c r="P8" s="9">
        <f>+'24-03-344 Ind. Proy'!AA10</f>
        <v>0</v>
      </c>
      <c r="Q8" s="9">
        <f>+'24-03-344 Ind. Proy'!AB10</f>
        <v>0</v>
      </c>
      <c r="R8" s="9">
        <f>+'24-03-344 Ind. Proy'!AC10</f>
        <v>0</v>
      </c>
      <c r="S8" s="9">
        <f>+'24-03-344 Ind. Proy'!AD10</f>
        <v>0</v>
      </c>
      <c r="T8" s="9">
        <f>+'24-03-344 Ind. Proy'!AE10</f>
        <v>0</v>
      </c>
      <c r="U8" s="9">
        <f>+'24-03-344 Ind. Proy'!AF10</f>
        <v>0</v>
      </c>
      <c r="V8" s="9">
        <f>+'24-03-344 Ind. Proy'!AG10</f>
        <v>0</v>
      </c>
      <c r="W8" s="9">
        <f>+'24-03-344 Ind. Proy'!AH10</f>
        <v>0</v>
      </c>
      <c r="X8" s="112">
        <f>+'24-03-344 Ind. Proy'!AI10</f>
        <v>0</v>
      </c>
      <c r="Y8" s="112">
        <f>+'24-03-344 Ind. Proy'!AJ10</f>
        <v>0</v>
      </c>
    </row>
    <row r="9" spans="1:25" ht="24.75" customHeight="1" x14ac:dyDescent="0.3">
      <c r="A9" s="43" t="s">
        <v>48</v>
      </c>
      <c r="B9" s="9">
        <f>+'24-03-344 Ind. Proy'!J15</f>
        <v>41310000</v>
      </c>
      <c r="C9" s="9">
        <f>+'24-03-344 Ind. Proy'!K15</f>
        <v>0</v>
      </c>
      <c r="D9" s="9">
        <f>+'24-03-344 Ind. Proy'!M15</f>
        <v>0</v>
      </c>
      <c r="E9" s="9">
        <f>+'24-03-344 Ind. Proy'!N15</f>
        <v>0</v>
      </c>
      <c r="F9" s="9">
        <f>+'24-03-344 Ind. Proy'!O15</f>
        <v>0</v>
      </c>
      <c r="G9" s="9">
        <f>+'24-03-344 Ind. Proy'!R15</f>
        <v>0</v>
      </c>
      <c r="H9" s="9">
        <f>+'24-03-344 Ind. Proy'!S15</f>
        <v>0</v>
      </c>
      <c r="I9" s="9">
        <f>+'24-03-344 Ind. Proy'!T15</f>
        <v>0</v>
      </c>
      <c r="J9" s="9">
        <f>+'24-03-344 Ind. Proy'!U15</f>
        <v>0</v>
      </c>
      <c r="K9" s="9">
        <f>+'24-03-344 Ind. Proy'!V15</f>
        <v>0</v>
      </c>
      <c r="L9" s="9">
        <f>+'24-03-344 Ind. Proy'!W15</f>
        <v>0</v>
      </c>
      <c r="M9" s="9">
        <f>+'24-03-344 Ind. Proy'!X15</f>
        <v>0</v>
      </c>
      <c r="N9" s="9">
        <f>+'24-03-344 Ind. Proy'!Y15</f>
        <v>0</v>
      </c>
      <c r="O9" s="9">
        <f>+'24-03-344 Ind. Proy'!Z15</f>
        <v>0</v>
      </c>
      <c r="P9" s="9">
        <f>+'24-03-344 Ind. Proy'!AA15</f>
        <v>0</v>
      </c>
      <c r="Q9" s="9">
        <f>+'24-03-344 Ind. Proy'!AB15</f>
        <v>0</v>
      </c>
      <c r="R9" s="9">
        <f>+'24-03-344 Ind. Proy'!AC15</f>
        <v>0</v>
      </c>
      <c r="S9" s="9">
        <f>+'24-03-344 Ind. Proy'!AD15</f>
        <v>0</v>
      </c>
      <c r="T9" s="9">
        <f>+'24-03-344 Ind. Proy'!AE15</f>
        <v>0</v>
      </c>
      <c r="U9" s="9">
        <f>+'24-03-344 Ind. Proy'!AF15</f>
        <v>0</v>
      </c>
      <c r="V9" s="9">
        <f>+'24-03-344 Ind. Proy'!AG15</f>
        <v>0</v>
      </c>
      <c r="W9" s="9">
        <f>+'24-03-344 Ind. Proy'!AH15</f>
        <v>0</v>
      </c>
      <c r="X9" s="112">
        <f>+'24-03-344 Ind. Proy'!AI15</f>
        <v>0</v>
      </c>
      <c r="Y9" s="112">
        <f>+'24-03-344 Ind. Proy'!AJ15</f>
        <v>0</v>
      </c>
    </row>
    <row r="10" spans="1:25" ht="24.75" customHeight="1" x14ac:dyDescent="0.3">
      <c r="A10" s="43" t="s">
        <v>50</v>
      </c>
      <c r="B10" s="9">
        <f>+'24-03-344 Ind. Proy'!J18</f>
        <v>0</v>
      </c>
      <c r="C10" s="9">
        <f>+'24-03-344 Ind. Proy'!K18</f>
        <v>0</v>
      </c>
      <c r="D10" s="9">
        <f>+'24-03-344 Ind. Proy'!M18</f>
        <v>0</v>
      </c>
      <c r="E10" s="9">
        <f>+'24-03-344 Ind. Proy'!N18</f>
        <v>0</v>
      </c>
      <c r="F10" s="9">
        <f>+'24-03-344 Ind. Proy'!O18</f>
        <v>0</v>
      </c>
      <c r="G10" s="9">
        <f>+'24-03-344 Ind. Proy'!R18</f>
        <v>0</v>
      </c>
      <c r="H10" s="9">
        <f>+'24-03-344 Ind. Proy'!S18</f>
        <v>0</v>
      </c>
      <c r="I10" s="9">
        <f>+'24-03-344 Ind. Proy'!T18</f>
        <v>0</v>
      </c>
      <c r="J10" s="9">
        <f>+'24-03-344 Ind. Proy'!U18</f>
        <v>0</v>
      </c>
      <c r="K10" s="9">
        <f>+'24-03-344 Ind. Proy'!V18</f>
        <v>0</v>
      </c>
      <c r="L10" s="9">
        <f>+'24-03-344 Ind. Proy'!W18</f>
        <v>0</v>
      </c>
      <c r="M10" s="9">
        <f>+'24-03-344 Ind. Proy'!X18</f>
        <v>0</v>
      </c>
      <c r="N10" s="9">
        <f>+'24-03-344 Ind. Proy'!Y18</f>
        <v>0</v>
      </c>
      <c r="O10" s="9">
        <f>+'24-03-344 Ind. Proy'!Z18</f>
        <v>0</v>
      </c>
      <c r="P10" s="9">
        <f>+'24-03-344 Ind. Proy'!AA18</f>
        <v>0</v>
      </c>
      <c r="Q10" s="9">
        <f>+'24-03-344 Ind. Proy'!AB18</f>
        <v>0</v>
      </c>
      <c r="R10" s="9">
        <f>+'24-03-344 Ind. Proy'!AC18</f>
        <v>0</v>
      </c>
      <c r="S10" s="9">
        <f>+'24-03-344 Ind. Proy'!AD18</f>
        <v>0</v>
      </c>
      <c r="T10" s="9">
        <f>+'24-03-344 Ind. Proy'!AE18</f>
        <v>0</v>
      </c>
      <c r="U10" s="9">
        <f>+'24-03-344 Ind. Proy'!AF18</f>
        <v>0</v>
      </c>
      <c r="V10" s="9">
        <f>+'24-03-344 Ind. Proy'!AG18</f>
        <v>0</v>
      </c>
      <c r="W10" s="9">
        <f>+'24-03-344 Ind. Proy'!AH18</f>
        <v>0</v>
      </c>
      <c r="X10" s="112">
        <f>+'24-03-344 Ind. Proy'!AI18</f>
        <v>0</v>
      </c>
      <c r="Y10" s="112">
        <f>+'24-03-344 Ind. Proy'!AJ18</f>
        <v>0</v>
      </c>
    </row>
    <row r="11" spans="1:25" ht="24.75" customHeight="1" x14ac:dyDescent="0.3">
      <c r="A11" s="43" t="s">
        <v>52</v>
      </c>
      <c r="B11" s="9">
        <f>+'24-03-344 Ind. Proy'!J34</f>
        <v>141770000</v>
      </c>
      <c r="C11" s="9">
        <f>+'24-03-344 Ind. Proy'!K34</f>
        <v>141770000</v>
      </c>
      <c r="D11" s="9">
        <f>+'24-03-344 Ind. Proy'!M34</f>
        <v>0</v>
      </c>
      <c r="E11" s="9">
        <f>+'24-03-344 Ind. Proy'!N34</f>
        <v>0</v>
      </c>
      <c r="F11" s="9">
        <f>+'24-03-344 Ind. Proy'!O34</f>
        <v>0</v>
      </c>
      <c r="G11" s="9">
        <f>+'24-03-344 Ind. Proy'!R34</f>
        <v>0</v>
      </c>
      <c r="H11" s="9">
        <f>+'24-03-344 Ind. Proy'!S34</f>
        <v>0</v>
      </c>
      <c r="I11" s="9">
        <f>+'24-03-344 Ind. Proy'!T34</f>
        <v>0</v>
      </c>
      <c r="J11" s="9">
        <f>+'24-03-344 Ind. Proy'!U34</f>
        <v>0</v>
      </c>
      <c r="K11" s="9">
        <f>+'24-03-344 Ind. Proy'!V34</f>
        <v>0</v>
      </c>
      <c r="L11" s="9">
        <f>+'24-03-344 Ind. Proy'!W34</f>
        <v>0</v>
      </c>
      <c r="M11" s="9">
        <f>+'24-03-344 Ind. Proy'!X34</f>
        <v>0</v>
      </c>
      <c r="N11" s="9">
        <f>+'24-03-344 Ind. Proy'!Y34</f>
        <v>0</v>
      </c>
      <c r="O11" s="9">
        <f>+'24-03-344 Ind. Proy'!Z34</f>
        <v>0</v>
      </c>
      <c r="P11" s="9">
        <f>+'24-03-344 Ind. Proy'!AA34</f>
        <v>0</v>
      </c>
      <c r="Q11" s="9">
        <f>+'24-03-344 Ind. Proy'!AB34</f>
        <v>31590000</v>
      </c>
      <c r="R11" s="9">
        <f>+'24-03-344 Ind. Proy'!AC34</f>
        <v>31590000</v>
      </c>
      <c r="S11" s="9">
        <f>+'24-03-344 Ind. Proy'!AD34</f>
        <v>0</v>
      </c>
      <c r="T11" s="9">
        <f>+'24-03-344 Ind. Proy'!AE34</f>
        <v>0</v>
      </c>
      <c r="U11" s="9">
        <f>+'24-03-344 Ind. Proy'!AF34</f>
        <v>0</v>
      </c>
      <c r="V11" s="9">
        <f>+'24-03-344 Ind. Proy'!AG34</f>
        <v>0</v>
      </c>
      <c r="W11" s="9">
        <f>+'24-03-344 Ind. Proy'!AH34</f>
        <v>31590000</v>
      </c>
      <c r="X11" s="112">
        <f>+'24-03-344 Ind. Proy'!AI34</f>
        <v>0.22282570360442971</v>
      </c>
      <c r="Y11" s="112">
        <f>+'24-03-344 Ind. Proy'!AJ34</f>
        <v>1.8685784252834809E-2</v>
      </c>
    </row>
    <row r="12" spans="1:25" ht="24.75" customHeight="1" x14ac:dyDescent="0.3">
      <c r="A12" s="43" t="s">
        <v>54</v>
      </c>
      <c r="B12" s="9">
        <f>+'24-03-344 Ind. Proy'!J52</f>
        <v>179900000</v>
      </c>
      <c r="C12" s="9">
        <f>+'24-03-344 Ind. Proy'!K52</f>
        <v>179900000</v>
      </c>
      <c r="D12" s="9">
        <f>+'24-03-344 Ind. Proy'!M52</f>
        <v>0</v>
      </c>
      <c r="E12" s="9">
        <f>+'24-03-344 Ind. Proy'!N52</f>
        <v>0</v>
      </c>
      <c r="F12" s="9">
        <f>+'24-03-344 Ind. Proy'!O52</f>
        <v>0</v>
      </c>
      <c r="G12" s="9">
        <f>+'24-03-344 Ind. Proy'!R52</f>
        <v>0</v>
      </c>
      <c r="H12" s="9">
        <f>+'24-03-344 Ind. Proy'!S52</f>
        <v>0</v>
      </c>
      <c r="I12" s="9">
        <f>+'24-03-344 Ind. Proy'!T52</f>
        <v>0</v>
      </c>
      <c r="J12" s="9">
        <f>+'24-03-344 Ind. Proy'!U52</f>
        <v>0</v>
      </c>
      <c r="K12" s="9">
        <f>+'24-03-344 Ind. Proy'!V52</f>
        <v>0</v>
      </c>
      <c r="L12" s="9">
        <f>+'24-03-344 Ind. Proy'!W52</f>
        <v>0</v>
      </c>
      <c r="M12" s="9">
        <f>+'24-03-344 Ind. Proy'!X52</f>
        <v>0</v>
      </c>
      <c r="N12" s="9">
        <f>+'24-03-344 Ind. Proy'!Y52</f>
        <v>0</v>
      </c>
      <c r="O12" s="9">
        <f>+'24-03-344 Ind. Proy'!Z52</f>
        <v>0</v>
      </c>
      <c r="P12" s="9">
        <f>+'24-03-344 Ind. Proy'!AA52</f>
        <v>0</v>
      </c>
      <c r="Q12" s="9">
        <f>+'24-03-344 Ind. Proy'!AB52</f>
        <v>179900000</v>
      </c>
      <c r="R12" s="9">
        <f>+'24-03-344 Ind. Proy'!AC52</f>
        <v>179900000</v>
      </c>
      <c r="S12" s="9">
        <f>+'24-03-344 Ind. Proy'!AD52</f>
        <v>0</v>
      </c>
      <c r="T12" s="9">
        <f>+'24-03-344 Ind. Proy'!AE52</f>
        <v>0</v>
      </c>
      <c r="U12" s="9">
        <f>+'24-03-344 Ind. Proy'!AF52</f>
        <v>0</v>
      </c>
      <c r="V12" s="9">
        <f>+'24-03-344 Ind. Proy'!AG52</f>
        <v>0</v>
      </c>
      <c r="W12" s="9">
        <f>+'24-03-344 Ind. Proy'!AH52</f>
        <v>179900000</v>
      </c>
      <c r="X12" s="112">
        <f>+'24-03-344 Ind. Proy'!AI52</f>
        <v>1</v>
      </c>
      <c r="Y12" s="112">
        <f>+'24-03-344 Ind. Proy'!AJ52</f>
        <v>0.10641255419705546</v>
      </c>
    </row>
    <row r="13" spans="1:25" ht="24.75" customHeight="1" x14ac:dyDescent="0.3">
      <c r="A13" s="43" t="s">
        <v>56</v>
      </c>
      <c r="B13" s="9">
        <f>+'24-03-344 Ind. Proy'!J58</f>
        <v>30800000</v>
      </c>
      <c r="C13" s="9">
        <f>+'24-03-344 Ind. Proy'!K58</f>
        <v>30800000</v>
      </c>
      <c r="D13" s="9">
        <f>+'24-03-344 Ind. Proy'!M58</f>
        <v>0</v>
      </c>
      <c r="E13" s="9">
        <f>+'24-03-344 Ind. Proy'!N58</f>
        <v>0</v>
      </c>
      <c r="F13" s="9">
        <f>+'24-03-344 Ind. Proy'!O58</f>
        <v>0</v>
      </c>
      <c r="G13" s="9">
        <f>+'24-03-344 Ind. Proy'!R58</f>
        <v>0</v>
      </c>
      <c r="H13" s="9">
        <f>+'24-03-344 Ind. Proy'!S58</f>
        <v>0</v>
      </c>
      <c r="I13" s="9">
        <f>+'24-03-344 Ind. Proy'!T58</f>
        <v>0</v>
      </c>
      <c r="J13" s="9">
        <f>+'24-03-344 Ind. Proy'!U58</f>
        <v>0</v>
      </c>
      <c r="K13" s="9">
        <f>+'24-03-344 Ind. Proy'!V58</f>
        <v>0</v>
      </c>
      <c r="L13" s="9">
        <f>+'24-03-344 Ind. Proy'!W58</f>
        <v>0</v>
      </c>
      <c r="M13" s="9">
        <f>+'24-03-344 Ind. Proy'!X58</f>
        <v>0</v>
      </c>
      <c r="N13" s="9">
        <f>+'24-03-344 Ind. Proy'!Y58</f>
        <v>0</v>
      </c>
      <c r="O13" s="9">
        <f>+'24-03-344 Ind. Proy'!Z58</f>
        <v>0</v>
      </c>
      <c r="P13" s="9">
        <f>+'24-03-344 Ind. Proy'!AA58</f>
        <v>0</v>
      </c>
      <c r="Q13" s="9">
        <f>+'24-03-344 Ind. Proy'!AB58</f>
        <v>0</v>
      </c>
      <c r="R13" s="9">
        <f>+'24-03-344 Ind. Proy'!AC58</f>
        <v>0</v>
      </c>
      <c r="S13" s="9">
        <f>+'24-03-344 Ind. Proy'!AD58</f>
        <v>0</v>
      </c>
      <c r="T13" s="9">
        <f>+'24-03-344 Ind. Proy'!AE58</f>
        <v>0</v>
      </c>
      <c r="U13" s="9">
        <f>+'24-03-344 Ind. Proy'!AF58</f>
        <v>0</v>
      </c>
      <c r="V13" s="9">
        <f>+'24-03-344 Ind. Proy'!AG58</f>
        <v>0</v>
      </c>
      <c r="W13" s="9">
        <f>+'24-03-344 Ind. Proy'!AH58</f>
        <v>0</v>
      </c>
      <c r="X13" s="112">
        <f>+'24-03-344 Ind. Proy'!AI58</f>
        <v>0</v>
      </c>
      <c r="Y13" s="112">
        <f>+'24-03-344 Ind. Proy'!AJ58</f>
        <v>0</v>
      </c>
    </row>
    <row r="14" spans="1:25" ht="24.75" customHeight="1" x14ac:dyDescent="0.3">
      <c r="A14" s="43" t="s">
        <v>58</v>
      </c>
      <c r="B14" s="9">
        <f>+'24-03-344 Ind. Proy'!J88</f>
        <v>342990000</v>
      </c>
      <c r="C14" s="9">
        <f>+'24-03-344 Ind. Proy'!K88</f>
        <v>342990000</v>
      </c>
      <c r="D14" s="9">
        <f>+'24-03-344 Ind. Proy'!M88</f>
        <v>0</v>
      </c>
      <c r="E14" s="9">
        <f>+'24-03-344 Ind. Proy'!N88</f>
        <v>0</v>
      </c>
      <c r="F14" s="9">
        <f>+'24-03-344 Ind. Proy'!O88</f>
        <v>0</v>
      </c>
      <c r="G14" s="9" t="e">
        <f>+'24-03-344 Ind. Proy'!R88</f>
        <v>#REF!</v>
      </c>
      <c r="H14" s="9" t="e">
        <f>+'24-03-344 Ind. Proy'!S88</f>
        <v>#REF!</v>
      </c>
      <c r="I14" s="9" t="e">
        <f>+'24-03-344 Ind. Proy'!T88</f>
        <v>#REF!</v>
      </c>
      <c r="J14" s="9">
        <f>+'24-03-344 Ind. Proy'!U88</f>
        <v>0</v>
      </c>
      <c r="K14" s="9">
        <f>+'24-03-344 Ind. Proy'!V88</f>
        <v>0</v>
      </c>
      <c r="L14" s="9">
        <f>+'24-03-344 Ind. Proy'!W88</f>
        <v>0</v>
      </c>
      <c r="M14" s="9">
        <f>+'24-03-344 Ind. Proy'!X88</f>
        <v>0</v>
      </c>
      <c r="N14" s="9">
        <f>+'24-03-344 Ind. Proy'!Y88</f>
        <v>0</v>
      </c>
      <c r="O14" s="9">
        <f>+'24-03-344 Ind. Proy'!Z88</f>
        <v>0</v>
      </c>
      <c r="P14" s="9">
        <f>+'24-03-344 Ind. Proy'!AA88</f>
        <v>0</v>
      </c>
      <c r="Q14" s="9">
        <f>+'24-03-344 Ind. Proy'!AB88</f>
        <v>127260000</v>
      </c>
      <c r="R14" s="9">
        <f>+'24-03-344 Ind. Proy'!AC88</f>
        <v>127260000</v>
      </c>
      <c r="S14" s="9" t="e">
        <f>+'24-03-344 Ind. Proy'!AD88</f>
        <v>#REF!</v>
      </c>
      <c r="T14" s="9" t="e">
        <f>+'24-03-344 Ind. Proy'!AE88</f>
        <v>#REF!</v>
      </c>
      <c r="U14" s="9" t="e">
        <f>+'24-03-344 Ind. Proy'!AF88</f>
        <v>#REF!</v>
      </c>
      <c r="V14" s="9">
        <f>+'24-03-344 Ind. Proy'!AG88</f>
        <v>0</v>
      </c>
      <c r="W14" s="9">
        <f>+'24-03-344 Ind. Proy'!AH88</f>
        <v>127260000</v>
      </c>
      <c r="X14" s="112">
        <f>+'24-03-344 Ind. Proy'!AI88</f>
        <v>0.37103122540015743</v>
      </c>
      <c r="Y14" s="112">
        <f>+'24-03-344 Ind. Proy'!AJ88</f>
        <v>7.5275495537061032E-2</v>
      </c>
    </row>
    <row r="15" spans="1:25" ht="24.75" customHeight="1" x14ac:dyDescent="0.3">
      <c r="A15" s="43" t="s">
        <v>60</v>
      </c>
      <c r="B15" s="9">
        <f>+'24-03-344 Ind. Proy'!J109</f>
        <v>234000000</v>
      </c>
      <c r="C15" s="9">
        <f>+'24-03-344 Ind. Proy'!K109</f>
        <v>234000000</v>
      </c>
      <c r="D15" s="9">
        <f>+'24-03-344 Ind. Proy'!M109</f>
        <v>0</v>
      </c>
      <c r="E15" s="9">
        <f>+'24-03-344 Ind. Proy'!N109</f>
        <v>0</v>
      </c>
      <c r="F15" s="9">
        <f>+'24-03-344 Ind. Proy'!O109</f>
        <v>0</v>
      </c>
      <c r="G15" s="9">
        <f>+'24-03-344 Ind. Proy'!R109</f>
        <v>0</v>
      </c>
      <c r="H15" s="9">
        <f>+'24-03-344 Ind. Proy'!S109</f>
        <v>0</v>
      </c>
      <c r="I15" s="9">
        <f>+'24-03-344 Ind. Proy'!T109</f>
        <v>0</v>
      </c>
      <c r="J15" s="9">
        <f>+'24-03-344 Ind. Proy'!U109</f>
        <v>0</v>
      </c>
      <c r="K15" s="9">
        <f>+'24-03-344 Ind. Proy'!V109</f>
        <v>0</v>
      </c>
      <c r="L15" s="9">
        <f>+'24-03-344 Ind. Proy'!W109</f>
        <v>0</v>
      </c>
      <c r="M15" s="9">
        <f>+'24-03-344 Ind. Proy'!X109</f>
        <v>0</v>
      </c>
      <c r="N15" s="9">
        <f>+'24-03-344 Ind. Proy'!Y109</f>
        <v>0</v>
      </c>
      <c r="O15" s="9">
        <f>+'24-03-344 Ind. Proy'!Z109</f>
        <v>0</v>
      </c>
      <c r="P15" s="9">
        <f>+'24-03-344 Ind. Proy'!AA109</f>
        <v>0</v>
      </c>
      <c r="Q15" s="9">
        <f>+'24-03-344 Ind. Proy'!AB109</f>
        <v>0</v>
      </c>
      <c r="R15" s="9">
        <f>+'24-03-344 Ind. Proy'!AC109</f>
        <v>0</v>
      </c>
      <c r="S15" s="9">
        <f>+'24-03-344 Ind. Proy'!AD109</f>
        <v>0</v>
      </c>
      <c r="T15" s="9">
        <f>+'24-03-344 Ind. Proy'!AE109</f>
        <v>0</v>
      </c>
      <c r="U15" s="9">
        <f>+'24-03-344 Ind. Proy'!AF109</f>
        <v>0</v>
      </c>
      <c r="V15" s="9">
        <f>+'24-03-344 Ind. Proy'!AG109</f>
        <v>0</v>
      </c>
      <c r="W15" s="9">
        <f>+'24-03-344 Ind. Proy'!AH109</f>
        <v>0</v>
      </c>
      <c r="X15" s="112">
        <f>+'24-03-344 Ind. Proy'!AI109</f>
        <v>0</v>
      </c>
      <c r="Y15" s="112">
        <f>+'24-03-344 Ind. Proy'!AJ109</f>
        <v>0</v>
      </c>
    </row>
    <row r="16" spans="1:25" ht="24.75" customHeight="1" x14ac:dyDescent="0.3">
      <c r="A16" s="43" t="s">
        <v>62</v>
      </c>
      <c r="B16" s="9">
        <f>+'24-03-344 Ind. Proy'!J142</f>
        <v>398980000</v>
      </c>
      <c r="C16" s="9">
        <f>+'24-03-344 Ind. Proy'!K142</f>
        <v>0</v>
      </c>
      <c r="D16" s="9">
        <f>+'24-03-344 Ind. Proy'!M142</f>
        <v>0</v>
      </c>
      <c r="E16" s="9">
        <f>+'24-03-344 Ind. Proy'!N142</f>
        <v>0</v>
      </c>
      <c r="F16" s="9">
        <f>+'24-03-344 Ind. Proy'!O142</f>
        <v>0</v>
      </c>
      <c r="G16" s="9">
        <f>+'24-03-344 Ind. Proy'!R142</f>
        <v>0</v>
      </c>
      <c r="H16" s="9">
        <f>+'24-03-344 Ind. Proy'!S142</f>
        <v>0</v>
      </c>
      <c r="I16" s="9">
        <f>+'24-03-344 Ind. Proy'!T142</f>
        <v>0</v>
      </c>
      <c r="J16" s="9">
        <f>+'24-03-344 Ind. Proy'!U142</f>
        <v>0</v>
      </c>
      <c r="K16" s="9">
        <f>+'24-03-344 Ind. Proy'!V142</f>
        <v>0</v>
      </c>
      <c r="L16" s="9">
        <f>+'24-03-344 Ind. Proy'!W142</f>
        <v>0</v>
      </c>
      <c r="M16" s="9">
        <f>+'24-03-344 Ind. Proy'!X142</f>
        <v>0</v>
      </c>
      <c r="N16" s="9">
        <f>+'24-03-344 Ind. Proy'!Y142</f>
        <v>0</v>
      </c>
      <c r="O16" s="9">
        <f>+'24-03-344 Ind. Proy'!Z142</f>
        <v>0</v>
      </c>
      <c r="P16" s="9">
        <f>+'24-03-344 Ind. Proy'!AA142</f>
        <v>0</v>
      </c>
      <c r="Q16" s="9">
        <f>+'24-03-344 Ind. Proy'!AB142</f>
        <v>0</v>
      </c>
      <c r="R16" s="9">
        <f>+'24-03-344 Ind. Proy'!AC142</f>
        <v>0</v>
      </c>
      <c r="S16" s="9">
        <f>+'24-03-344 Ind. Proy'!AD142</f>
        <v>0</v>
      </c>
      <c r="T16" s="9">
        <f>+'24-03-344 Ind. Proy'!AE142</f>
        <v>0</v>
      </c>
      <c r="U16" s="9">
        <f>+'24-03-344 Ind. Proy'!AF142</f>
        <v>0</v>
      </c>
      <c r="V16" s="9">
        <f>+'24-03-344 Ind. Proy'!AG142</f>
        <v>0</v>
      </c>
      <c r="W16" s="9">
        <f>+'24-03-344 Ind. Proy'!AH142</f>
        <v>0</v>
      </c>
      <c r="X16" s="112">
        <f>+'24-03-344 Ind. Proy'!AI142</f>
        <v>0</v>
      </c>
      <c r="Y16" s="112">
        <f>+'24-03-344 Ind. Proy'!AJ142</f>
        <v>0</v>
      </c>
    </row>
    <row r="17" spans="1:25" ht="24.75" customHeight="1" x14ac:dyDescent="0.3">
      <c r="A17" s="43" t="s">
        <v>64</v>
      </c>
      <c r="B17" s="9">
        <f>+'24-03-344 Ind. Proy'!J157</f>
        <v>132570000</v>
      </c>
      <c r="C17" s="9">
        <f>+'24-03-344 Ind. Proy'!K157</f>
        <v>132570000</v>
      </c>
      <c r="D17" s="9">
        <f>+'24-03-344 Ind. Proy'!M157</f>
        <v>0</v>
      </c>
      <c r="E17" s="9">
        <f>+'24-03-344 Ind. Proy'!N157</f>
        <v>0</v>
      </c>
      <c r="F17" s="9">
        <f>+'24-03-344 Ind. Proy'!O157</f>
        <v>0</v>
      </c>
      <c r="G17" s="9">
        <f>+'24-03-344 Ind. Proy'!R157</f>
        <v>0</v>
      </c>
      <c r="H17" s="9">
        <f>+'24-03-344 Ind. Proy'!S157</f>
        <v>0</v>
      </c>
      <c r="I17" s="9">
        <f>+'24-03-344 Ind. Proy'!T157</f>
        <v>0</v>
      </c>
      <c r="J17" s="9">
        <f>+'24-03-344 Ind. Proy'!U157</f>
        <v>0</v>
      </c>
      <c r="K17" s="9">
        <f>+'24-03-344 Ind. Proy'!V157</f>
        <v>0</v>
      </c>
      <c r="L17" s="9">
        <f>+'24-03-344 Ind. Proy'!W157</f>
        <v>0</v>
      </c>
      <c r="M17" s="9">
        <f>+'24-03-344 Ind. Proy'!X157</f>
        <v>0</v>
      </c>
      <c r="N17" s="9">
        <f>+'24-03-344 Ind. Proy'!Y157</f>
        <v>0</v>
      </c>
      <c r="O17" s="9">
        <f>+'24-03-344 Ind. Proy'!Z157</f>
        <v>0</v>
      </c>
      <c r="P17" s="9">
        <f>+'24-03-344 Ind. Proy'!AA157</f>
        <v>0</v>
      </c>
      <c r="Q17" s="9">
        <f>+'24-03-344 Ind. Proy'!AB157</f>
        <v>132570000</v>
      </c>
      <c r="R17" s="9">
        <f>+'24-03-344 Ind. Proy'!AC157</f>
        <v>132570000</v>
      </c>
      <c r="S17" s="9">
        <f>+'24-03-344 Ind. Proy'!AD157</f>
        <v>0</v>
      </c>
      <c r="T17" s="9">
        <f>+'24-03-344 Ind. Proy'!AE157</f>
        <v>0</v>
      </c>
      <c r="U17" s="9">
        <f>+'24-03-344 Ind. Proy'!AF157</f>
        <v>0</v>
      </c>
      <c r="V17" s="9">
        <f>+'24-03-344 Ind. Proy'!AG157</f>
        <v>0</v>
      </c>
      <c r="W17" s="9">
        <f>+'24-03-344 Ind. Proy'!AH157</f>
        <v>132570000</v>
      </c>
      <c r="X17" s="112">
        <f>+'24-03-344 Ind. Proy'!AI143</f>
        <v>0</v>
      </c>
      <c r="Y17" s="112">
        <f>+'24-03-344 Ind. Proy'!AJ143</f>
        <v>0</v>
      </c>
    </row>
    <row r="18" spans="1:25" ht="24.75" customHeight="1" x14ac:dyDescent="0.3">
      <c r="A18" s="43" t="s">
        <v>66</v>
      </c>
      <c r="B18" s="9">
        <f>+'24-03-344 Ind. Proy'!J163</f>
        <v>49410000</v>
      </c>
      <c r="C18" s="9">
        <f>+'24-03-344 Ind. Proy'!K163</f>
        <v>49410000</v>
      </c>
      <c r="D18" s="9">
        <f>+'24-03-344 Ind. Proy'!M163</f>
        <v>0</v>
      </c>
      <c r="E18" s="9">
        <f>+'24-03-344 Ind. Proy'!N163</f>
        <v>0</v>
      </c>
      <c r="F18" s="9">
        <f>+'24-03-344 Ind. Proy'!O163</f>
        <v>0</v>
      </c>
      <c r="G18" s="9">
        <f>+'24-03-344 Ind. Proy'!R163</f>
        <v>0</v>
      </c>
      <c r="H18" s="9">
        <f>+'24-03-344 Ind. Proy'!S163</f>
        <v>0</v>
      </c>
      <c r="I18" s="9">
        <f>+'24-03-344 Ind. Proy'!T163</f>
        <v>0</v>
      </c>
      <c r="J18" s="9">
        <f>+'24-03-344 Ind. Proy'!U163</f>
        <v>0</v>
      </c>
      <c r="K18" s="9">
        <f>+'24-03-344 Ind. Proy'!V163</f>
        <v>0</v>
      </c>
      <c r="L18" s="9">
        <f>+'24-03-344 Ind. Proy'!W163</f>
        <v>0</v>
      </c>
      <c r="M18" s="9">
        <f>+'24-03-344 Ind. Proy'!X163</f>
        <v>0</v>
      </c>
      <c r="N18" s="9">
        <f>+'24-03-344 Ind. Proy'!Y163</f>
        <v>0</v>
      </c>
      <c r="O18" s="9">
        <f>+'24-03-344 Ind. Proy'!Z163</f>
        <v>0</v>
      </c>
      <c r="P18" s="9">
        <f>+'24-03-344 Ind. Proy'!AA163</f>
        <v>0</v>
      </c>
      <c r="Q18" s="9">
        <f>+'24-03-344 Ind. Proy'!AB163</f>
        <v>34830000</v>
      </c>
      <c r="R18" s="9">
        <f>+'24-03-344 Ind. Proy'!AC163</f>
        <v>34830000</v>
      </c>
      <c r="S18" s="9">
        <f>+'24-03-344 Ind. Proy'!AD163</f>
        <v>0</v>
      </c>
      <c r="T18" s="9">
        <f>+'24-03-344 Ind. Proy'!AE163</f>
        <v>0</v>
      </c>
      <c r="U18" s="9">
        <f>+'24-03-344 Ind. Proy'!AF163</f>
        <v>0</v>
      </c>
      <c r="V18" s="9">
        <f>+'24-03-344 Ind. Proy'!AG163</f>
        <v>0</v>
      </c>
      <c r="W18" s="9">
        <f>+'24-03-344 Ind. Proy'!AH163</f>
        <v>34830000</v>
      </c>
      <c r="X18" s="112">
        <f>+'24-03-344 Ind. Proy'!AI144</f>
        <v>8.1466395112016296E-2</v>
      </c>
      <c r="Y18" s="112">
        <f>+'24-03-344 Ind. Proy'!AJ163</f>
        <v>2.0602274945433253E-2</v>
      </c>
    </row>
    <row r="19" spans="1:25" ht="24.75" customHeight="1" x14ac:dyDescent="0.3">
      <c r="A19" s="43" t="s">
        <v>68</v>
      </c>
      <c r="B19" s="9">
        <f>+'24-03-344 Ind. Proy'!J166</f>
        <v>0</v>
      </c>
      <c r="C19" s="9">
        <f>+'24-03-344 Ind. Proy'!K166</f>
        <v>0</v>
      </c>
      <c r="D19" s="9">
        <f>+'24-03-344 Ind. Proy'!M166</f>
        <v>0</v>
      </c>
      <c r="E19" s="9">
        <f>+'24-03-344 Ind. Proy'!N166</f>
        <v>0</v>
      </c>
      <c r="F19" s="9">
        <f>+'24-03-344 Ind. Proy'!O166</f>
        <v>0</v>
      </c>
      <c r="G19" s="9" t="e">
        <f>+'24-03-344 Ind. Proy'!R166</f>
        <v>#REF!</v>
      </c>
      <c r="H19" s="9" t="e">
        <f>+'24-03-344 Ind. Proy'!S166</f>
        <v>#REF!</v>
      </c>
      <c r="I19" s="9" t="e">
        <f>+'24-03-344 Ind. Proy'!T166</f>
        <v>#REF!</v>
      </c>
      <c r="J19" s="9">
        <f>+'24-03-344 Ind. Proy'!U166</f>
        <v>0</v>
      </c>
      <c r="K19" s="9">
        <f>+'24-03-344 Ind. Proy'!V166</f>
        <v>0</v>
      </c>
      <c r="L19" s="9">
        <f>+'24-03-344 Ind. Proy'!W166</f>
        <v>0</v>
      </c>
      <c r="M19" s="9">
        <f>+'24-03-344 Ind. Proy'!X166</f>
        <v>0</v>
      </c>
      <c r="N19" s="9">
        <f>+'24-03-344 Ind. Proy'!Y166</f>
        <v>0</v>
      </c>
      <c r="O19" s="9">
        <f>+'24-03-344 Ind. Proy'!Z166</f>
        <v>0</v>
      </c>
      <c r="P19" s="9">
        <f>+'24-03-344 Ind. Proy'!AA166</f>
        <v>0</v>
      </c>
      <c r="Q19" s="9">
        <f>+'24-03-344 Ind. Proy'!AB166</f>
        <v>0</v>
      </c>
      <c r="R19" s="9">
        <f>+'24-03-344 Ind. Proy'!AC166</f>
        <v>0</v>
      </c>
      <c r="S19" s="9">
        <f>+'24-03-344 Ind. Proy'!AD166</f>
        <v>0</v>
      </c>
      <c r="T19" s="9">
        <f>+'24-03-344 Ind. Proy'!AE166</f>
        <v>0</v>
      </c>
      <c r="U19" s="9">
        <f>+'24-03-344 Ind. Proy'!AF166</f>
        <v>0</v>
      </c>
      <c r="V19" s="9">
        <f>+'24-03-344 Ind. Proy'!AG166</f>
        <v>0</v>
      </c>
      <c r="W19" s="9">
        <f>+'24-03-344 Ind. Proy'!AH166</f>
        <v>0</v>
      </c>
      <c r="X19" s="112">
        <f>+'24-03-344 Ind. Proy'!AI166</f>
        <v>0</v>
      </c>
      <c r="Y19" s="112">
        <f>+'24-03-344 Ind. Proy'!AJ166</f>
        <v>0</v>
      </c>
    </row>
    <row r="20" spans="1:25" ht="24.75" customHeight="1" x14ac:dyDescent="0.3">
      <c r="A20" s="44" t="s">
        <v>70</v>
      </c>
      <c r="B20" s="9">
        <f>+'24-03-344 Ind. Proy'!J178</f>
        <v>127260000</v>
      </c>
      <c r="C20" s="9">
        <f>+'24-03-344 Ind. Proy'!K178</f>
        <v>104940000</v>
      </c>
      <c r="D20" s="9">
        <f>+'24-03-344 Ind. Proy'!M178</f>
        <v>0</v>
      </c>
      <c r="E20" s="9">
        <f>+'24-03-344 Ind. Proy'!N178</f>
        <v>0</v>
      </c>
      <c r="F20" s="9">
        <f>+'24-03-344 Ind. Proy'!O178</f>
        <v>0</v>
      </c>
      <c r="G20" s="9">
        <f>+'24-03-344 Ind. Proy'!R178</f>
        <v>0</v>
      </c>
      <c r="H20" s="9">
        <f>+'24-03-344 Ind. Proy'!S178</f>
        <v>0</v>
      </c>
      <c r="I20" s="9">
        <f>+'24-03-344 Ind. Proy'!T178</f>
        <v>0</v>
      </c>
      <c r="J20" s="9">
        <f>+'24-03-344 Ind. Proy'!U178</f>
        <v>0</v>
      </c>
      <c r="K20" s="9">
        <f>+'24-03-344 Ind. Proy'!V178</f>
        <v>0</v>
      </c>
      <c r="L20" s="9">
        <f>+'24-03-344 Ind. Proy'!W178</f>
        <v>0</v>
      </c>
      <c r="M20" s="9">
        <f>+'24-03-344 Ind. Proy'!X178</f>
        <v>0</v>
      </c>
      <c r="N20" s="9">
        <f>+'24-03-344 Ind. Proy'!Y178</f>
        <v>0</v>
      </c>
      <c r="O20" s="9">
        <f>+'24-03-344 Ind. Proy'!Z178</f>
        <v>0</v>
      </c>
      <c r="P20" s="9">
        <f>+'24-03-344 Ind. Proy'!AA178</f>
        <v>0</v>
      </c>
      <c r="Q20" s="9">
        <f>+'24-03-344 Ind. Proy'!AB178</f>
        <v>104940000</v>
      </c>
      <c r="R20" s="9">
        <f>+'24-03-344 Ind. Proy'!AC178</f>
        <v>104940000</v>
      </c>
      <c r="S20" s="9">
        <f>+'24-03-344 Ind. Proy'!AD178</f>
        <v>0</v>
      </c>
      <c r="T20" s="9">
        <f>+'24-03-344 Ind. Proy'!AE178</f>
        <v>0</v>
      </c>
      <c r="U20" s="9">
        <f>+'24-03-344 Ind. Proy'!AF178</f>
        <v>0</v>
      </c>
      <c r="V20" s="9">
        <f>+'24-03-344 Ind. Proy'!AG178</f>
        <v>0</v>
      </c>
      <c r="W20" s="9">
        <f>+'24-03-344 Ind. Proy'!AH178</f>
        <v>104940000</v>
      </c>
      <c r="X20" s="112">
        <f>+'24-03-344 Ind. Proy'!AI178</f>
        <v>0.82461103253182466</v>
      </c>
      <c r="Y20" s="112">
        <f>+'24-03-344 Ind. Proy'!AJ178</f>
        <v>6.2073004099160646E-2</v>
      </c>
    </row>
    <row r="21" spans="1:25" ht="24.75" customHeight="1" x14ac:dyDescent="0.3">
      <c r="A21" s="44" t="s">
        <v>72</v>
      </c>
      <c r="B21" s="9">
        <f>+'24-03-344 Ind. Proy'!J183</f>
        <v>12960000</v>
      </c>
      <c r="C21" s="9">
        <f>+'24-03-344 Ind. Proy'!K183</f>
        <v>12960000</v>
      </c>
      <c r="D21" s="9">
        <f>+'24-03-344 Ind. Proy'!M183</f>
        <v>0</v>
      </c>
      <c r="E21" s="9">
        <f>+'24-03-344 Ind. Proy'!N183</f>
        <v>0</v>
      </c>
      <c r="F21" s="9">
        <f>+'24-03-344 Ind. Proy'!O183</f>
        <v>0</v>
      </c>
      <c r="G21" s="9">
        <f>+'24-03-344 Ind. Proy'!R183</f>
        <v>0</v>
      </c>
      <c r="H21" s="9">
        <f>+'24-03-344 Ind. Proy'!S183</f>
        <v>0</v>
      </c>
      <c r="I21" s="9">
        <f>+'24-03-344 Ind. Proy'!T183</f>
        <v>0</v>
      </c>
      <c r="J21" s="9">
        <f>+'24-03-344 Ind. Proy'!U183</f>
        <v>0</v>
      </c>
      <c r="K21" s="9">
        <f>+'24-03-344 Ind. Proy'!V183</f>
        <v>0</v>
      </c>
      <c r="L21" s="9">
        <f>+'24-03-344 Ind. Proy'!W183</f>
        <v>0</v>
      </c>
      <c r="M21" s="9">
        <f>+'24-03-344 Ind. Proy'!X183</f>
        <v>0</v>
      </c>
      <c r="N21" s="9">
        <f>+'24-03-344 Ind. Proy'!Y183</f>
        <v>0</v>
      </c>
      <c r="O21" s="9">
        <f>+'24-03-344 Ind. Proy'!Z183</f>
        <v>0</v>
      </c>
      <c r="P21" s="9">
        <f>+'24-03-344 Ind. Proy'!AA183</f>
        <v>12960000</v>
      </c>
      <c r="Q21" s="9">
        <f>+'24-03-344 Ind. Proy'!AB183</f>
        <v>0</v>
      </c>
      <c r="R21" s="9">
        <f>+'24-03-344 Ind. Proy'!AC183</f>
        <v>12960000</v>
      </c>
      <c r="S21" s="9">
        <f>+'24-03-344 Ind. Proy'!AD183</f>
        <v>0</v>
      </c>
      <c r="T21" s="9">
        <f>+'24-03-344 Ind. Proy'!AE183</f>
        <v>0</v>
      </c>
      <c r="U21" s="9">
        <f>+'24-03-344 Ind. Proy'!AF183</f>
        <v>0</v>
      </c>
      <c r="V21" s="9">
        <f>+'24-03-344 Ind. Proy'!AG183</f>
        <v>0</v>
      </c>
      <c r="W21" s="9">
        <f>+'24-03-344 Ind. Proy'!AH183</f>
        <v>12960000</v>
      </c>
      <c r="X21" s="112">
        <f>+'24-03-344 Ind. Proy'!AI183</f>
        <v>1</v>
      </c>
      <c r="Y21" s="112">
        <f>+'24-03-344 Ind. Proy'!AJ183</f>
        <v>7.665962770393768E-3</v>
      </c>
    </row>
    <row r="22" spans="1:25" ht="24.75" customHeight="1" x14ac:dyDescent="0.3">
      <c r="A22" s="44" t="s">
        <v>131</v>
      </c>
      <c r="B22" s="9">
        <f>+'24-03-344 Ind. Proy'!J204</f>
        <v>216540000</v>
      </c>
      <c r="C22" s="9">
        <f>+'24-03-344 Ind. Proy'!K204</f>
        <v>216540000</v>
      </c>
      <c r="D22" s="9">
        <f>+'24-03-344 Ind. Proy'!M184</f>
        <v>0</v>
      </c>
      <c r="E22" s="9">
        <f>+'24-03-344 Ind. Proy'!N184</f>
        <v>0</v>
      </c>
      <c r="F22" s="9">
        <f>+'24-03-344 Ind. Proy'!O184</f>
        <v>0</v>
      </c>
      <c r="G22" s="9">
        <f>+'24-03-344 Ind. Proy'!R184</f>
        <v>0</v>
      </c>
      <c r="H22" s="9">
        <f>+'24-03-344 Ind. Proy'!S184</f>
        <v>0</v>
      </c>
      <c r="I22" s="9">
        <f>+'24-03-344 Ind. Proy'!T184</f>
        <v>0</v>
      </c>
      <c r="J22" s="9">
        <f>+'24-03-344 Ind. Proy'!U204</f>
        <v>0</v>
      </c>
      <c r="K22" s="9">
        <f>+'24-03-344 Ind. Proy'!V184</f>
        <v>0</v>
      </c>
      <c r="L22" s="9">
        <f>+'24-03-344 Ind. Proy'!W184</f>
        <v>0</v>
      </c>
      <c r="M22" s="9">
        <f>+'24-03-344 Ind. Proy'!X184</f>
        <v>0</v>
      </c>
      <c r="N22" s="9">
        <f>+'24-03-344 Ind. Proy'!Y184</f>
        <v>0</v>
      </c>
      <c r="O22" s="9">
        <f>+'24-03-344 Ind. Proy'!Z184</f>
        <v>0</v>
      </c>
      <c r="P22" s="9">
        <f>+'24-03-344 Ind. Proy'!AA184</f>
        <v>0</v>
      </c>
      <c r="Q22" s="9">
        <f>+'24-03-344 Ind. Proy'!AB204</f>
        <v>216540000</v>
      </c>
      <c r="R22" s="9">
        <f>+'24-03-344 Ind. Proy'!AC184</f>
        <v>0</v>
      </c>
      <c r="S22" s="9">
        <f>+'24-03-344 Ind. Proy'!AD184</f>
        <v>0</v>
      </c>
      <c r="T22" s="9">
        <f>+'24-03-344 Ind. Proy'!AE184</f>
        <v>0</v>
      </c>
      <c r="U22" s="9">
        <f>+'24-03-344 Ind. Proy'!AF184</f>
        <v>0</v>
      </c>
      <c r="V22" s="9">
        <f>+'24-03-344 Ind. Proy'!AG184</f>
        <v>0</v>
      </c>
      <c r="W22" s="9">
        <f>+'24-03-344 Ind. Proy'!AH204</f>
        <v>216540000</v>
      </c>
      <c r="X22" s="112">
        <f>+'24-03-344 Ind. Proy'!AI204</f>
        <v>1</v>
      </c>
      <c r="Y22" s="112">
        <f>+'24-03-344 Ind. Proy'!AJ204</f>
        <v>0.12808546128866255</v>
      </c>
    </row>
    <row r="23" spans="1:25" ht="24.75" customHeight="1" x14ac:dyDescent="0.3">
      <c r="A23" s="44" t="s">
        <v>74</v>
      </c>
      <c r="B23" s="9">
        <f>+'24-03-344 Ind. Proy'!J207</f>
        <v>55440000</v>
      </c>
      <c r="C23" s="9">
        <f>+'24-03-344 Ind. Proy'!K207</f>
        <v>0</v>
      </c>
      <c r="D23" s="9">
        <f>+'24-03-344 Ind. Proy'!M207</f>
        <v>0</v>
      </c>
      <c r="E23" s="9">
        <f>+'24-03-344 Ind. Proy'!N207</f>
        <v>0</v>
      </c>
      <c r="F23" s="9">
        <f>+'24-03-344 Ind. Proy'!O207</f>
        <v>0</v>
      </c>
      <c r="G23" s="9">
        <f>+'24-03-344 Ind. Proy'!R207</f>
        <v>0</v>
      </c>
      <c r="H23" s="9">
        <f>+'24-03-344 Ind. Proy'!S207</f>
        <v>0</v>
      </c>
      <c r="I23" s="9">
        <f>+'24-03-344 Ind. Proy'!T207</f>
        <v>0</v>
      </c>
      <c r="J23" s="9">
        <f>+'24-03-344 Ind. Proy'!U207</f>
        <v>0</v>
      </c>
      <c r="K23" s="9">
        <f>+'24-03-344 Ind. Proy'!V207</f>
        <v>0</v>
      </c>
      <c r="L23" s="9">
        <f>+'24-03-344 Ind. Proy'!W207</f>
        <v>0</v>
      </c>
      <c r="M23" s="9">
        <f>+'24-03-344 Ind. Proy'!X207</f>
        <v>0</v>
      </c>
      <c r="N23" s="9">
        <f>+'24-03-344 Ind. Proy'!Y207</f>
        <v>0</v>
      </c>
      <c r="O23" s="9">
        <f>+'24-03-344 Ind. Proy'!Z207</f>
        <v>0</v>
      </c>
      <c r="P23" s="9">
        <f>+'24-03-344 Ind. Proy'!AA207</f>
        <v>0</v>
      </c>
      <c r="Q23" s="9">
        <f>+'24-03-344 Ind. Proy'!AB207</f>
        <v>0</v>
      </c>
      <c r="R23" s="9">
        <f>+'24-03-344 Ind. Proy'!AC207</f>
        <v>0</v>
      </c>
      <c r="S23" s="9">
        <f>+'24-03-344 Ind. Proy'!AD207</f>
        <v>0</v>
      </c>
      <c r="T23" s="9">
        <f>+'24-03-344 Ind. Proy'!AE207</f>
        <v>0</v>
      </c>
      <c r="U23" s="9">
        <f>+'24-03-344 Ind. Proy'!AF207</f>
        <v>0</v>
      </c>
      <c r="V23" s="9">
        <f>+'24-03-344 Ind. Proy'!AG207</f>
        <v>0</v>
      </c>
      <c r="W23" s="9">
        <f>+'24-03-344 Ind. Proy'!AH207</f>
        <v>0</v>
      </c>
      <c r="X23" s="112">
        <f>+'24-03-344 Ind. Proy'!AI207</f>
        <v>0</v>
      </c>
      <c r="Y23" s="112">
        <f>+'24-03-344 Ind. Proy'!AJ207</f>
        <v>0</v>
      </c>
    </row>
    <row r="24" spans="1:25" ht="24.75" customHeight="1" x14ac:dyDescent="0.3">
      <c r="A24" s="45" t="s">
        <v>76</v>
      </c>
      <c r="B24" s="9">
        <f>+'24-03-344 Ind. Proy'!J211</f>
        <v>930074000</v>
      </c>
      <c r="C24" s="9">
        <f>+'24-03-344 Ind. Proy'!K211</f>
        <v>930000000</v>
      </c>
      <c r="D24" s="9">
        <f>+'24-03-344 Ind. Proy'!M211</f>
        <v>0</v>
      </c>
      <c r="E24" s="9">
        <f>+'24-03-344 Ind. Proy'!N211</f>
        <v>0</v>
      </c>
      <c r="F24" s="9">
        <f>+'24-03-344 Ind. Proy'!O211</f>
        <v>0</v>
      </c>
      <c r="G24" s="9">
        <f>+'24-03-344 Ind. Proy'!R211</f>
        <v>425000000</v>
      </c>
      <c r="H24" s="9">
        <f>+'24-03-344 Ind. Proy'!S211</f>
        <v>0</v>
      </c>
      <c r="I24" s="9">
        <f>+'24-03-344 Ind. Proy'!T211</f>
        <v>0</v>
      </c>
      <c r="J24" s="9">
        <f>+'24-03-344 Ind. Proy'!U211</f>
        <v>425000000</v>
      </c>
      <c r="K24" s="9">
        <f>+'24-03-344 Ind. Proy'!V211</f>
        <v>0</v>
      </c>
      <c r="L24" s="9">
        <f>+'24-03-344 Ind. Proy'!W211</f>
        <v>0</v>
      </c>
      <c r="M24" s="9">
        <f>+'24-03-344 Ind. Proy'!X211</f>
        <v>0</v>
      </c>
      <c r="N24" s="9">
        <f>+'24-03-344 Ind. Proy'!Y211</f>
        <v>0</v>
      </c>
      <c r="O24" s="9">
        <f>+'24-03-344 Ind. Proy'!Z211</f>
        <v>0</v>
      </c>
      <c r="P24" s="9">
        <f>+'24-03-344 Ind. Proy'!AA211</f>
        <v>425000000</v>
      </c>
      <c r="Q24" s="9">
        <f>+'24-03-344 Ind. Proy'!AB211</f>
        <v>0</v>
      </c>
      <c r="R24" s="9">
        <f>+'24-03-344 Ind. Proy'!AC211</f>
        <v>425000000</v>
      </c>
      <c r="S24" s="9">
        <f>+'24-03-344 Ind. Proy'!AD211</f>
        <v>0</v>
      </c>
      <c r="T24" s="9">
        <f>+'24-03-344 Ind. Proy'!AE211</f>
        <v>0</v>
      </c>
      <c r="U24" s="9">
        <f>+'24-03-344 Ind. Proy'!AF211</f>
        <v>0</v>
      </c>
      <c r="V24" s="9">
        <f>+'24-03-344 Ind. Proy'!AG211</f>
        <v>0</v>
      </c>
      <c r="W24" s="9">
        <f>+'24-03-344 Ind. Proy'!AH211</f>
        <v>850000000</v>
      </c>
      <c r="X24" s="112">
        <f>+'24-03-344 Ind. Proy'!AI211</f>
        <v>0.91390577523938954</v>
      </c>
      <c r="Y24" s="112">
        <f>+'24-03-344 Ind. Proy'!AJ211</f>
        <v>0.50278305207057894</v>
      </c>
    </row>
    <row r="25" spans="1:25" ht="25.5" customHeight="1" x14ac:dyDescent="0.3">
      <c r="A25" s="403" t="s">
        <v>457</v>
      </c>
      <c r="B25" s="273">
        <f t="shared" ref="B25:W25" si="0">SUM(B8:B24)</f>
        <v>2894004000</v>
      </c>
      <c r="C25" s="273">
        <f t="shared" si="0"/>
        <v>2375880000</v>
      </c>
      <c r="D25" s="273">
        <f t="shared" si="0"/>
        <v>0</v>
      </c>
      <c r="E25" s="273">
        <f>SUM(E8:E24)</f>
        <v>0</v>
      </c>
      <c r="F25" s="273">
        <f t="shared" si="0"/>
        <v>0</v>
      </c>
      <c r="G25" s="273" t="e">
        <f t="shared" si="0"/>
        <v>#REF!</v>
      </c>
      <c r="H25" s="273" t="e">
        <f t="shared" si="0"/>
        <v>#REF!</v>
      </c>
      <c r="I25" s="273" t="e">
        <f t="shared" si="0"/>
        <v>#REF!</v>
      </c>
      <c r="J25" s="273">
        <f t="shared" si="0"/>
        <v>425000000</v>
      </c>
      <c r="K25" s="273">
        <f t="shared" si="0"/>
        <v>0</v>
      </c>
      <c r="L25" s="273">
        <f t="shared" si="0"/>
        <v>0</v>
      </c>
      <c r="M25" s="273">
        <f t="shared" si="0"/>
        <v>0</v>
      </c>
      <c r="N25" s="273">
        <f t="shared" si="0"/>
        <v>0</v>
      </c>
      <c r="O25" s="273">
        <f t="shared" si="0"/>
        <v>0</v>
      </c>
      <c r="P25" s="273">
        <f t="shared" si="0"/>
        <v>437960000</v>
      </c>
      <c r="Q25" s="273">
        <f>SUM(Q8:Q24)</f>
        <v>827630000</v>
      </c>
      <c r="R25" s="273">
        <f>SUM(R8:R24)</f>
        <v>1049050000</v>
      </c>
      <c r="S25" s="273" t="e">
        <f t="shared" si="0"/>
        <v>#REF!</v>
      </c>
      <c r="T25" s="273" t="e">
        <f t="shared" si="0"/>
        <v>#REF!</v>
      </c>
      <c r="U25" s="273" t="e">
        <f t="shared" si="0"/>
        <v>#REF!</v>
      </c>
      <c r="V25" s="273">
        <f t="shared" si="0"/>
        <v>0</v>
      </c>
      <c r="W25" s="273">
        <f t="shared" si="0"/>
        <v>1690590000</v>
      </c>
      <c r="X25" s="281">
        <f>+'24-03-344 Ind. Proy'!AI212</f>
        <v>0.58416989057375179</v>
      </c>
      <c r="Y25" s="281">
        <f>'24-03-344 Ind. Proy'!AJ212</f>
        <v>1</v>
      </c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3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3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3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3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3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3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3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3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3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3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CCFF"/>
    <pageSetUpPr fitToPage="1"/>
  </sheetPr>
  <dimension ref="A1:BZ87"/>
  <sheetViews>
    <sheetView topLeftCell="K59" zoomScale="110" zoomScaleNormal="110" workbookViewId="0">
      <selection activeCell="AH70" sqref="AH70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3.664062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3.6640625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78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78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78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78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78" ht="17.25" customHeight="1" x14ac:dyDescent="0.3">
      <c r="A5" s="431" t="s">
        <v>458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78" s="63" customFormat="1" ht="12.75" customHeigh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</row>
    <row r="7" spans="1:78" s="63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</row>
    <row r="8" spans="1:78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481">
        <v>9080000</v>
      </c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78" ht="24.9" customHeight="1" outlineLevel="1" x14ac:dyDescent="0.2">
      <c r="A9" s="23">
        <v>1</v>
      </c>
      <c r="B9" s="23"/>
      <c r="C9" s="169"/>
      <c r="D9" s="25"/>
      <c r="E9" s="78"/>
      <c r="F9" s="78"/>
      <c r="G9" s="78"/>
      <c r="H9" s="25"/>
      <c r="I9" s="25"/>
      <c r="J9" s="482"/>
      <c r="K9" s="76">
        <v>2978583</v>
      </c>
      <c r="L9" s="77" t="s">
        <v>126</v>
      </c>
      <c r="M9" s="28"/>
      <c r="N9" s="28"/>
      <c r="O9" s="28"/>
      <c r="P9" s="78"/>
      <c r="Q9" s="78"/>
      <c r="R9" s="28">
        <v>120000</v>
      </c>
      <c r="S9" s="28">
        <v>120000</v>
      </c>
      <c r="T9" s="28">
        <v>295532</v>
      </c>
      <c r="U9" s="29">
        <f>SUM(R9:T9)</f>
        <v>535532</v>
      </c>
      <c r="V9" s="28">
        <v>120000</v>
      </c>
      <c r="W9" s="28">
        <v>120000</v>
      </c>
      <c r="X9" s="28">
        <v>120000</v>
      </c>
      <c r="Y9" s="29">
        <f>SUM(V9:X9)</f>
        <v>360000</v>
      </c>
      <c r="Z9" s="28">
        <v>249000</v>
      </c>
      <c r="AA9" s="28">
        <v>369000</v>
      </c>
      <c r="AB9" s="28">
        <v>129000</v>
      </c>
      <c r="AC9" s="29">
        <f>SUM(Z9:AB9)</f>
        <v>747000</v>
      </c>
      <c r="AD9" s="28"/>
      <c r="AE9" s="28"/>
      <c r="AF9" s="28"/>
      <c r="AG9" s="29">
        <f>SUM(AD9:AF9)</f>
        <v>0</v>
      </c>
      <c r="AH9" s="29">
        <f t="shared" ref="AH9" si="0">SUM(U9,Y9,AC9,AG9)</f>
        <v>1642532</v>
      </c>
      <c r="AI9" s="112">
        <f>IF(ISERROR(AH9/J8),0,AH9/J8)</f>
        <v>0.18089559471365638</v>
      </c>
      <c r="AJ9" s="112">
        <f>IF(ISERROR(AH9/$AH$70),"-",AH9/$AH$70)</f>
        <v>3.348105921652566E-3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</row>
    <row r="10" spans="1:78" s="284" customFormat="1" x14ac:dyDescent="0.3">
      <c r="A10" s="427" t="s">
        <v>47</v>
      </c>
      <c r="B10" s="432"/>
      <c r="C10" s="428"/>
      <c r="D10" s="428"/>
      <c r="E10" s="428"/>
      <c r="F10" s="428"/>
      <c r="G10" s="428"/>
      <c r="H10" s="428"/>
      <c r="I10" s="429"/>
      <c r="J10" s="273">
        <f>J8</f>
        <v>9080000</v>
      </c>
      <c r="K10" s="273">
        <f>SUM(K9:K9)</f>
        <v>2978583</v>
      </c>
      <c r="L10" s="394"/>
      <c r="M10" s="273">
        <f>SUM(M9:M9)</f>
        <v>0</v>
      </c>
      <c r="N10" s="273">
        <f>SUM(N9:N9)</f>
        <v>0</v>
      </c>
      <c r="O10" s="273">
        <f>SUM(O9:O9)</f>
        <v>0</v>
      </c>
      <c r="P10" s="274"/>
      <c r="Q10" s="404"/>
      <c r="R10" s="273">
        <f>SUM(R9:R9)</f>
        <v>120000</v>
      </c>
      <c r="S10" s="273">
        <f>SUM(S9:S9)</f>
        <v>120000</v>
      </c>
      <c r="T10" s="273">
        <f>SUM(T9:T9)</f>
        <v>295532</v>
      </c>
      <c r="U10" s="273">
        <f>SUM(U9:X9)</f>
        <v>895532</v>
      </c>
      <c r="V10" s="273">
        <f t="shared" ref="V10:AH10" si="1">SUM(V9:V9)</f>
        <v>120000</v>
      </c>
      <c r="W10" s="273">
        <f t="shared" si="1"/>
        <v>120000</v>
      </c>
      <c r="X10" s="273">
        <f t="shared" si="1"/>
        <v>120000</v>
      </c>
      <c r="Y10" s="273">
        <f t="shared" si="1"/>
        <v>360000</v>
      </c>
      <c r="Z10" s="273">
        <f t="shared" si="1"/>
        <v>249000</v>
      </c>
      <c r="AA10" s="273">
        <f t="shared" si="1"/>
        <v>369000</v>
      </c>
      <c r="AB10" s="273">
        <f t="shared" si="1"/>
        <v>129000</v>
      </c>
      <c r="AC10" s="273">
        <f t="shared" si="1"/>
        <v>747000</v>
      </c>
      <c r="AD10" s="273">
        <f t="shared" si="1"/>
        <v>0</v>
      </c>
      <c r="AE10" s="273">
        <f t="shared" si="1"/>
        <v>0</v>
      </c>
      <c r="AF10" s="273">
        <f t="shared" si="1"/>
        <v>0</v>
      </c>
      <c r="AG10" s="273">
        <f t="shared" si="1"/>
        <v>0</v>
      </c>
      <c r="AH10" s="273">
        <f t="shared" si="1"/>
        <v>1642532</v>
      </c>
      <c r="AI10" s="281">
        <f>IF(ISERROR(AH10/J10),0,AH10/J10)</f>
        <v>0.18089559471365638</v>
      </c>
      <c r="AJ10" s="281">
        <f>IF(ISERROR(AH10/$AH$70),0,AH10/$AH$70)</f>
        <v>3.348105921652566E-3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</row>
    <row r="11" spans="1:78" x14ac:dyDescent="0.3">
      <c r="A11" s="473" t="s">
        <v>48</v>
      </c>
      <c r="B11" s="474"/>
      <c r="C11" s="474"/>
      <c r="D11" s="474"/>
      <c r="E11" s="475"/>
      <c r="F11" s="16"/>
      <c r="G11" s="5"/>
      <c r="H11" s="17"/>
      <c r="I11" s="17"/>
      <c r="J11" s="481">
        <v>18812188</v>
      </c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11"/>
      <c r="AJ11" s="111"/>
    </row>
    <row r="12" spans="1:78" ht="24.9" customHeight="1" outlineLevel="1" x14ac:dyDescent="0.3">
      <c r="A12" s="23">
        <v>1</v>
      </c>
      <c r="B12" s="23"/>
      <c r="C12" s="151"/>
      <c r="D12" s="33"/>
      <c r="E12" s="75"/>
      <c r="F12" s="151"/>
      <c r="G12" s="151"/>
      <c r="H12" s="33"/>
      <c r="I12" s="33"/>
      <c r="J12" s="482"/>
      <c r="K12" s="79">
        <f>1226266+890874</f>
        <v>2117140</v>
      </c>
      <c r="L12" s="170" t="s">
        <v>182</v>
      </c>
      <c r="M12" s="67"/>
      <c r="N12" s="67"/>
      <c r="O12" s="67"/>
      <c r="P12" s="74"/>
      <c r="Q12" s="74"/>
      <c r="R12" s="67"/>
      <c r="S12" s="67"/>
      <c r="T12" s="28">
        <f>272504+220098</f>
        <v>492602</v>
      </c>
      <c r="U12" s="29">
        <f>SUM(R12:T12)</f>
        <v>492602</v>
      </c>
      <c r="V12" s="28">
        <f>115290+230580</f>
        <v>345870</v>
      </c>
      <c r="W12" s="28">
        <f>94328+251540</f>
        <v>345868</v>
      </c>
      <c r="X12" s="28">
        <f>241060+146732</f>
        <v>387792</v>
      </c>
      <c r="Y12" s="29">
        <f>SUM(V12:X12)</f>
        <v>1079530</v>
      </c>
      <c r="Z12" s="28">
        <v>62886</v>
      </c>
      <c r="AA12" s="28">
        <f>178176+41924</f>
        <v>220100</v>
      </c>
      <c r="AB12" s="28">
        <v>262022</v>
      </c>
      <c r="AC12" s="29">
        <f>SUM(Z12:AB12)</f>
        <v>545008</v>
      </c>
      <c r="AD12" s="28"/>
      <c r="AE12" s="28"/>
      <c r="AF12" s="28"/>
      <c r="AG12" s="29">
        <f>SUM(AD12:AF12)</f>
        <v>0</v>
      </c>
      <c r="AH12" s="29">
        <f t="shared" ref="AH12:AH13" si="2">SUM(U12,Y12,AC12,AG12)</f>
        <v>2117140</v>
      </c>
      <c r="AI12" s="112">
        <f>IF(ISERROR(AH12/J11),0,AH12/J11)</f>
        <v>0.11254086978080381</v>
      </c>
      <c r="AJ12" s="112">
        <f>IF(ISERROR(AH12/$AH$70),"-",AH12/$AH$70)</f>
        <v>4.3155378226832197E-3</v>
      </c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</row>
    <row r="13" spans="1:78" ht="24.9" customHeight="1" outlineLevel="1" x14ac:dyDescent="0.3">
      <c r="A13" s="23">
        <v>2</v>
      </c>
      <c r="B13" s="23"/>
      <c r="C13" s="151"/>
      <c r="D13" s="33"/>
      <c r="E13" s="75"/>
      <c r="F13" s="151"/>
      <c r="G13" s="151"/>
      <c r="H13" s="33"/>
      <c r="I13" s="33"/>
      <c r="J13" s="517"/>
      <c r="K13" s="79">
        <f>4096183+39500</f>
        <v>4135683</v>
      </c>
      <c r="L13" s="170" t="s">
        <v>126</v>
      </c>
      <c r="M13" s="67"/>
      <c r="N13" s="67"/>
      <c r="O13" s="67"/>
      <c r="P13" s="74"/>
      <c r="Q13" s="74"/>
      <c r="R13" s="67"/>
      <c r="S13" s="67"/>
      <c r="T13" s="28">
        <v>223352</v>
      </c>
      <c r="U13" s="29">
        <f>SUM(R13:T13)</f>
        <v>223352</v>
      </c>
      <c r="V13" s="28">
        <v>7500</v>
      </c>
      <c r="W13" s="28">
        <f>116190+10000</f>
        <v>126190</v>
      </c>
      <c r="X13" s="28">
        <v>22000</v>
      </c>
      <c r="Y13" s="29">
        <f>SUM(V13:X13)</f>
        <v>155690</v>
      </c>
      <c r="Z13" s="28">
        <v>3450</v>
      </c>
      <c r="AA13" s="28">
        <f>600000</f>
        <v>600000</v>
      </c>
      <c r="AB13" s="28">
        <v>1719555</v>
      </c>
      <c r="AC13" s="29">
        <f>SUM(Z13:AB13)</f>
        <v>2323005</v>
      </c>
      <c r="AD13" s="28"/>
      <c r="AE13" s="28"/>
      <c r="AF13" s="28"/>
      <c r="AG13" s="29">
        <f>SUM(AD13:AF13)</f>
        <v>0</v>
      </c>
      <c r="AH13" s="29">
        <f t="shared" si="2"/>
        <v>2702047</v>
      </c>
      <c r="AI13" s="112">
        <f>IF(ISERROR(AH13/J11),0,AH13/J11)</f>
        <v>0.14363278742483329</v>
      </c>
      <c r="AJ13" s="112">
        <f>IF(ISERROR(AH13/$AH$70),"-",AH13/$AH$70)</f>
        <v>5.5078011029821954E-3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</row>
    <row r="14" spans="1:78" s="284" customFormat="1" x14ac:dyDescent="0.3">
      <c r="A14" s="427" t="s">
        <v>49</v>
      </c>
      <c r="B14" s="432"/>
      <c r="C14" s="428"/>
      <c r="D14" s="428"/>
      <c r="E14" s="428"/>
      <c r="F14" s="428"/>
      <c r="G14" s="428"/>
      <c r="H14" s="428"/>
      <c r="I14" s="429"/>
      <c r="J14" s="273">
        <f>J11</f>
        <v>18812188</v>
      </c>
      <c r="K14" s="273">
        <f>SUM(K12:K13)</f>
        <v>6252823</v>
      </c>
      <c r="L14" s="394"/>
      <c r="M14" s="273">
        <f>SUM(M12:M12)</f>
        <v>0</v>
      </c>
      <c r="N14" s="273">
        <f>SUM(N12:N12)</f>
        <v>0</v>
      </c>
      <c r="O14" s="273">
        <f>SUM(O12:O12)</f>
        <v>0</v>
      </c>
      <c r="P14" s="274"/>
      <c r="Q14" s="404"/>
      <c r="R14" s="273">
        <f>SUM(R12:R13)</f>
        <v>0</v>
      </c>
      <c r="S14" s="273">
        <f>SUM(S12:S13)</f>
        <v>0</v>
      </c>
      <c r="T14" s="273">
        <f>SUM(T12:T13)</f>
        <v>715954</v>
      </c>
      <c r="U14" s="273">
        <f>SUM(U12:X13)</f>
        <v>1951174</v>
      </c>
      <c r="V14" s="273">
        <f>SUM(V12:V13)</f>
        <v>353370</v>
      </c>
      <c r="W14" s="273">
        <f>SUM(W12:W13)</f>
        <v>472058</v>
      </c>
      <c r="X14" s="273">
        <f>SUM(X12:X13)</f>
        <v>409792</v>
      </c>
      <c r="Y14" s="273">
        <f>SUM(Y12:Y13)</f>
        <v>1235220</v>
      </c>
      <c r="Z14" s="273">
        <f>SUM(Z12:Z13)</f>
        <v>66336</v>
      </c>
      <c r="AA14" s="273">
        <f t="shared" ref="AA14:AC14" si="3">SUM(AA12:AA13)</f>
        <v>820100</v>
      </c>
      <c r="AB14" s="273">
        <f t="shared" si="3"/>
        <v>1981577</v>
      </c>
      <c r="AC14" s="273">
        <f t="shared" si="3"/>
        <v>2868013</v>
      </c>
      <c r="AD14" s="273">
        <f>SUM(AD12:AD12)</f>
        <v>0</v>
      </c>
      <c r="AE14" s="273">
        <f>SUM(AE12:AE12)</f>
        <v>0</v>
      </c>
      <c r="AF14" s="273">
        <f>SUM(AF12:AF12)</f>
        <v>0</v>
      </c>
      <c r="AG14" s="273">
        <f>SUM(AG12:AG13)</f>
        <v>0</v>
      </c>
      <c r="AH14" s="273">
        <f>SUM(AH12:AH13)</f>
        <v>4819187</v>
      </c>
      <c r="AI14" s="281">
        <f>IF(ISERROR(AH14/J14),0,AH14/J14)</f>
        <v>0.25617365720563712</v>
      </c>
      <c r="AJ14" s="281">
        <f>IF(ISERROR(AH14/$AH$70),0,AH14/$AH$70)</f>
        <v>9.823338925665415E-3</v>
      </c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</row>
    <row r="15" spans="1:78" s="284" customFormat="1" x14ac:dyDescent="0.3">
      <c r="A15" s="473" t="s">
        <v>50</v>
      </c>
      <c r="B15" s="474"/>
      <c r="C15" s="474"/>
      <c r="D15" s="474"/>
      <c r="E15" s="475"/>
      <c r="F15" s="16"/>
      <c r="G15" s="5"/>
      <c r="H15" s="17"/>
      <c r="I15" s="17"/>
      <c r="J15" s="481">
        <v>31655580</v>
      </c>
      <c r="K15" s="7"/>
      <c r="L15" s="18"/>
      <c r="M15" s="19"/>
      <c r="N15" s="19"/>
      <c r="O15" s="19"/>
      <c r="P15" s="5"/>
      <c r="Q15" s="20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111"/>
      <c r="AJ15" s="111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78" ht="24.9" customHeight="1" outlineLevel="1" x14ac:dyDescent="0.3">
      <c r="A16" s="23">
        <v>1</v>
      </c>
      <c r="B16" s="23"/>
      <c r="C16" s="151"/>
      <c r="D16" s="33"/>
      <c r="E16" s="75"/>
      <c r="F16" s="151"/>
      <c r="G16" s="151"/>
      <c r="H16" s="33"/>
      <c r="I16" s="33"/>
      <c r="J16" s="482"/>
      <c r="K16" s="79">
        <v>72618</v>
      </c>
      <c r="L16" s="170" t="s">
        <v>182</v>
      </c>
      <c r="M16" s="28"/>
      <c r="N16" s="28"/>
      <c r="O16" s="28"/>
      <c r="P16" s="78"/>
      <c r="Q16" s="78"/>
      <c r="R16" s="28">
        <v>72618</v>
      </c>
      <c r="S16" s="28"/>
      <c r="T16" s="28"/>
      <c r="U16" s="29">
        <f>SUM(R16:T16)</f>
        <v>72618</v>
      </c>
      <c r="V16" s="28"/>
      <c r="W16" s="28"/>
      <c r="X16" s="28"/>
      <c r="Y16" s="29">
        <f>SUM(V16:X16)</f>
        <v>0</v>
      </c>
      <c r="Z16" s="28"/>
      <c r="AA16" s="28"/>
      <c r="AB16" s="28"/>
      <c r="AC16" s="29">
        <f>SUM(Z16:AB16)</f>
        <v>0</v>
      </c>
      <c r="AD16" s="28"/>
      <c r="AE16" s="28"/>
      <c r="AF16" s="28"/>
      <c r="AG16" s="29">
        <f>SUM(AD16:AF16)</f>
        <v>0</v>
      </c>
      <c r="AH16" s="29">
        <f t="shared" ref="AH16:AH17" si="4">SUM(U16,Y16,AC16,AG16)</f>
        <v>72618</v>
      </c>
      <c r="AI16" s="112">
        <f>IF(ISERROR(AH16/J15),0,AH16/J15)</f>
        <v>2.294003142573916E-3</v>
      </c>
      <c r="AJ16" s="112">
        <f>IF(ISERROR(AH16/$AH$70),"-",AH16/$AH$70)</f>
        <v>1.4802314707936651E-4</v>
      </c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</row>
    <row r="17" spans="1:78" ht="24.9" customHeight="1" outlineLevel="1" x14ac:dyDescent="0.3">
      <c r="A17" s="23">
        <v>2</v>
      </c>
      <c r="B17" s="23"/>
      <c r="C17" s="151"/>
      <c r="D17" s="33"/>
      <c r="E17" s="75"/>
      <c r="F17" s="151"/>
      <c r="G17" s="151"/>
      <c r="H17" s="33"/>
      <c r="I17" s="33"/>
      <c r="J17" s="482"/>
      <c r="K17" s="79">
        <v>22467987</v>
      </c>
      <c r="L17" s="170" t="s">
        <v>126</v>
      </c>
      <c r="M17" s="28"/>
      <c r="N17" s="28"/>
      <c r="O17" s="28"/>
      <c r="P17" s="78"/>
      <c r="Q17" s="78"/>
      <c r="R17" s="28">
        <v>355809</v>
      </c>
      <c r="S17" s="28">
        <v>942371</v>
      </c>
      <c r="T17" s="28">
        <v>656010</v>
      </c>
      <c r="U17" s="29">
        <f t="shared" ref="U17" si="5">SUM(R17:T17)</f>
        <v>1954190</v>
      </c>
      <c r="V17" s="28">
        <v>1367339</v>
      </c>
      <c r="W17" s="28">
        <v>6029296</v>
      </c>
      <c r="X17" s="28">
        <v>2348380</v>
      </c>
      <c r="Y17" s="29">
        <f t="shared" ref="Y17" si="6">SUM(V17:X17)</f>
        <v>9745015</v>
      </c>
      <c r="Z17" s="28">
        <v>979123</v>
      </c>
      <c r="AA17" s="28">
        <v>2378416</v>
      </c>
      <c r="AB17" s="28">
        <v>3559239</v>
      </c>
      <c r="AC17" s="29">
        <f t="shared" ref="AC17" si="7">SUM(Z17:AB17)</f>
        <v>6916778</v>
      </c>
      <c r="AD17" s="28"/>
      <c r="AE17" s="28"/>
      <c r="AF17" s="28"/>
      <c r="AG17" s="29">
        <f t="shared" ref="AG17" si="8">SUM(AD17:AF17)</f>
        <v>0</v>
      </c>
      <c r="AH17" s="29">
        <f t="shared" si="4"/>
        <v>18615983</v>
      </c>
      <c r="AI17" s="112">
        <f>IF(ISERROR(AH17/J15),0,AH17/J15)</f>
        <v>0.58807903693440466</v>
      </c>
      <c r="AJ17" s="112">
        <f>IF(ISERROR(AH17/$AH$70),"-",AH17/$AH$70)</f>
        <v>3.7946464921038675E-2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</row>
    <row r="18" spans="1:78" s="284" customFormat="1" ht="12.75" customHeight="1" x14ac:dyDescent="0.3">
      <c r="A18" s="427" t="s">
        <v>51</v>
      </c>
      <c r="B18" s="432"/>
      <c r="C18" s="428"/>
      <c r="D18" s="428"/>
      <c r="E18" s="428"/>
      <c r="F18" s="428"/>
      <c r="G18" s="428"/>
      <c r="H18" s="428"/>
      <c r="I18" s="429"/>
      <c r="J18" s="273">
        <f>J15</f>
        <v>31655580</v>
      </c>
      <c r="K18" s="273">
        <f>SUM(K16:K17)</f>
        <v>22540605</v>
      </c>
      <c r="L18" s="394"/>
      <c r="M18" s="273">
        <f>SUM(M16:M17)</f>
        <v>0</v>
      </c>
      <c r="N18" s="273">
        <f>SUM(N16:N17)</f>
        <v>0</v>
      </c>
      <c r="O18" s="273">
        <f>SUM(O16:O17)</f>
        <v>0</v>
      </c>
      <c r="P18" s="274"/>
      <c r="Q18" s="404"/>
      <c r="R18" s="273">
        <f t="shared" ref="R18:AH18" si="9">SUM(R16:R17)</f>
        <v>428427</v>
      </c>
      <c r="S18" s="273">
        <f t="shared" si="9"/>
        <v>942371</v>
      </c>
      <c r="T18" s="273">
        <f t="shared" si="9"/>
        <v>656010</v>
      </c>
      <c r="U18" s="273">
        <f t="shared" si="9"/>
        <v>2026808</v>
      </c>
      <c r="V18" s="273">
        <f t="shared" si="9"/>
        <v>1367339</v>
      </c>
      <c r="W18" s="273">
        <f t="shared" si="9"/>
        <v>6029296</v>
      </c>
      <c r="X18" s="273">
        <f t="shared" si="9"/>
        <v>2348380</v>
      </c>
      <c r="Y18" s="273">
        <f t="shared" si="9"/>
        <v>9745015</v>
      </c>
      <c r="Z18" s="273">
        <f t="shared" si="9"/>
        <v>979123</v>
      </c>
      <c r="AA18" s="273">
        <f t="shared" si="9"/>
        <v>2378416</v>
      </c>
      <c r="AB18" s="273">
        <f t="shared" si="9"/>
        <v>3559239</v>
      </c>
      <c r="AC18" s="273">
        <f t="shared" si="9"/>
        <v>6916778</v>
      </c>
      <c r="AD18" s="273">
        <f t="shared" si="9"/>
        <v>0</v>
      </c>
      <c r="AE18" s="273">
        <f t="shared" si="9"/>
        <v>0</v>
      </c>
      <c r="AF18" s="273">
        <f t="shared" si="9"/>
        <v>0</v>
      </c>
      <c r="AG18" s="273">
        <f t="shared" si="9"/>
        <v>0</v>
      </c>
      <c r="AH18" s="273">
        <f t="shared" si="9"/>
        <v>18688601</v>
      </c>
      <c r="AI18" s="281">
        <f>IF(ISERROR(AH18/J18),0,AH18/J18)</f>
        <v>0.59037304007697855</v>
      </c>
      <c r="AJ18" s="281">
        <f>IF(ISERROR(AH18/$AH$70),0,AH18/$AH$70)</f>
        <v>3.8094488068118042E-2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</row>
    <row r="19" spans="1:78" x14ac:dyDescent="0.3">
      <c r="A19" s="473" t="s">
        <v>52</v>
      </c>
      <c r="B19" s="474"/>
      <c r="C19" s="474"/>
      <c r="D19" s="474"/>
      <c r="E19" s="475"/>
      <c r="F19" s="16"/>
      <c r="G19" s="5"/>
      <c r="H19" s="17"/>
      <c r="I19" s="17"/>
      <c r="J19" s="481">
        <v>20427576</v>
      </c>
      <c r="K19" s="7"/>
      <c r="L19" s="18"/>
      <c r="M19" s="19"/>
      <c r="N19" s="19"/>
      <c r="O19" s="19"/>
      <c r="P19" s="5"/>
      <c r="Q19" s="20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111"/>
      <c r="AJ19" s="111"/>
    </row>
    <row r="20" spans="1:78" ht="24.9" customHeight="1" outlineLevel="1" x14ac:dyDescent="0.3">
      <c r="A20" s="23">
        <v>1</v>
      </c>
      <c r="B20" s="23"/>
      <c r="C20" s="151"/>
      <c r="D20" s="33"/>
      <c r="E20" s="75"/>
      <c r="F20" s="151"/>
      <c r="G20" s="151"/>
      <c r="H20" s="33"/>
      <c r="I20" s="33"/>
      <c r="J20" s="482"/>
      <c r="K20" s="79">
        <v>17389114</v>
      </c>
      <c r="L20" s="170" t="s">
        <v>126</v>
      </c>
      <c r="M20" s="303"/>
      <c r="N20" s="303"/>
      <c r="O20" s="67"/>
      <c r="P20" s="151"/>
      <c r="Q20" s="226"/>
      <c r="R20" s="28">
        <v>453334</v>
      </c>
      <c r="S20" s="28">
        <v>207071</v>
      </c>
      <c r="T20" s="28">
        <v>402116</v>
      </c>
      <c r="U20" s="29">
        <f>SUM(R20:T20)</f>
        <v>1062521</v>
      </c>
      <c r="V20" s="28">
        <v>84766</v>
      </c>
      <c r="W20" s="28">
        <v>568250</v>
      </c>
      <c r="X20" s="28">
        <v>3376268</v>
      </c>
      <c r="Y20" s="29">
        <f>SUM(V20:X20)</f>
        <v>4029284</v>
      </c>
      <c r="Z20" s="28">
        <v>2789356</v>
      </c>
      <c r="AA20" s="28">
        <v>1294738</v>
      </c>
      <c r="AB20" s="28">
        <v>1796494</v>
      </c>
      <c r="AC20" s="29">
        <f>SUM(Z20:AB20)</f>
        <v>5880588</v>
      </c>
      <c r="AD20" s="28"/>
      <c r="AE20" s="28"/>
      <c r="AF20" s="28"/>
      <c r="AG20" s="29">
        <f>SUM(AD20:AF20)</f>
        <v>0</v>
      </c>
      <c r="AH20" s="29">
        <f t="shared" ref="AH20" si="10">SUM(U20,Y20,AC20,AG20)</f>
        <v>10972393</v>
      </c>
      <c r="AI20" s="112">
        <f>IF(ISERROR(AH20/J19),0,AH20/J19)</f>
        <v>0.53713632004110523</v>
      </c>
      <c r="AJ20" s="112">
        <f>IF(ISERROR(AH20/$AH$70),"-",AH20/$AH$70)</f>
        <v>2.2365916754132742E-2</v>
      </c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</row>
    <row r="21" spans="1:78" s="284" customFormat="1" ht="12.75" customHeight="1" x14ac:dyDescent="0.3">
      <c r="A21" s="427" t="s">
        <v>53</v>
      </c>
      <c r="B21" s="432"/>
      <c r="C21" s="428"/>
      <c r="D21" s="428"/>
      <c r="E21" s="428"/>
      <c r="F21" s="428"/>
      <c r="G21" s="428"/>
      <c r="H21" s="428"/>
      <c r="I21" s="429"/>
      <c r="J21" s="273">
        <f>J19</f>
        <v>20427576</v>
      </c>
      <c r="K21" s="282">
        <f>SUM(K20:K20)</f>
        <v>17389114</v>
      </c>
      <c r="L21" s="396"/>
      <c r="M21" s="282">
        <f>SUM(M20:M20)</f>
        <v>0</v>
      </c>
      <c r="N21" s="282">
        <f>SUM(N20:N20)</f>
        <v>0</v>
      </c>
      <c r="O21" s="282">
        <f>SUM(O20:O20)</f>
        <v>0</v>
      </c>
      <c r="P21" s="302"/>
      <c r="Q21" s="404"/>
      <c r="R21" s="273">
        <f t="shared" ref="R21:AH21" si="11">SUM(R20:R20)</f>
        <v>453334</v>
      </c>
      <c r="S21" s="273">
        <f t="shared" si="11"/>
        <v>207071</v>
      </c>
      <c r="T21" s="273">
        <f t="shared" si="11"/>
        <v>402116</v>
      </c>
      <c r="U21" s="273">
        <f t="shared" si="11"/>
        <v>1062521</v>
      </c>
      <c r="V21" s="273">
        <f t="shared" si="11"/>
        <v>84766</v>
      </c>
      <c r="W21" s="273">
        <f t="shared" si="11"/>
        <v>568250</v>
      </c>
      <c r="X21" s="273">
        <f t="shared" si="11"/>
        <v>3376268</v>
      </c>
      <c r="Y21" s="273">
        <f t="shared" si="11"/>
        <v>4029284</v>
      </c>
      <c r="Z21" s="273">
        <f t="shared" si="11"/>
        <v>2789356</v>
      </c>
      <c r="AA21" s="273">
        <f t="shared" si="11"/>
        <v>1294738</v>
      </c>
      <c r="AB21" s="273">
        <f t="shared" si="11"/>
        <v>1796494</v>
      </c>
      <c r="AC21" s="273">
        <f t="shared" si="11"/>
        <v>5880588</v>
      </c>
      <c r="AD21" s="273">
        <f t="shared" si="11"/>
        <v>0</v>
      </c>
      <c r="AE21" s="273">
        <f t="shared" si="11"/>
        <v>0</v>
      </c>
      <c r="AF21" s="273">
        <f t="shared" si="11"/>
        <v>0</v>
      </c>
      <c r="AG21" s="273">
        <f t="shared" si="11"/>
        <v>0</v>
      </c>
      <c r="AH21" s="273">
        <f t="shared" si="11"/>
        <v>10972393</v>
      </c>
      <c r="AI21" s="281">
        <f>IF(ISERROR(AH21/J21),0,AH21/J21)</f>
        <v>0.53713632004110523</v>
      </c>
      <c r="AJ21" s="281">
        <f>IF(ISERROR(AH21/$AH$70),0,AH21/$AH$70)</f>
        <v>2.2365916754132742E-2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</row>
    <row r="22" spans="1:78" ht="12.75" customHeight="1" x14ac:dyDescent="0.3">
      <c r="A22" s="473" t="s">
        <v>54</v>
      </c>
      <c r="B22" s="474"/>
      <c r="C22" s="474"/>
      <c r="D22" s="474"/>
      <c r="E22" s="475"/>
      <c r="F22" s="16"/>
      <c r="G22" s="5"/>
      <c r="H22" s="17"/>
      <c r="I22" s="17"/>
      <c r="J22" s="481">
        <v>38050720</v>
      </c>
      <c r="K22" s="7"/>
      <c r="L22" s="18"/>
      <c r="M22" s="19"/>
      <c r="N22" s="19"/>
      <c r="O22" s="19"/>
      <c r="P22" s="5"/>
      <c r="Q22" s="20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111"/>
      <c r="AJ22" s="111"/>
    </row>
    <row r="23" spans="1:78" ht="24.9" customHeight="1" outlineLevel="1" x14ac:dyDescent="0.3">
      <c r="A23" s="23">
        <v>1</v>
      </c>
      <c r="B23" s="23"/>
      <c r="C23" s="151"/>
      <c r="D23" s="33"/>
      <c r="E23" s="75"/>
      <c r="F23" s="151"/>
      <c r="G23" s="151"/>
      <c r="H23" s="33"/>
      <c r="I23" s="33"/>
      <c r="J23" s="482"/>
      <c r="K23" s="79">
        <v>31465940</v>
      </c>
      <c r="L23" s="170" t="s">
        <v>126</v>
      </c>
      <c r="M23" s="28"/>
      <c r="N23" s="28"/>
      <c r="O23" s="28"/>
      <c r="P23" s="192"/>
      <c r="Q23" s="192"/>
      <c r="R23" s="28">
        <v>2175105</v>
      </c>
      <c r="S23" s="28">
        <v>3853573</v>
      </c>
      <c r="T23" s="28">
        <v>3183526</v>
      </c>
      <c r="U23" s="29">
        <f>SUM(R23:T23)</f>
        <v>9212204</v>
      </c>
      <c r="V23" s="28">
        <v>3301873</v>
      </c>
      <c r="W23" s="28">
        <v>3511487</v>
      </c>
      <c r="X23" s="28">
        <v>2971351</v>
      </c>
      <c r="Y23" s="29">
        <f>SUM(V23:X23)</f>
        <v>9784711</v>
      </c>
      <c r="Z23" s="28">
        <v>2706785</v>
      </c>
      <c r="AA23" s="28">
        <v>2428376</v>
      </c>
      <c r="AB23" s="28">
        <v>4307637</v>
      </c>
      <c r="AC23" s="29">
        <f>SUM(Z23:AB23)</f>
        <v>9442798</v>
      </c>
      <c r="AD23" s="28"/>
      <c r="AE23" s="28"/>
      <c r="AF23" s="28"/>
      <c r="AG23" s="29">
        <f>SUM(AD23:AF23)</f>
        <v>0</v>
      </c>
      <c r="AH23" s="29">
        <f t="shared" ref="AH23" si="12">SUM(U23,Y23,AC23,AG23)</f>
        <v>28439713</v>
      </c>
      <c r="AI23" s="112">
        <f>IF(ISERROR(AH23/J22),0,AH23/J22)</f>
        <v>0.74741589646661089</v>
      </c>
      <c r="AJ23" s="112">
        <f>IF(ISERROR(AH23/$AH$70),"-",AH23/$AH$70)</f>
        <v>5.7970968909829133E-2</v>
      </c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</row>
    <row r="24" spans="1:78" s="284" customFormat="1" x14ac:dyDescent="0.3">
      <c r="A24" s="427" t="s">
        <v>459</v>
      </c>
      <c r="B24" s="432"/>
      <c r="C24" s="428"/>
      <c r="D24" s="428"/>
      <c r="E24" s="428"/>
      <c r="F24" s="428"/>
      <c r="G24" s="428"/>
      <c r="H24" s="428"/>
      <c r="I24" s="429"/>
      <c r="J24" s="273">
        <f>+J22</f>
        <v>38050720</v>
      </c>
      <c r="K24" s="273">
        <f>+K23</f>
        <v>31465940</v>
      </c>
      <c r="L24" s="273"/>
      <c r="M24" s="282">
        <f>SUM(M23:M23)</f>
        <v>0</v>
      </c>
      <c r="N24" s="282">
        <f>SUM(N23:N23)</f>
        <v>0</v>
      </c>
      <c r="O24" s="282">
        <f>SUM(O23:O23)</f>
        <v>0</v>
      </c>
      <c r="P24" s="274"/>
      <c r="Q24" s="404"/>
      <c r="R24" s="273">
        <f>+R23</f>
        <v>2175105</v>
      </c>
      <c r="S24" s="273">
        <f t="shared" ref="S24:X24" si="13">+S23</f>
        <v>3853573</v>
      </c>
      <c r="T24" s="273">
        <f t="shared" si="13"/>
        <v>3183526</v>
      </c>
      <c r="U24" s="273">
        <f t="shared" si="13"/>
        <v>9212204</v>
      </c>
      <c r="V24" s="273">
        <f t="shared" si="13"/>
        <v>3301873</v>
      </c>
      <c r="W24" s="273">
        <f t="shared" si="13"/>
        <v>3511487</v>
      </c>
      <c r="X24" s="273">
        <f t="shared" si="13"/>
        <v>2971351</v>
      </c>
      <c r="Y24" s="273">
        <f>+Y23</f>
        <v>9784711</v>
      </c>
      <c r="Z24" s="273">
        <f t="shared" ref="Z24:AB24" si="14">+Z23</f>
        <v>2706785</v>
      </c>
      <c r="AA24" s="273">
        <f t="shared" si="14"/>
        <v>2428376</v>
      </c>
      <c r="AB24" s="273">
        <f t="shared" si="14"/>
        <v>4307637</v>
      </c>
      <c r="AC24" s="273">
        <f>+AC23</f>
        <v>9442798</v>
      </c>
      <c r="AD24" s="273">
        <f t="shared" ref="AD24:AF24" si="15">+AD23</f>
        <v>0</v>
      </c>
      <c r="AE24" s="273">
        <f t="shared" si="15"/>
        <v>0</v>
      </c>
      <c r="AF24" s="273">
        <f t="shared" si="15"/>
        <v>0</v>
      </c>
      <c r="AG24" s="273">
        <f>+AG23</f>
        <v>0</v>
      </c>
      <c r="AH24" s="273">
        <f>+AH23</f>
        <v>28439713</v>
      </c>
      <c r="AI24" s="281">
        <f>IF(ISERROR(AH24/J24),0,AH24/J24)</f>
        <v>0.74741589646661089</v>
      </c>
      <c r="AJ24" s="281">
        <f>IF(ISERROR(AH24/$AH$70),0,AH24/$AH$70)</f>
        <v>5.7970968909829133E-2</v>
      </c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</row>
    <row r="25" spans="1:78" x14ac:dyDescent="0.3">
      <c r="A25" s="524" t="s">
        <v>56</v>
      </c>
      <c r="B25" s="524"/>
      <c r="C25" s="524"/>
      <c r="D25" s="524"/>
      <c r="E25" s="524"/>
      <c r="F25" s="16"/>
      <c r="G25" s="5"/>
      <c r="H25" s="17"/>
      <c r="I25" s="17"/>
      <c r="J25" s="481">
        <v>13224240</v>
      </c>
      <c r="K25" s="7"/>
      <c r="L25" s="18"/>
      <c r="M25" s="19"/>
      <c r="N25" s="19"/>
      <c r="O25" s="19"/>
      <c r="P25" s="5"/>
      <c r="Q25" s="20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111"/>
      <c r="AJ25" s="111"/>
    </row>
    <row r="26" spans="1:78" ht="24.9" customHeight="1" outlineLevel="1" x14ac:dyDescent="0.3">
      <c r="A26" s="23">
        <v>1</v>
      </c>
      <c r="B26" s="23"/>
      <c r="C26" s="151"/>
      <c r="D26" s="33"/>
      <c r="E26" s="75"/>
      <c r="F26" s="151"/>
      <c r="G26" s="151"/>
      <c r="H26" s="33"/>
      <c r="I26" s="33"/>
      <c r="J26" s="482"/>
      <c r="K26" s="79">
        <f>83848+207208</f>
        <v>291056</v>
      </c>
      <c r="L26" s="170" t="s">
        <v>182</v>
      </c>
      <c r="M26" s="67"/>
      <c r="N26" s="67"/>
      <c r="O26" s="67"/>
      <c r="P26" s="151"/>
      <c r="Q26" s="151"/>
      <c r="R26" s="28"/>
      <c r="S26" s="28"/>
      <c r="T26" s="28">
        <f>83848+207208</f>
        <v>291056</v>
      </c>
      <c r="U26" s="29">
        <f>SUM(R26:T26)</f>
        <v>291056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28"/>
      <c r="AF26" s="28"/>
      <c r="AG26" s="29">
        <f>SUM(AD26:AF26)</f>
        <v>0</v>
      </c>
      <c r="AH26" s="29">
        <f t="shared" ref="AH26" si="16">SUM(U26,Y26,AC26,AG26)</f>
        <v>291056</v>
      </c>
      <c r="AI26" s="112">
        <f>IF(ISERROR(AH26/J25),0,AH26/J25)</f>
        <v>2.2009279928373957E-2</v>
      </c>
      <c r="AJ26" s="112">
        <f>IF(ISERROR(AH26/$AH$70),"-",AH26/$AH$70)</f>
        <v>5.9328300278625268E-4</v>
      </c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</row>
    <row r="27" spans="1:78" ht="24.9" customHeight="1" outlineLevel="1" x14ac:dyDescent="0.3">
      <c r="A27" s="23">
        <v>2</v>
      </c>
      <c r="B27" s="23"/>
      <c r="C27" s="151"/>
      <c r="D27" s="33"/>
      <c r="E27" s="75"/>
      <c r="F27" s="151"/>
      <c r="G27" s="151"/>
      <c r="H27" s="33"/>
      <c r="I27" s="33"/>
      <c r="J27" s="517"/>
      <c r="K27" s="79">
        <v>6922437</v>
      </c>
      <c r="L27" s="170" t="s">
        <v>126</v>
      </c>
      <c r="M27" s="67"/>
      <c r="N27" s="67"/>
      <c r="O27" s="67"/>
      <c r="P27" s="151"/>
      <c r="Q27" s="151"/>
      <c r="R27" s="28"/>
      <c r="S27" s="28">
        <v>351062</v>
      </c>
      <c r="T27" s="28">
        <v>667527</v>
      </c>
      <c r="U27" s="29">
        <f>SUM(R27:T27)</f>
        <v>1018589</v>
      </c>
      <c r="V27" s="28"/>
      <c r="W27" s="28">
        <v>310807</v>
      </c>
      <c r="X27" s="28">
        <v>318335</v>
      </c>
      <c r="Y27" s="29">
        <f>SUM(V27:X27)</f>
        <v>629142</v>
      </c>
      <c r="Z27" s="28">
        <v>970757</v>
      </c>
      <c r="AA27" s="28">
        <v>1226850</v>
      </c>
      <c r="AB27" s="28">
        <v>206700</v>
      </c>
      <c r="AC27" s="29">
        <f>SUM(Z27:AB27)</f>
        <v>2404307</v>
      </c>
      <c r="AD27" s="28"/>
      <c r="AE27" s="28"/>
      <c r="AF27" s="28"/>
      <c r="AG27" s="29">
        <f>SUM(AD27:AF27)</f>
        <v>0</v>
      </c>
      <c r="AH27" s="29">
        <f t="shared" ref="AH27" si="17">SUM(U27,Y27,AC27,AG27)</f>
        <v>4052038</v>
      </c>
      <c r="AI27" s="112">
        <f>IF(ISERROR(AH27/J25),0,AH27/J25)</f>
        <v>0.30640989576716698</v>
      </c>
      <c r="AJ27" s="112">
        <f>IF(ISERROR(AH27/$AH$70),"-",AH27/$AH$70)</f>
        <v>8.2595970261530489E-3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</row>
    <row r="28" spans="1:78" s="284" customFormat="1" x14ac:dyDescent="0.3">
      <c r="A28" s="427" t="s">
        <v>460</v>
      </c>
      <c r="B28" s="432"/>
      <c r="C28" s="428"/>
      <c r="D28" s="428"/>
      <c r="E28" s="428"/>
      <c r="F28" s="428"/>
      <c r="G28" s="428"/>
      <c r="H28" s="428"/>
      <c r="I28" s="429"/>
      <c r="J28" s="273">
        <f>+J25</f>
        <v>13224240</v>
      </c>
      <c r="K28" s="273">
        <f>+K26+K27</f>
        <v>7213493</v>
      </c>
      <c r="L28" s="273"/>
      <c r="M28" s="282">
        <f>SUM(M26:M26)</f>
        <v>0</v>
      </c>
      <c r="N28" s="282">
        <f>SUM(N26:N26)</f>
        <v>0</v>
      </c>
      <c r="O28" s="282">
        <f>SUM(O26:O26)</f>
        <v>0</v>
      </c>
      <c r="P28" s="274"/>
      <c r="Q28" s="404"/>
      <c r="R28" s="273">
        <f>SUM(R26:R27)</f>
        <v>0</v>
      </c>
      <c r="S28" s="273">
        <f t="shared" ref="S28:X28" si="18">SUM(S26:S27)</f>
        <v>351062</v>
      </c>
      <c r="T28" s="273">
        <f t="shared" si="18"/>
        <v>958583</v>
      </c>
      <c r="U28" s="273">
        <f t="shared" si="18"/>
        <v>1309645</v>
      </c>
      <c r="V28" s="273">
        <f t="shared" si="18"/>
        <v>0</v>
      </c>
      <c r="W28" s="273">
        <f t="shared" si="18"/>
        <v>310807</v>
      </c>
      <c r="X28" s="273">
        <f t="shared" si="18"/>
        <v>318335</v>
      </c>
      <c r="Y28" s="273">
        <f>SUM(Y26:Y27)</f>
        <v>629142</v>
      </c>
      <c r="Z28" s="273">
        <f t="shared" ref="Z28:AH28" si="19">SUM(Z26:Z27)</f>
        <v>970757</v>
      </c>
      <c r="AA28" s="273">
        <f t="shared" si="19"/>
        <v>1226850</v>
      </c>
      <c r="AB28" s="273">
        <f t="shared" si="19"/>
        <v>206700</v>
      </c>
      <c r="AC28" s="273">
        <f t="shared" si="19"/>
        <v>2404307</v>
      </c>
      <c r="AD28" s="273">
        <f t="shared" si="19"/>
        <v>0</v>
      </c>
      <c r="AE28" s="273">
        <f t="shared" si="19"/>
        <v>0</v>
      </c>
      <c r="AF28" s="273">
        <f t="shared" si="19"/>
        <v>0</v>
      </c>
      <c r="AG28" s="273">
        <f t="shared" si="19"/>
        <v>0</v>
      </c>
      <c r="AH28" s="273">
        <f t="shared" si="19"/>
        <v>4343094</v>
      </c>
      <c r="AI28" s="281">
        <f>IF(ISERROR(AH28/J28),0,AH28/J28)</f>
        <v>0.32841917569554091</v>
      </c>
      <c r="AJ28" s="281">
        <f>IF(ISERROR(AH28/$AH$70),0,AH28/$AH$70)</f>
        <v>8.8528800289393011E-3</v>
      </c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</row>
    <row r="29" spans="1:78" ht="12.75" customHeight="1" x14ac:dyDescent="0.3">
      <c r="A29" s="473" t="s">
        <v>58</v>
      </c>
      <c r="B29" s="474"/>
      <c r="C29" s="474"/>
      <c r="D29" s="474"/>
      <c r="E29" s="475"/>
      <c r="F29" s="16"/>
      <c r="G29" s="5"/>
      <c r="H29" s="17"/>
      <c r="I29" s="17"/>
      <c r="J29" s="481">
        <v>14522768</v>
      </c>
      <c r="K29" s="7"/>
      <c r="L29" s="18"/>
      <c r="M29" s="19"/>
      <c r="N29" s="19"/>
      <c r="O29" s="19"/>
      <c r="P29" s="5"/>
      <c r="Q29" s="20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111"/>
      <c r="AJ29" s="111"/>
    </row>
    <row r="30" spans="1:78" ht="24.9" customHeight="1" outlineLevel="1" x14ac:dyDescent="0.3">
      <c r="A30" s="23">
        <v>1</v>
      </c>
      <c r="B30" s="23"/>
      <c r="C30" s="151"/>
      <c r="D30" s="33"/>
      <c r="E30" s="75"/>
      <c r="F30" s="151"/>
      <c r="G30" s="151"/>
      <c r="H30" s="33"/>
      <c r="I30" s="33"/>
      <c r="J30" s="482"/>
      <c r="K30" s="306">
        <v>1194834</v>
      </c>
      <c r="L30" s="191" t="s">
        <v>182</v>
      </c>
      <c r="M30" s="28"/>
      <c r="N30" s="28"/>
      <c r="O30" s="28"/>
      <c r="P30" s="192"/>
      <c r="Q30" s="192"/>
      <c r="R30" s="28"/>
      <c r="S30" s="28">
        <v>209620</v>
      </c>
      <c r="T30" s="28">
        <v>104810</v>
      </c>
      <c r="U30" s="29">
        <f>SUM(R30:T30)</f>
        <v>314430</v>
      </c>
      <c r="V30" s="28">
        <v>20962</v>
      </c>
      <c r="W30" s="28">
        <v>83848</v>
      </c>
      <c r="X30" s="28">
        <v>167696</v>
      </c>
      <c r="Y30" s="29">
        <f>SUM(V30:X30)</f>
        <v>272506</v>
      </c>
      <c r="Z30" s="28">
        <v>209620</v>
      </c>
      <c r="AA30" s="28">
        <v>272506</v>
      </c>
      <c r="AB30" s="28">
        <v>125772</v>
      </c>
      <c r="AC30" s="29">
        <f>SUM(Z30:AB30)</f>
        <v>607898</v>
      </c>
      <c r="AD30" s="28"/>
      <c r="AE30" s="28"/>
      <c r="AF30" s="28"/>
      <c r="AG30" s="29">
        <f>SUM(AD30:AF30)</f>
        <v>0</v>
      </c>
      <c r="AH30" s="29">
        <f t="shared" ref="AH30:AH31" si="20">SUM(U30,Y30,AC30,AG30)</f>
        <v>1194834</v>
      </c>
      <c r="AI30" s="112">
        <f>IF(ISERROR(AH30/J25),0,AH30/J25)</f>
        <v>9.0351808497123459E-2</v>
      </c>
      <c r="AJ30" s="112">
        <f>IF(ISERROR(AH30/$AH$70),"-",AH30/$AH$70)</f>
        <v>2.4355268517093258E-3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</row>
    <row r="31" spans="1:78" ht="24.9" customHeight="1" outlineLevel="1" x14ac:dyDescent="0.3">
      <c r="A31" s="23">
        <v>2</v>
      </c>
      <c r="B31" s="23"/>
      <c r="C31" s="151"/>
      <c r="D31" s="33"/>
      <c r="E31" s="75"/>
      <c r="F31" s="151"/>
      <c r="G31" s="151"/>
      <c r="H31" s="33"/>
      <c r="I31" s="33"/>
      <c r="J31" s="517"/>
      <c r="K31" s="306">
        <f>9954765+205849</f>
        <v>10160614</v>
      </c>
      <c r="L31" s="191" t="s">
        <v>126</v>
      </c>
      <c r="M31" s="28"/>
      <c r="N31" s="28"/>
      <c r="O31" s="28"/>
      <c r="P31" s="192"/>
      <c r="Q31" s="192"/>
      <c r="R31" s="28">
        <v>2517626</v>
      </c>
      <c r="S31" s="28">
        <v>517626</v>
      </c>
      <c r="T31" s="28">
        <v>1206956</v>
      </c>
      <c r="U31" s="29">
        <f t="shared" ref="U31" si="21">SUM(R31:T31)</f>
        <v>4242208</v>
      </c>
      <c r="V31" s="28">
        <v>1004509</v>
      </c>
      <c r="W31" s="28">
        <v>1084666</v>
      </c>
      <c r="X31" s="28">
        <f>517626+22400</f>
        <v>540026</v>
      </c>
      <c r="Y31" s="29">
        <f t="shared" ref="Y31" si="22">SUM(V31:X31)</f>
        <v>2629201</v>
      </c>
      <c r="Z31" s="28">
        <f>517626+2500</f>
        <v>520126</v>
      </c>
      <c r="AA31" s="28">
        <f>517626+143449</f>
        <v>661075</v>
      </c>
      <c r="AB31" s="28">
        <f>517626+37500</f>
        <v>555126</v>
      </c>
      <c r="AC31" s="29">
        <f t="shared" ref="AC31" si="23">SUM(Z31:AB31)</f>
        <v>1736327</v>
      </c>
      <c r="AD31" s="28"/>
      <c r="AE31" s="28"/>
      <c r="AF31" s="28"/>
      <c r="AG31" s="29">
        <f t="shared" ref="AG31" si="24">SUM(AD31:AF31)</f>
        <v>0</v>
      </c>
      <c r="AH31" s="29">
        <f t="shared" si="20"/>
        <v>8607736</v>
      </c>
      <c r="AI31" s="112">
        <f>IF(ISERROR(AH31/J25),0,AH31/J25)</f>
        <v>0.65090591217340277</v>
      </c>
      <c r="AJ31" s="112">
        <f>IF(ISERROR(AH31/$AH$70),"-",AH31/$AH$70)</f>
        <v>1.7545844996397008E-2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</row>
    <row r="32" spans="1:78" s="284" customFormat="1" ht="12.75" customHeight="1" x14ac:dyDescent="0.3">
      <c r="A32" s="427" t="s">
        <v>59</v>
      </c>
      <c r="B32" s="428"/>
      <c r="C32" s="428"/>
      <c r="D32" s="428"/>
      <c r="E32" s="428"/>
      <c r="F32" s="428"/>
      <c r="G32" s="428"/>
      <c r="H32" s="428"/>
      <c r="I32" s="429"/>
      <c r="J32" s="273">
        <f>+J29</f>
        <v>14522768</v>
      </c>
      <c r="K32" s="273">
        <f>SUM(K30:K31)</f>
        <v>11355448</v>
      </c>
      <c r="L32" s="394"/>
      <c r="M32" s="273">
        <f>SUM(M30:M31)</f>
        <v>0</v>
      </c>
      <c r="N32" s="273">
        <f>SUM(N30:N31)</f>
        <v>0</v>
      </c>
      <c r="O32" s="273">
        <f>SUM(O30:O31)</f>
        <v>0</v>
      </c>
      <c r="P32" s="274"/>
      <c r="Q32" s="404"/>
      <c r="R32" s="273">
        <f t="shared" ref="R32:AH32" si="25">SUM(R30:R31)</f>
        <v>2517626</v>
      </c>
      <c r="S32" s="273">
        <f>SUM(S30:S31)</f>
        <v>727246</v>
      </c>
      <c r="T32" s="273">
        <f t="shared" si="25"/>
        <v>1311766</v>
      </c>
      <c r="U32" s="273">
        <f t="shared" si="25"/>
        <v>4556638</v>
      </c>
      <c r="V32" s="273">
        <f t="shared" si="25"/>
        <v>1025471</v>
      </c>
      <c r="W32" s="273">
        <f t="shared" si="25"/>
        <v>1168514</v>
      </c>
      <c r="X32" s="273">
        <f t="shared" si="25"/>
        <v>707722</v>
      </c>
      <c r="Y32" s="273">
        <f t="shared" si="25"/>
        <v>2901707</v>
      </c>
      <c r="Z32" s="273">
        <f t="shared" si="25"/>
        <v>729746</v>
      </c>
      <c r="AA32" s="273">
        <f t="shared" si="25"/>
        <v>933581</v>
      </c>
      <c r="AB32" s="273">
        <f t="shared" si="25"/>
        <v>680898</v>
      </c>
      <c r="AC32" s="273">
        <f t="shared" si="25"/>
        <v>2344225</v>
      </c>
      <c r="AD32" s="273">
        <f t="shared" si="25"/>
        <v>0</v>
      </c>
      <c r="AE32" s="273">
        <f t="shared" si="25"/>
        <v>0</v>
      </c>
      <c r="AF32" s="273">
        <f t="shared" si="25"/>
        <v>0</v>
      </c>
      <c r="AG32" s="273">
        <f t="shared" si="25"/>
        <v>0</v>
      </c>
      <c r="AH32" s="273">
        <f t="shared" si="25"/>
        <v>9802570</v>
      </c>
      <c r="AI32" s="281">
        <f>IF(ISERROR(AH32/J32),0,AH32/J32)</f>
        <v>0.6749794529527704</v>
      </c>
      <c r="AJ32" s="281">
        <f>IF(ISERROR(AH32/$AH$70),0,AH32/$AH$70)</f>
        <v>1.9981371848106333E-2</v>
      </c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</row>
    <row r="33" spans="1:78" x14ac:dyDescent="0.3">
      <c r="A33" s="473" t="s">
        <v>60</v>
      </c>
      <c r="B33" s="474"/>
      <c r="C33" s="474"/>
      <c r="D33" s="474"/>
      <c r="E33" s="475"/>
      <c r="F33" s="16"/>
      <c r="G33" s="5"/>
      <c r="H33" s="17"/>
      <c r="I33" s="17"/>
      <c r="J33" s="481">
        <v>28054746</v>
      </c>
      <c r="K33" s="7"/>
      <c r="L33" s="18"/>
      <c r="M33" s="19"/>
      <c r="N33" s="19"/>
      <c r="O33" s="19"/>
      <c r="P33" s="5"/>
      <c r="Q33" s="20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11"/>
      <c r="AJ33" s="111"/>
    </row>
    <row r="34" spans="1:78" ht="24.9" customHeight="1" outlineLevel="1" x14ac:dyDescent="0.3">
      <c r="A34" s="23">
        <v>1</v>
      </c>
      <c r="B34" s="23"/>
      <c r="C34" s="151"/>
      <c r="D34" s="33"/>
      <c r="E34" s="75"/>
      <c r="F34" s="151"/>
      <c r="G34" s="151"/>
      <c r="H34" s="33"/>
      <c r="I34" s="33"/>
      <c r="J34" s="482"/>
      <c r="K34" s="79">
        <v>41924</v>
      </c>
      <c r="L34" s="170" t="s">
        <v>182</v>
      </c>
      <c r="M34" s="28"/>
      <c r="N34" s="28"/>
      <c r="O34" s="28"/>
      <c r="P34" s="78"/>
      <c r="Q34" s="78"/>
      <c r="R34" s="28">
        <v>20962</v>
      </c>
      <c r="S34" s="28">
        <v>20962</v>
      </c>
      <c r="T34" s="28"/>
      <c r="U34" s="29">
        <f>SUM(R34:T34)</f>
        <v>41924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28"/>
      <c r="AG34" s="29">
        <f>SUM(AD34:AF34)</f>
        <v>0</v>
      </c>
      <c r="AH34" s="29">
        <f t="shared" ref="AH34:AH35" si="26">SUM(U34,Y34,AC34,AG34)</f>
        <v>41924</v>
      </c>
      <c r="AI34" s="112">
        <f>IF(ISERROR(AH34/J33),0,AH34/J33)</f>
        <v>1.4943639126157122E-3</v>
      </c>
      <c r="AJ34" s="112">
        <f>IF(ISERROR(AH34/$AH$70),"-",AH34/$AH$70)</f>
        <v>8.5457082516116693E-5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</row>
    <row r="35" spans="1:78" ht="24.9" customHeight="1" outlineLevel="1" x14ac:dyDescent="0.3">
      <c r="A35" s="23">
        <v>2</v>
      </c>
      <c r="B35" s="22"/>
      <c r="C35" s="151"/>
      <c r="D35" s="33"/>
      <c r="E35" s="75"/>
      <c r="F35" s="290"/>
      <c r="G35" s="151"/>
      <c r="H35" s="33"/>
      <c r="I35" s="33"/>
      <c r="J35" s="482"/>
      <c r="K35" s="79">
        <v>21142195</v>
      </c>
      <c r="L35" s="170" t="s">
        <v>126</v>
      </c>
      <c r="M35" s="28"/>
      <c r="N35" s="28"/>
      <c r="O35" s="28"/>
      <c r="P35" s="78"/>
      <c r="Q35" s="78"/>
      <c r="R35" s="28">
        <v>1446226</v>
      </c>
      <c r="S35" s="28">
        <v>684906</v>
      </c>
      <c r="T35" s="28">
        <v>1409473</v>
      </c>
      <c r="U35" s="29">
        <f t="shared" ref="U35" si="27">SUM(R35:T35)</f>
        <v>3540605</v>
      </c>
      <c r="V35" s="28">
        <v>1152030</v>
      </c>
      <c r="W35" s="28">
        <v>2088873</v>
      </c>
      <c r="X35" s="28">
        <v>1945780</v>
      </c>
      <c r="Y35" s="29">
        <f t="shared" ref="Y35" si="28">SUM(V35:X35)</f>
        <v>5186683</v>
      </c>
      <c r="Z35" s="28">
        <v>2095133</v>
      </c>
      <c r="AA35" s="28">
        <v>1107054</v>
      </c>
      <c r="AB35" s="28">
        <v>2034421</v>
      </c>
      <c r="AC35" s="29">
        <f t="shared" ref="AC35" si="29">SUM(Z35:AB35)</f>
        <v>5236608</v>
      </c>
      <c r="AD35" s="28"/>
      <c r="AE35" s="28"/>
      <c r="AF35" s="28"/>
      <c r="AG35" s="29">
        <f t="shared" ref="AG35" si="30">SUM(AD35:AF35)</f>
        <v>0</v>
      </c>
      <c r="AH35" s="29">
        <f t="shared" si="26"/>
        <v>13963896</v>
      </c>
      <c r="AI35" s="112">
        <f t="shared" ref="AI35" si="31">IF(ISERROR(AH35/J33),0,AH35/J33)</f>
        <v>0.49773738817667429</v>
      </c>
      <c r="AJ35" s="112">
        <f>IF(ISERROR(AH35/$AH$70),"-",AH35/$AH$70)</f>
        <v>2.8463739450397665E-2</v>
      </c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</row>
    <row r="36" spans="1:78" s="284" customFormat="1" x14ac:dyDescent="0.3">
      <c r="A36" s="427" t="s">
        <v>61</v>
      </c>
      <c r="B36" s="432"/>
      <c r="C36" s="428"/>
      <c r="D36" s="428"/>
      <c r="E36" s="428"/>
      <c r="F36" s="428"/>
      <c r="G36" s="428"/>
      <c r="H36" s="428"/>
      <c r="I36" s="429"/>
      <c r="J36" s="273">
        <f>+J33</f>
        <v>28054746</v>
      </c>
      <c r="K36" s="273">
        <f>SUM(K34:K35)</f>
        <v>21184119</v>
      </c>
      <c r="L36" s="394"/>
      <c r="M36" s="273">
        <f>SUM(M34:M35)</f>
        <v>0</v>
      </c>
      <c r="N36" s="273">
        <f>SUM(N34:N35)</f>
        <v>0</v>
      </c>
      <c r="O36" s="273">
        <f>SUM(O34:O35)</f>
        <v>0</v>
      </c>
      <c r="P36" s="274"/>
      <c r="Q36" s="404"/>
      <c r="R36" s="273">
        <f t="shared" ref="R36:AH36" si="32">SUM(R34:R35)</f>
        <v>1467188</v>
      </c>
      <c r="S36" s="273">
        <f t="shared" si="32"/>
        <v>705868</v>
      </c>
      <c r="T36" s="273">
        <f t="shared" si="32"/>
        <v>1409473</v>
      </c>
      <c r="U36" s="273">
        <f t="shared" si="32"/>
        <v>3582529</v>
      </c>
      <c r="V36" s="273">
        <f t="shared" si="32"/>
        <v>1152030</v>
      </c>
      <c r="W36" s="273">
        <f t="shared" si="32"/>
        <v>2088873</v>
      </c>
      <c r="X36" s="273">
        <f t="shared" si="32"/>
        <v>1945780</v>
      </c>
      <c r="Y36" s="273">
        <f t="shared" si="32"/>
        <v>5186683</v>
      </c>
      <c r="Z36" s="273">
        <f t="shared" si="32"/>
        <v>2095133</v>
      </c>
      <c r="AA36" s="273">
        <f t="shared" si="32"/>
        <v>1107054</v>
      </c>
      <c r="AB36" s="273">
        <f t="shared" si="32"/>
        <v>2034421</v>
      </c>
      <c r="AC36" s="273">
        <f t="shared" si="32"/>
        <v>5236608</v>
      </c>
      <c r="AD36" s="273">
        <f t="shared" si="32"/>
        <v>0</v>
      </c>
      <c r="AE36" s="273">
        <f t="shared" si="32"/>
        <v>0</v>
      </c>
      <c r="AF36" s="273">
        <f t="shared" si="32"/>
        <v>0</v>
      </c>
      <c r="AG36" s="273">
        <f t="shared" si="32"/>
        <v>0</v>
      </c>
      <c r="AH36" s="273">
        <f t="shared" si="32"/>
        <v>14005820</v>
      </c>
      <c r="AI36" s="281">
        <f>IF(ISERROR(AH36/J36),0,AH36/J36)</f>
        <v>0.49923175208928999</v>
      </c>
      <c r="AJ36" s="281">
        <f>IF(ISERROR(AH36/$AH$70),0,AH36/$AH$70)</f>
        <v>2.8549196532913781E-2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283"/>
      <c r="BB36" s="283"/>
      <c r="BC36" s="283"/>
      <c r="BD36" s="283"/>
      <c r="BE36" s="283"/>
      <c r="BF36" s="283"/>
      <c r="BG36" s="283"/>
      <c r="BH36" s="283"/>
      <c r="BI36" s="283"/>
      <c r="BJ36" s="283"/>
      <c r="BK36" s="283"/>
      <c r="BL36" s="283"/>
      <c r="BM36" s="283"/>
      <c r="BN36" s="283"/>
      <c r="BO36" s="283"/>
      <c r="BP36" s="283"/>
      <c r="BQ36" s="283"/>
      <c r="BR36" s="283"/>
      <c r="BS36" s="283"/>
      <c r="BT36" s="283"/>
      <c r="BU36" s="283"/>
      <c r="BV36" s="283"/>
      <c r="BW36" s="283"/>
      <c r="BX36" s="283"/>
      <c r="BY36" s="283"/>
      <c r="BZ36" s="283"/>
    </row>
    <row r="37" spans="1:78" x14ac:dyDescent="0.3">
      <c r="A37" s="473" t="s">
        <v>62</v>
      </c>
      <c r="B37" s="474"/>
      <c r="C37" s="474"/>
      <c r="D37" s="474"/>
      <c r="E37" s="475"/>
      <c r="F37" s="16"/>
      <c r="G37" s="5"/>
      <c r="H37" s="17"/>
      <c r="I37" s="17"/>
      <c r="J37" s="481">
        <v>27790090</v>
      </c>
      <c r="K37" s="83"/>
      <c r="L37" s="18"/>
      <c r="M37" s="19"/>
      <c r="N37" s="19"/>
      <c r="O37" s="19"/>
      <c r="P37" s="5"/>
      <c r="Q37" s="20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111"/>
      <c r="AJ37" s="111"/>
    </row>
    <row r="38" spans="1:78" ht="24.9" customHeight="1" outlineLevel="1" x14ac:dyDescent="0.3">
      <c r="A38" s="23">
        <v>1</v>
      </c>
      <c r="B38" s="23"/>
      <c r="C38" s="151"/>
      <c r="D38" s="33"/>
      <c r="E38" s="75"/>
      <c r="F38" s="151"/>
      <c r="G38" s="151"/>
      <c r="H38" s="33"/>
      <c r="I38" s="33"/>
      <c r="J38" s="482"/>
      <c r="K38" s="79">
        <v>20962</v>
      </c>
      <c r="L38" s="170" t="s">
        <v>182</v>
      </c>
      <c r="M38" s="28"/>
      <c r="N38" s="28"/>
      <c r="O38" s="28"/>
      <c r="P38" s="78"/>
      <c r="Q38" s="78"/>
      <c r="R38" s="28">
        <v>20962</v>
      </c>
      <c r="S38" s="28"/>
      <c r="T38" s="28"/>
      <c r="U38" s="29">
        <f>SUM(R38:T38)</f>
        <v>20962</v>
      </c>
      <c r="V38" s="28"/>
      <c r="W38" s="28"/>
      <c r="X38" s="28"/>
      <c r="Y38" s="29">
        <f>SUM(V38:X38)</f>
        <v>0</v>
      </c>
      <c r="Z38" s="28"/>
      <c r="AA38" s="28"/>
      <c r="AB38" s="28"/>
      <c r="AC38" s="29">
        <f>SUM(Z38:AB38)</f>
        <v>0</v>
      </c>
      <c r="AD38" s="28"/>
      <c r="AE38" s="28"/>
      <c r="AF38" s="28"/>
      <c r="AG38" s="29">
        <f>SUM(AD38:AF38)</f>
        <v>0</v>
      </c>
      <c r="AH38" s="29">
        <f t="shared" ref="AH38:AH39" si="33">SUM(U38,Y38,AC38,AG38)</f>
        <v>20962</v>
      </c>
      <c r="AI38" s="112">
        <f>IF(ISERROR(AH38/J37),0,AH38/J37)</f>
        <v>7.5429766510291981E-4</v>
      </c>
      <c r="AJ38" s="112">
        <f>IF(ISERROR(AH38/$AH$70),"-",AH38/$AH$70)</f>
        <v>4.2728541258058347E-5</v>
      </c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</row>
    <row r="39" spans="1:78" ht="24.9" customHeight="1" outlineLevel="1" x14ac:dyDescent="0.3">
      <c r="A39" s="23">
        <v>2</v>
      </c>
      <c r="B39" s="23"/>
      <c r="C39" s="151"/>
      <c r="D39" s="33"/>
      <c r="E39" s="75"/>
      <c r="F39" s="151"/>
      <c r="G39" s="151"/>
      <c r="H39" s="33"/>
      <c r="I39" s="33"/>
      <c r="J39" s="482"/>
      <c r="K39" s="79">
        <v>23854194</v>
      </c>
      <c r="L39" s="170" t="s">
        <v>126</v>
      </c>
      <c r="M39" s="28"/>
      <c r="N39" s="28"/>
      <c r="O39" s="28"/>
      <c r="P39" s="78"/>
      <c r="Q39" s="78"/>
      <c r="R39" s="28">
        <v>1360834</v>
      </c>
      <c r="S39" s="28">
        <v>1479959</v>
      </c>
      <c r="T39" s="28">
        <v>3345916</v>
      </c>
      <c r="U39" s="29">
        <f t="shared" ref="U39" si="34">SUM(R39:T39)</f>
        <v>6186709</v>
      </c>
      <c r="V39" s="28">
        <v>2403542</v>
      </c>
      <c r="W39" s="28">
        <v>2104865</v>
      </c>
      <c r="X39" s="28">
        <v>1200393</v>
      </c>
      <c r="Y39" s="29">
        <f t="shared" ref="Y39" si="35">SUM(V39:X39)</f>
        <v>5708800</v>
      </c>
      <c r="Z39" s="28">
        <v>1817817</v>
      </c>
      <c r="AA39" s="28">
        <v>3297414</v>
      </c>
      <c r="AB39" s="28">
        <v>2515916</v>
      </c>
      <c r="AC39" s="29">
        <f t="shared" ref="AC39" si="36">SUM(Z39:AB39)</f>
        <v>7631147</v>
      </c>
      <c r="AD39" s="28"/>
      <c r="AE39" s="28"/>
      <c r="AF39" s="28"/>
      <c r="AG39" s="29">
        <f t="shared" ref="AG39" si="37">SUM(AD39:AF39)</f>
        <v>0</v>
      </c>
      <c r="AH39" s="29">
        <f t="shared" si="33"/>
        <v>19526656</v>
      </c>
      <c r="AI39" s="112">
        <f>IF(ISERROR(AH39/J37),0,AH39/J37)</f>
        <v>0.70264817422325732</v>
      </c>
      <c r="AJ39" s="112">
        <f>IF(ISERROR(AH39/$AH$70),"-",AH39/$AH$70)</f>
        <v>3.9802763406541E-2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</row>
    <row r="40" spans="1:78" s="284" customFormat="1" x14ac:dyDescent="0.3">
      <c r="A40" s="430" t="s">
        <v>63</v>
      </c>
      <c r="B40" s="430"/>
      <c r="C40" s="430"/>
      <c r="D40" s="430"/>
      <c r="E40" s="430"/>
      <c r="F40" s="430"/>
      <c r="G40" s="430"/>
      <c r="H40" s="430"/>
      <c r="I40" s="430"/>
      <c r="J40" s="273">
        <f>+J37</f>
        <v>27790090</v>
      </c>
      <c r="K40" s="273">
        <f>SUM(K38:K39)</f>
        <v>23875156</v>
      </c>
      <c r="L40" s="394"/>
      <c r="M40" s="273">
        <f>SUM(M38:M39)</f>
        <v>0</v>
      </c>
      <c r="N40" s="273">
        <f>SUM(N38:N39)</f>
        <v>0</v>
      </c>
      <c r="O40" s="273">
        <f>SUM(O38:O39)</f>
        <v>0</v>
      </c>
      <c r="P40" s="274"/>
      <c r="Q40" s="404"/>
      <c r="R40" s="273">
        <f t="shared" ref="R40:AH40" si="38">SUM(R38:R39)</f>
        <v>1381796</v>
      </c>
      <c r="S40" s="273">
        <f t="shared" si="38"/>
        <v>1479959</v>
      </c>
      <c r="T40" s="273">
        <f t="shared" si="38"/>
        <v>3345916</v>
      </c>
      <c r="U40" s="273">
        <f t="shared" si="38"/>
        <v>6207671</v>
      </c>
      <c r="V40" s="273">
        <f t="shared" si="38"/>
        <v>2403542</v>
      </c>
      <c r="W40" s="273">
        <f t="shared" si="38"/>
        <v>2104865</v>
      </c>
      <c r="X40" s="273">
        <f t="shared" si="38"/>
        <v>1200393</v>
      </c>
      <c r="Y40" s="273">
        <f t="shared" si="38"/>
        <v>5708800</v>
      </c>
      <c r="Z40" s="273">
        <f t="shared" si="38"/>
        <v>1817817</v>
      </c>
      <c r="AA40" s="273">
        <f t="shared" si="38"/>
        <v>3297414</v>
      </c>
      <c r="AB40" s="273">
        <f t="shared" si="38"/>
        <v>2515916</v>
      </c>
      <c r="AC40" s="273">
        <f t="shared" si="38"/>
        <v>7631147</v>
      </c>
      <c r="AD40" s="273">
        <f t="shared" si="38"/>
        <v>0</v>
      </c>
      <c r="AE40" s="273">
        <f t="shared" si="38"/>
        <v>0</v>
      </c>
      <c r="AF40" s="273">
        <f t="shared" si="38"/>
        <v>0</v>
      </c>
      <c r="AG40" s="273">
        <f t="shared" si="38"/>
        <v>0</v>
      </c>
      <c r="AH40" s="273">
        <f t="shared" si="38"/>
        <v>19547618</v>
      </c>
      <c r="AI40" s="281">
        <f>IF(ISERROR(AH40/J40),0,AH40/J40)</f>
        <v>0.70340247188836025</v>
      </c>
      <c r="AJ40" s="281">
        <f>IF(ISERROR(AH40/$AH$70),0,AH40/$AH$70)</f>
        <v>3.9845491947799065E-2</v>
      </c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283"/>
      <c r="BB40" s="283"/>
      <c r="BC40" s="283"/>
      <c r="BD40" s="283"/>
      <c r="BE40" s="283"/>
      <c r="BF40" s="283"/>
      <c r="BG40" s="283"/>
      <c r="BH40" s="283"/>
      <c r="BI40" s="283"/>
      <c r="BJ40" s="283"/>
      <c r="BK40" s="283"/>
      <c r="BL40" s="283"/>
      <c r="BM40" s="283"/>
      <c r="BN40" s="283"/>
      <c r="BO40" s="283"/>
      <c r="BP40" s="283"/>
      <c r="BQ40" s="283"/>
      <c r="BR40" s="283"/>
      <c r="BS40" s="283"/>
      <c r="BT40" s="283"/>
      <c r="BU40" s="283"/>
      <c r="BV40" s="283"/>
      <c r="BW40" s="283"/>
      <c r="BX40" s="283"/>
      <c r="BY40" s="283"/>
      <c r="BZ40" s="283"/>
    </row>
    <row r="41" spans="1:78" x14ac:dyDescent="0.3">
      <c r="A41" s="524" t="s">
        <v>64</v>
      </c>
      <c r="B41" s="524"/>
      <c r="C41" s="524"/>
      <c r="D41" s="524"/>
      <c r="E41" s="524"/>
      <c r="F41" s="16"/>
      <c r="G41" s="5"/>
      <c r="H41" s="17"/>
      <c r="I41" s="17"/>
      <c r="J41" s="481">
        <v>29561948</v>
      </c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111"/>
      <c r="AJ41" s="111"/>
    </row>
    <row r="42" spans="1:78" ht="24.9" customHeight="1" outlineLevel="1" x14ac:dyDescent="0.3">
      <c r="A42" s="23">
        <v>1</v>
      </c>
      <c r="B42" s="23"/>
      <c r="C42" s="151"/>
      <c r="D42" s="33"/>
      <c r="E42" s="75"/>
      <c r="F42" s="151"/>
      <c r="G42" s="151"/>
      <c r="H42" s="33"/>
      <c r="I42" s="33"/>
      <c r="J42" s="482"/>
      <c r="K42" s="79">
        <v>199138</v>
      </c>
      <c r="L42" s="170" t="s">
        <v>182</v>
      </c>
      <c r="M42" s="28"/>
      <c r="N42" s="28"/>
      <c r="O42" s="28"/>
      <c r="P42" s="78"/>
      <c r="Q42" s="78"/>
      <c r="R42" s="28">
        <v>41924</v>
      </c>
      <c r="S42" s="28"/>
      <c r="T42" s="28"/>
      <c r="U42" s="29">
        <f>SUM(R42:T42)</f>
        <v>41924</v>
      </c>
      <c r="V42" s="28"/>
      <c r="W42" s="28"/>
      <c r="X42" s="28"/>
      <c r="Y42" s="29">
        <f>SUM(V42:X42)</f>
        <v>0</v>
      </c>
      <c r="Z42" s="28"/>
      <c r="AA42" s="28">
        <v>20962</v>
      </c>
      <c r="AB42" s="28">
        <v>136252</v>
      </c>
      <c r="AC42" s="29">
        <f>SUM(Z42:AB42)</f>
        <v>157214</v>
      </c>
      <c r="AD42" s="28"/>
      <c r="AE42" s="28"/>
      <c r="AF42" s="28"/>
      <c r="AG42" s="29">
        <f>SUM(AD42:AF42)</f>
        <v>0</v>
      </c>
      <c r="AH42" s="29">
        <f t="shared" ref="AH42:AH43" si="39">SUM(U42,Y42,AC42,AG42)</f>
        <v>199138</v>
      </c>
      <c r="AI42" s="112">
        <f>IF(ISERROR(AH42/J41),0,AH42/J41)</f>
        <v>6.7362949153418443E-3</v>
      </c>
      <c r="AJ42" s="112">
        <f>IF(ISERROR(AH42/$AH$70),"-",AH42/$AH$70)</f>
        <v>4.0591910357061457E-4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</row>
    <row r="43" spans="1:78" ht="24.9" customHeight="1" outlineLevel="1" x14ac:dyDescent="0.3">
      <c r="A43" s="23">
        <v>2</v>
      </c>
      <c r="B43" s="23"/>
      <c r="C43" s="151"/>
      <c r="D43" s="33"/>
      <c r="E43" s="75"/>
      <c r="F43" s="151"/>
      <c r="G43" s="151"/>
      <c r="H43" s="33"/>
      <c r="I43" s="33"/>
      <c r="J43" s="482"/>
      <c r="K43" s="79">
        <f>22961159+28700</f>
        <v>22989859</v>
      </c>
      <c r="L43" s="170" t="s">
        <v>126</v>
      </c>
      <c r="M43" s="28"/>
      <c r="N43" s="28"/>
      <c r="O43" s="28"/>
      <c r="P43" s="78"/>
      <c r="Q43" s="78"/>
      <c r="R43" s="28">
        <v>920363</v>
      </c>
      <c r="S43" s="28">
        <v>914169</v>
      </c>
      <c r="T43" s="28">
        <v>1147354</v>
      </c>
      <c r="U43" s="29">
        <f t="shared" ref="U43" si="40">SUM(R43:T43)</f>
        <v>2981886</v>
      </c>
      <c r="V43" s="28">
        <v>3089385</v>
      </c>
      <c r="W43" s="28">
        <v>3132748</v>
      </c>
      <c r="X43" s="28">
        <v>1392038</v>
      </c>
      <c r="Y43" s="29">
        <f t="shared" ref="Y43" si="41">SUM(V43:X43)</f>
        <v>7614171</v>
      </c>
      <c r="Z43" s="28">
        <v>4108487</v>
      </c>
      <c r="AA43" s="28">
        <f>1906607+25900</f>
        <v>1932507</v>
      </c>
      <c r="AB43" s="28">
        <f>2800+2110101</f>
        <v>2112901</v>
      </c>
      <c r="AC43" s="29">
        <f t="shared" ref="AC43" si="42">SUM(Z43:AB43)</f>
        <v>8153895</v>
      </c>
      <c r="AD43" s="28"/>
      <c r="AE43" s="28"/>
      <c r="AF43" s="28"/>
      <c r="AG43" s="29">
        <f t="shared" ref="AG43" si="43">SUM(AD43:AF43)</f>
        <v>0</v>
      </c>
      <c r="AH43" s="29">
        <f t="shared" si="39"/>
        <v>18749952</v>
      </c>
      <c r="AI43" s="112">
        <f>IF(ISERROR(AH43/J41),0,AH43/J41)</f>
        <v>0.63425969087016865</v>
      </c>
      <c r="AJ43" s="112">
        <f>IF(ISERROR(AH43/$AH$70),"-",AH43/$AH$70)</f>
        <v>3.8219544777149776E-2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</row>
    <row r="44" spans="1:78" s="284" customFormat="1" x14ac:dyDescent="0.3">
      <c r="A44" s="430" t="s">
        <v>65</v>
      </c>
      <c r="B44" s="430"/>
      <c r="C44" s="430"/>
      <c r="D44" s="430"/>
      <c r="E44" s="430"/>
      <c r="F44" s="430"/>
      <c r="G44" s="430"/>
      <c r="H44" s="430"/>
      <c r="I44" s="430"/>
      <c r="J44" s="273">
        <f>J41</f>
        <v>29561948</v>
      </c>
      <c r="K44" s="273">
        <f>SUM(K42:K43)</f>
        <v>23188997</v>
      </c>
      <c r="L44" s="394"/>
      <c r="M44" s="273">
        <f>SUM(M42:M43)</f>
        <v>0</v>
      </c>
      <c r="N44" s="273">
        <f>SUM(N42:N43)</f>
        <v>0</v>
      </c>
      <c r="O44" s="273">
        <f>SUM(O42:O43)</f>
        <v>0</v>
      </c>
      <c r="P44" s="274"/>
      <c r="Q44" s="404"/>
      <c r="R44" s="273">
        <f t="shared" ref="R44:AH44" si="44">SUM(R42:R43)</f>
        <v>962287</v>
      </c>
      <c r="S44" s="273">
        <f t="shared" si="44"/>
        <v>914169</v>
      </c>
      <c r="T44" s="273">
        <f t="shared" si="44"/>
        <v>1147354</v>
      </c>
      <c r="U44" s="273">
        <f t="shared" si="44"/>
        <v>3023810</v>
      </c>
      <c r="V44" s="273">
        <f t="shared" si="44"/>
        <v>3089385</v>
      </c>
      <c r="W44" s="273">
        <f t="shared" si="44"/>
        <v>3132748</v>
      </c>
      <c r="X44" s="273">
        <f t="shared" si="44"/>
        <v>1392038</v>
      </c>
      <c r="Y44" s="273">
        <f t="shared" si="44"/>
        <v>7614171</v>
      </c>
      <c r="Z44" s="273">
        <f t="shared" si="44"/>
        <v>4108487</v>
      </c>
      <c r="AA44" s="273">
        <f t="shared" si="44"/>
        <v>1953469</v>
      </c>
      <c r="AB44" s="273">
        <f t="shared" si="44"/>
        <v>2249153</v>
      </c>
      <c r="AC44" s="273">
        <f t="shared" si="44"/>
        <v>8311109</v>
      </c>
      <c r="AD44" s="273">
        <f t="shared" si="44"/>
        <v>0</v>
      </c>
      <c r="AE44" s="273">
        <f t="shared" si="44"/>
        <v>0</v>
      </c>
      <c r="AF44" s="273">
        <f t="shared" si="44"/>
        <v>0</v>
      </c>
      <c r="AG44" s="273">
        <f t="shared" si="44"/>
        <v>0</v>
      </c>
      <c r="AH44" s="273">
        <f t="shared" si="44"/>
        <v>18949090</v>
      </c>
      <c r="AI44" s="281">
        <f>IF(ISERROR(AH44/J44),0,AH44/J44)</f>
        <v>0.64099598578551054</v>
      </c>
      <c r="AJ44" s="281">
        <f>IF(ISERROR(AH44/$AH$70),0,AH44/$AH$70)</f>
        <v>3.8625463880720391E-2</v>
      </c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</row>
    <row r="45" spans="1:78" x14ac:dyDescent="0.3">
      <c r="A45" s="524" t="s">
        <v>66</v>
      </c>
      <c r="B45" s="524"/>
      <c r="C45" s="524"/>
      <c r="D45" s="524"/>
      <c r="E45" s="524"/>
      <c r="F45" s="16"/>
      <c r="G45" s="5"/>
      <c r="H45" s="17"/>
      <c r="I45" s="17"/>
      <c r="J45" s="481">
        <v>32382072</v>
      </c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111"/>
      <c r="AJ45" s="111"/>
    </row>
    <row r="46" spans="1:78" ht="24.9" customHeight="1" outlineLevel="1" x14ac:dyDescent="0.3">
      <c r="A46" s="23">
        <v>1</v>
      </c>
      <c r="B46" s="23"/>
      <c r="C46" s="151"/>
      <c r="D46" s="33"/>
      <c r="E46" s="75"/>
      <c r="F46" s="151"/>
      <c r="G46" s="151"/>
      <c r="H46" s="33"/>
      <c r="I46" s="33"/>
      <c r="J46" s="482"/>
      <c r="K46" s="79">
        <v>29392527</v>
      </c>
      <c r="L46" s="170" t="s">
        <v>126</v>
      </c>
      <c r="M46" s="28"/>
      <c r="N46" s="28"/>
      <c r="O46" s="28"/>
      <c r="P46" s="78"/>
      <c r="Q46" s="78"/>
      <c r="R46" s="28">
        <v>2285544</v>
      </c>
      <c r="S46" s="28">
        <v>1894325</v>
      </c>
      <c r="T46" s="28">
        <v>2282833</v>
      </c>
      <c r="U46" s="29">
        <f>SUM(R46:T46)</f>
        <v>6462702</v>
      </c>
      <c r="V46" s="28">
        <v>3478770</v>
      </c>
      <c r="W46" s="28">
        <v>2670579</v>
      </c>
      <c r="X46" s="28">
        <v>3020258</v>
      </c>
      <c r="Y46" s="29">
        <f>SUM(V46:X46)</f>
        <v>9169607</v>
      </c>
      <c r="Z46" s="28">
        <v>2060424</v>
      </c>
      <c r="AA46" s="28">
        <v>4768671</v>
      </c>
      <c r="AB46" s="28">
        <v>2225885</v>
      </c>
      <c r="AC46" s="29">
        <f>SUM(Z46:AB46)</f>
        <v>9054980</v>
      </c>
      <c r="AD46" s="28"/>
      <c r="AE46" s="28"/>
      <c r="AF46" s="28"/>
      <c r="AG46" s="29">
        <f>SUM(AD46:AF46)</f>
        <v>0</v>
      </c>
      <c r="AH46" s="29">
        <f t="shared" ref="AH46" si="45">SUM(U46,Y46,AC46,AG46)</f>
        <v>24687289</v>
      </c>
      <c r="AI46" s="112">
        <f>IF(ISERROR(AH46/J45),0,AH46/J45)</f>
        <v>0.762375211814735</v>
      </c>
      <c r="AJ46" s="112">
        <f>IF(ISERROR(AH46/$AH$70),"-",AH46/$AH$70)</f>
        <v>5.0322099350544318E-2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</row>
    <row r="47" spans="1:78" s="284" customFormat="1" x14ac:dyDescent="0.3">
      <c r="A47" s="430" t="s">
        <v>67</v>
      </c>
      <c r="B47" s="430"/>
      <c r="C47" s="430"/>
      <c r="D47" s="430"/>
      <c r="E47" s="430"/>
      <c r="F47" s="430"/>
      <c r="G47" s="430"/>
      <c r="H47" s="430"/>
      <c r="I47" s="430"/>
      <c r="J47" s="273">
        <f>J45</f>
        <v>32382072</v>
      </c>
      <c r="K47" s="273">
        <f>SUM(K46:K46)</f>
        <v>29392527</v>
      </c>
      <c r="L47" s="394"/>
      <c r="M47" s="273">
        <f>SUM(M46:M46)</f>
        <v>0</v>
      </c>
      <c r="N47" s="273">
        <f>SUM(N46:N46)</f>
        <v>0</v>
      </c>
      <c r="O47" s="273">
        <f>SUM(O46:O46)</f>
        <v>0</v>
      </c>
      <c r="P47" s="274"/>
      <c r="Q47" s="404"/>
      <c r="R47" s="273">
        <f t="shared" ref="R47:AH47" si="46">SUM(R46:R46)</f>
        <v>2285544</v>
      </c>
      <c r="S47" s="273">
        <f t="shared" si="46"/>
        <v>1894325</v>
      </c>
      <c r="T47" s="273">
        <f t="shared" si="46"/>
        <v>2282833</v>
      </c>
      <c r="U47" s="273">
        <f t="shared" si="46"/>
        <v>6462702</v>
      </c>
      <c r="V47" s="273">
        <f t="shared" si="46"/>
        <v>3478770</v>
      </c>
      <c r="W47" s="273">
        <f t="shared" si="46"/>
        <v>2670579</v>
      </c>
      <c r="X47" s="273">
        <f t="shared" si="46"/>
        <v>3020258</v>
      </c>
      <c r="Y47" s="273">
        <f t="shared" si="46"/>
        <v>9169607</v>
      </c>
      <c r="Z47" s="273">
        <f t="shared" si="46"/>
        <v>2060424</v>
      </c>
      <c r="AA47" s="273">
        <f t="shared" si="46"/>
        <v>4768671</v>
      </c>
      <c r="AB47" s="273">
        <f t="shared" si="46"/>
        <v>2225885</v>
      </c>
      <c r="AC47" s="273">
        <f t="shared" si="46"/>
        <v>9054980</v>
      </c>
      <c r="AD47" s="273">
        <f t="shared" si="46"/>
        <v>0</v>
      </c>
      <c r="AE47" s="273">
        <f t="shared" si="46"/>
        <v>0</v>
      </c>
      <c r="AF47" s="273">
        <f t="shared" si="46"/>
        <v>0</v>
      </c>
      <c r="AG47" s="273">
        <f t="shared" si="46"/>
        <v>0</v>
      </c>
      <c r="AH47" s="273">
        <f t="shared" si="46"/>
        <v>24687289</v>
      </c>
      <c r="AI47" s="281">
        <f>IF(ISERROR(AH47/J47),0,AH47/J47)</f>
        <v>0.762375211814735</v>
      </c>
      <c r="AJ47" s="281">
        <f>IF(ISERROR(AH47/$AH$70),0,AH47/$AH$70)</f>
        <v>5.0322099350544318E-2</v>
      </c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</row>
    <row r="48" spans="1:78" x14ac:dyDescent="0.3">
      <c r="A48" s="524" t="s">
        <v>68</v>
      </c>
      <c r="B48" s="524"/>
      <c r="C48" s="524"/>
      <c r="D48" s="524"/>
      <c r="E48" s="524"/>
      <c r="F48" s="16"/>
      <c r="G48" s="5"/>
      <c r="H48" s="17"/>
      <c r="I48" s="17"/>
      <c r="J48" s="481">
        <v>12000000</v>
      </c>
      <c r="K48" s="7"/>
      <c r="L48" s="18"/>
      <c r="M48" s="19"/>
      <c r="N48" s="19"/>
      <c r="O48" s="19"/>
      <c r="P48" s="5"/>
      <c r="Q48" s="20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111"/>
      <c r="AJ48" s="111"/>
    </row>
    <row r="49" spans="1:78" ht="24.9" customHeight="1" outlineLevel="1" x14ac:dyDescent="0.3">
      <c r="A49" s="23">
        <v>1</v>
      </c>
      <c r="B49" s="23"/>
      <c r="C49" s="151"/>
      <c r="D49" s="33"/>
      <c r="E49" s="75"/>
      <c r="F49" s="151"/>
      <c r="G49" s="151"/>
      <c r="H49" s="33"/>
      <c r="I49" s="33"/>
      <c r="J49" s="482"/>
      <c r="K49" s="79">
        <v>10948428</v>
      </c>
      <c r="L49" s="170" t="s">
        <v>126</v>
      </c>
      <c r="M49" s="28"/>
      <c r="N49" s="28"/>
      <c r="O49" s="28"/>
      <c r="P49" s="78"/>
      <c r="Q49" s="78"/>
      <c r="R49" s="28">
        <v>3510500</v>
      </c>
      <c r="S49" s="28">
        <v>269584</v>
      </c>
      <c r="T49" s="28">
        <v>90776</v>
      </c>
      <c r="U49" s="29">
        <f>SUM(R49:T49)</f>
        <v>3870860</v>
      </c>
      <c r="V49" s="28">
        <v>1017112</v>
      </c>
      <c r="W49" s="28">
        <v>604662</v>
      </c>
      <c r="X49" s="28">
        <v>835787</v>
      </c>
      <c r="Y49" s="29">
        <f>SUM(V49:X49)</f>
        <v>2457561</v>
      </c>
      <c r="Z49" s="28">
        <v>832999</v>
      </c>
      <c r="AA49" s="28">
        <v>1412354</v>
      </c>
      <c r="AB49" s="28">
        <v>276668</v>
      </c>
      <c r="AC49" s="29">
        <f>SUM(Z49:AB49)</f>
        <v>2522021</v>
      </c>
      <c r="AD49" s="28"/>
      <c r="AE49" s="28"/>
      <c r="AF49" s="28"/>
      <c r="AG49" s="29">
        <f>SUM(AD49:AF49)</f>
        <v>0</v>
      </c>
      <c r="AH49" s="29">
        <f t="shared" ref="AH49" si="47">SUM(U49,Y49,AC49,AG49)</f>
        <v>8850442</v>
      </c>
      <c r="AI49" s="112">
        <f>IF(ISERROR(AH49/J48),0,AH49/J48)</f>
        <v>0.73753683333333331</v>
      </c>
      <c r="AJ49" s="112">
        <f>IF(ISERROR(AH49/$AH$70),"-",AH49/$AH$70)</f>
        <v>1.8040572280748613E-2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</row>
    <row r="50" spans="1:78" s="284" customFormat="1" x14ac:dyDescent="0.3">
      <c r="A50" s="430" t="s">
        <v>69</v>
      </c>
      <c r="B50" s="430"/>
      <c r="C50" s="430"/>
      <c r="D50" s="430"/>
      <c r="E50" s="430"/>
      <c r="F50" s="430"/>
      <c r="G50" s="430"/>
      <c r="H50" s="430"/>
      <c r="I50" s="430"/>
      <c r="J50" s="273">
        <f>J48</f>
        <v>12000000</v>
      </c>
      <c r="K50" s="273">
        <f>SUM(K49:K49)</f>
        <v>10948428</v>
      </c>
      <c r="L50" s="394"/>
      <c r="M50" s="273">
        <f>SUM(M49:M49)</f>
        <v>0</v>
      </c>
      <c r="N50" s="273">
        <f>SUM(N49:N49)</f>
        <v>0</v>
      </c>
      <c r="O50" s="273">
        <f>SUM(O49:O49)</f>
        <v>0</v>
      </c>
      <c r="P50" s="274"/>
      <c r="Q50" s="404"/>
      <c r="R50" s="273">
        <f t="shared" ref="R50:AH50" si="48">SUM(R49:R49)</f>
        <v>3510500</v>
      </c>
      <c r="S50" s="273">
        <f t="shared" si="48"/>
        <v>269584</v>
      </c>
      <c r="T50" s="273">
        <f t="shared" si="48"/>
        <v>90776</v>
      </c>
      <c r="U50" s="273">
        <f t="shared" si="48"/>
        <v>3870860</v>
      </c>
      <c r="V50" s="273">
        <f t="shared" si="48"/>
        <v>1017112</v>
      </c>
      <c r="W50" s="273">
        <f t="shared" si="48"/>
        <v>604662</v>
      </c>
      <c r="X50" s="273">
        <f t="shared" si="48"/>
        <v>835787</v>
      </c>
      <c r="Y50" s="273">
        <f t="shared" si="48"/>
        <v>2457561</v>
      </c>
      <c r="Z50" s="273">
        <f t="shared" si="48"/>
        <v>832999</v>
      </c>
      <c r="AA50" s="273">
        <f t="shared" si="48"/>
        <v>1412354</v>
      </c>
      <c r="AB50" s="273">
        <f t="shared" si="48"/>
        <v>276668</v>
      </c>
      <c r="AC50" s="273">
        <f t="shared" si="48"/>
        <v>2522021</v>
      </c>
      <c r="AD50" s="273">
        <f t="shared" si="48"/>
        <v>0</v>
      </c>
      <c r="AE50" s="273">
        <f t="shared" si="48"/>
        <v>0</v>
      </c>
      <c r="AF50" s="273">
        <f t="shared" si="48"/>
        <v>0</v>
      </c>
      <c r="AG50" s="273">
        <f t="shared" si="48"/>
        <v>0</v>
      </c>
      <c r="AH50" s="273">
        <f t="shared" si="48"/>
        <v>8850442</v>
      </c>
      <c r="AI50" s="281">
        <f>IF(ISERROR(AH50/J50),0,AH50/J50)</f>
        <v>0.73753683333333331</v>
      </c>
      <c r="AJ50" s="281">
        <f>IF(ISERROR(AH50/$AH$70),0,AH50/$AH$70)</f>
        <v>1.8040572280748613E-2</v>
      </c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</row>
    <row r="51" spans="1:78" x14ac:dyDescent="0.3">
      <c r="A51" s="473" t="s">
        <v>70</v>
      </c>
      <c r="B51" s="474"/>
      <c r="C51" s="474"/>
      <c r="D51" s="474"/>
      <c r="E51" s="475"/>
      <c r="F51" s="16"/>
      <c r="G51" s="5"/>
      <c r="H51" s="17"/>
      <c r="I51" s="17"/>
      <c r="J51" s="481">
        <v>41389468</v>
      </c>
      <c r="K51" s="7"/>
      <c r="L51" s="18"/>
      <c r="M51" s="19"/>
      <c r="N51" s="19"/>
      <c r="O51" s="19"/>
      <c r="P51" s="5"/>
      <c r="Q51" s="20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11"/>
      <c r="AJ51" s="111"/>
    </row>
    <row r="52" spans="1:78" ht="24.9" customHeight="1" outlineLevel="1" x14ac:dyDescent="0.3">
      <c r="A52" s="23">
        <v>1</v>
      </c>
      <c r="B52" s="23"/>
      <c r="C52" s="151"/>
      <c r="D52" s="33"/>
      <c r="E52" s="75"/>
      <c r="F52" s="151"/>
      <c r="G52" s="151"/>
      <c r="H52" s="33"/>
      <c r="I52" s="33"/>
      <c r="J52" s="482"/>
      <c r="K52" s="79">
        <v>34545956</v>
      </c>
      <c r="L52" s="170" t="s">
        <v>126</v>
      </c>
      <c r="M52" s="28"/>
      <c r="N52" s="28"/>
      <c r="O52" s="28"/>
      <c r="P52" s="78"/>
      <c r="Q52" s="78"/>
      <c r="R52" s="28">
        <v>2168092</v>
      </c>
      <c r="S52" s="28">
        <v>2368719</v>
      </c>
      <c r="T52" s="28">
        <v>3048472</v>
      </c>
      <c r="U52" s="29">
        <f>SUM(R52:T52)</f>
        <v>7585283</v>
      </c>
      <c r="V52" s="28">
        <v>2682819</v>
      </c>
      <c r="W52" s="28">
        <v>2940280</v>
      </c>
      <c r="X52" s="28">
        <v>4113523</v>
      </c>
      <c r="Y52" s="29">
        <f>SUM(V52:X52)</f>
        <v>9736622</v>
      </c>
      <c r="Z52" s="28">
        <v>2724211</v>
      </c>
      <c r="AA52" s="28">
        <v>2907236</v>
      </c>
      <c r="AB52" s="28">
        <v>2907488</v>
      </c>
      <c r="AC52" s="29">
        <f>SUM(Z52:AB52)</f>
        <v>8538935</v>
      </c>
      <c r="AD52" s="28"/>
      <c r="AE52" s="28"/>
      <c r="AF52" s="28"/>
      <c r="AG52" s="29">
        <f>SUM(AD52:AF52)</f>
        <v>0</v>
      </c>
      <c r="AH52" s="29">
        <f t="shared" ref="AH52" si="49">SUM(U52,Y52,AC52,AG52)</f>
        <v>25860840</v>
      </c>
      <c r="AI52" s="112">
        <f>IF(ISERROR(AH52/J50),0,AH52/J50)</f>
        <v>2.1550699999999998</v>
      </c>
      <c r="AJ52" s="112">
        <f>IF(ISERROR(AH52/$AH$70),"-",AH52/$AH$70)</f>
        <v>5.2714243340713937E-2</v>
      </c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</row>
    <row r="53" spans="1:78" s="284" customFormat="1" x14ac:dyDescent="0.3">
      <c r="A53" s="427" t="s">
        <v>71</v>
      </c>
      <c r="B53" s="428"/>
      <c r="C53" s="428"/>
      <c r="D53" s="428"/>
      <c r="E53" s="428"/>
      <c r="F53" s="428"/>
      <c r="G53" s="428"/>
      <c r="H53" s="428"/>
      <c r="I53" s="429"/>
      <c r="J53" s="273">
        <f>J51</f>
        <v>41389468</v>
      </c>
      <c r="K53" s="273">
        <f>+SUM(K52:K52)</f>
        <v>34545956</v>
      </c>
      <c r="L53" s="394"/>
      <c r="M53" s="273">
        <f>+SUM(M52:M52)</f>
        <v>0</v>
      </c>
      <c r="N53" s="273">
        <f t="shared" ref="N53:O53" si="50">+SUM(N52:N52)</f>
        <v>0</v>
      </c>
      <c r="O53" s="273">
        <f t="shared" si="50"/>
        <v>0</v>
      </c>
      <c r="P53" s="274"/>
      <c r="Q53" s="404"/>
      <c r="R53" s="273">
        <f t="shared" ref="R53:AH53" si="51">SUM(R52:R52)</f>
        <v>2168092</v>
      </c>
      <c r="S53" s="273">
        <f t="shared" si="51"/>
        <v>2368719</v>
      </c>
      <c r="T53" s="273">
        <f t="shared" si="51"/>
        <v>3048472</v>
      </c>
      <c r="U53" s="273">
        <f t="shared" si="51"/>
        <v>7585283</v>
      </c>
      <c r="V53" s="273">
        <f t="shared" si="51"/>
        <v>2682819</v>
      </c>
      <c r="W53" s="273">
        <f t="shared" si="51"/>
        <v>2940280</v>
      </c>
      <c r="X53" s="273">
        <f t="shared" si="51"/>
        <v>4113523</v>
      </c>
      <c r="Y53" s="273">
        <f t="shared" si="51"/>
        <v>9736622</v>
      </c>
      <c r="Z53" s="273">
        <f t="shared" si="51"/>
        <v>2724211</v>
      </c>
      <c r="AA53" s="273">
        <f t="shared" si="51"/>
        <v>2907236</v>
      </c>
      <c r="AB53" s="273">
        <f t="shared" si="51"/>
        <v>2907488</v>
      </c>
      <c r="AC53" s="273">
        <f t="shared" si="51"/>
        <v>8538935</v>
      </c>
      <c r="AD53" s="273">
        <f t="shared" si="51"/>
        <v>0</v>
      </c>
      <c r="AE53" s="273">
        <f t="shared" si="51"/>
        <v>0</v>
      </c>
      <c r="AF53" s="273">
        <f t="shared" si="51"/>
        <v>0</v>
      </c>
      <c r="AG53" s="273">
        <f t="shared" si="51"/>
        <v>0</v>
      </c>
      <c r="AH53" s="273">
        <f t="shared" si="51"/>
        <v>25860840</v>
      </c>
      <c r="AI53" s="281">
        <f>IF(ISERROR(AH53/J53),0,AH53/J53)</f>
        <v>0.6248169220247044</v>
      </c>
      <c r="AJ53" s="281">
        <f>IF(ISERROR(AH53/$AH$70),0,AH53/$AH$70)</f>
        <v>5.2714243340713937E-2</v>
      </c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</row>
    <row r="54" spans="1:78" x14ac:dyDescent="0.3">
      <c r="A54" s="473" t="s">
        <v>72</v>
      </c>
      <c r="B54" s="474"/>
      <c r="C54" s="474"/>
      <c r="D54" s="474"/>
      <c r="E54" s="475"/>
      <c r="F54" s="16"/>
      <c r="G54" s="5"/>
      <c r="H54" s="17"/>
      <c r="I54" s="17"/>
      <c r="J54" s="481">
        <v>21446149</v>
      </c>
      <c r="K54" s="7"/>
      <c r="L54" s="18"/>
      <c r="M54" s="19"/>
      <c r="N54" s="19"/>
      <c r="O54" s="19"/>
      <c r="P54" s="5"/>
      <c r="Q54" s="20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111"/>
      <c r="AJ54" s="111"/>
    </row>
    <row r="55" spans="1:78" ht="24.9" customHeight="1" outlineLevel="1" x14ac:dyDescent="0.3">
      <c r="A55" s="23">
        <v>1</v>
      </c>
      <c r="B55" s="23"/>
      <c r="C55" s="151"/>
      <c r="D55" s="33"/>
      <c r="E55" s="75"/>
      <c r="F55" s="151"/>
      <c r="G55" s="151"/>
      <c r="H55" s="33"/>
      <c r="I55" s="33"/>
      <c r="J55" s="482"/>
      <c r="K55" s="79">
        <v>16980194</v>
      </c>
      <c r="L55" s="170" t="s">
        <v>126</v>
      </c>
      <c r="M55" s="28"/>
      <c r="N55" s="28"/>
      <c r="O55" s="28"/>
      <c r="P55" s="78"/>
      <c r="Q55" s="78"/>
      <c r="R55" s="28">
        <v>1031077</v>
      </c>
      <c r="S55" s="28">
        <v>865210</v>
      </c>
      <c r="T55" s="28">
        <v>1030550</v>
      </c>
      <c r="U55" s="29">
        <f>SUM(R55:T55)</f>
        <v>2926837</v>
      </c>
      <c r="V55" s="28">
        <v>1646910</v>
      </c>
      <c r="W55" s="28">
        <v>1275146</v>
      </c>
      <c r="X55" s="28">
        <v>2039057</v>
      </c>
      <c r="Y55" s="29">
        <f>SUM(V55:X55)</f>
        <v>4961113</v>
      </c>
      <c r="Z55" s="28">
        <v>2089162</v>
      </c>
      <c r="AA55" s="28">
        <v>1426378</v>
      </c>
      <c r="AB55" s="28">
        <v>2313095</v>
      </c>
      <c r="AC55" s="29">
        <f>SUM(Z55:AB55)</f>
        <v>5828635</v>
      </c>
      <c r="AD55" s="28"/>
      <c r="AE55" s="28"/>
      <c r="AF55" s="28"/>
      <c r="AG55" s="29">
        <f>SUM(AD55:AF55)</f>
        <v>0</v>
      </c>
      <c r="AH55" s="29">
        <f t="shared" ref="AH55" si="52">SUM(U55,Y55,AC55,AG55)</f>
        <v>13716585</v>
      </c>
      <c r="AI55" s="112">
        <f>IF(ISERROR(AH55/J54),0,AH55/J54)</f>
        <v>0.6395826588726955</v>
      </c>
      <c r="AJ55" s="112">
        <f>IF(ISERROR(AH55/$AH$70),"-",AH55/$AH$70)</f>
        <v>2.7959625421818731E-2</v>
      </c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</row>
    <row r="56" spans="1:78" s="284" customFormat="1" x14ac:dyDescent="0.3">
      <c r="A56" s="427" t="s">
        <v>73</v>
      </c>
      <c r="B56" s="428"/>
      <c r="C56" s="428"/>
      <c r="D56" s="428"/>
      <c r="E56" s="428"/>
      <c r="F56" s="428"/>
      <c r="G56" s="428"/>
      <c r="H56" s="428"/>
      <c r="I56" s="429"/>
      <c r="J56" s="273">
        <f>J54</f>
        <v>21446149</v>
      </c>
      <c r="K56" s="273">
        <f>SUM(K55:K55)</f>
        <v>16980194</v>
      </c>
      <c r="L56" s="394"/>
      <c r="M56" s="273">
        <f>SUM(M55:M55)</f>
        <v>0</v>
      </c>
      <c r="N56" s="273">
        <f>SUM(N55:N55)</f>
        <v>0</v>
      </c>
      <c r="O56" s="273">
        <f>SUM(O55:O55)</f>
        <v>0</v>
      </c>
      <c r="P56" s="274"/>
      <c r="Q56" s="404"/>
      <c r="R56" s="273">
        <f t="shared" ref="R56:AH56" si="53">SUM(R55:R55)</f>
        <v>1031077</v>
      </c>
      <c r="S56" s="273">
        <f t="shared" si="53"/>
        <v>865210</v>
      </c>
      <c r="T56" s="273">
        <f t="shared" si="53"/>
        <v>1030550</v>
      </c>
      <c r="U56" s="273">
        <f t="shared" si="53"/>
        <v>2926837</v>
      </c>
      <c r="V56" s="273">
        <f t="shared" si="53"/>
        <v>1646910</v>
      </c>
      <c r="W56" s="273">
        <f t="shared" si="53"/>
        <v>1275146</v>
      </c>
      <c r="X56" s="273">
        <f t="shared" si="53"/>
        <v>2039057</v>
      </c>
      <c r="Y56" s="273">
        <f t="shared" si="53"/>
        <v>4961113</v>
      </c>
      <c r="Z56" s="273">
        <f t="shared" si="53"/>
        <v>2089162</v>
      </c>
      <c r="AA56" s="273">
        <f t="shared" si="53"/>
        <v>1426378</v>
      </c>
      <c r="AB56" s="273">
        <f t="shared" si="53"/>
        <v>2313095</v>
      </c>
      <c r="AC56" s="273">
        <f t="shared" si="53"/>
        <v>5828635</v>
      </c>
      <c r="AD56" s="273">
        <f t="shared" si="53"/>
        <v>0</v>
      </c>
      <c r="AE56" s="273">
        <f t="shared" si="53"/>
        <v>0</v>
      </c>
      <c r="AF56" s="273">
        <f t="shared" si="53"/>
        <v>0</v>
      </c>
      <c r="AG56" s="273">
        <f t="shared" si="53"/>
        <v>0</v>
      </c>
      <c r="AH56" s="273">
        <f t="shared" si="53"/>
        <v>13716585</v>
      </c>
      <c r="AI56" s="281">
        <f>IF(ISERROR(AH56/J56),0,AH56/J56)</f>
        <v>0.6395826588726955</v>
      </c>
      <c r="AJ56" s="281">
        <f>IF(ISERROR(AH56/$AH$70),0,AH56/$AH$70)</f>
        <v>2.7959625421818731E-2</v>
      </c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3"/>
      <c r="BR56" s="283"/>
      <c r="BS56" s="283"/>
      <c r="BT56" s="283"/>
      <c r="BU56" s="283"/>
      <c r="BV56" s="283"/>
      <c r="BW56" s="283"/>
      <c r="BX56" s="283"/>
      <c r="BY56" s="283"/>
      <c r="BZ56" s="283"/>
    </row>
    <row r="57" spans="1:78" x14ac:dyDescent="0.3">
      <c r="A57" s="473" t="s">
        <v>131</v>
      </c>
      <c r="B57" s="474"/>
      <c r="C57" s="474"/>
      <c r="D57" s="474"/>
      <c r="E57" s="475"/>
      <c r="F57" s="16"/>
      <c r="G57" s="5"/>
      <c r="H57" s="17"/>
      <c r="I57" s="17"/>
      <c r="J57" s="481">
        <v>2820000</v>
      </c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111"/>
      <c r="AJ57" s="111"/>
    </row>
    <row r="58" spans="1:78" ht="24.9" customHeight="1" outlineLevel="1" x14ac:dyDescent="0.3">
      <c r="A58" s="23">
        <v>1</v>
      </c>
      <c r="B58" s="23"/>
      <c r="C58" s="151"/>
      <c r="D58" s="33"/>
      <c r="E58" s="75"/>
      <c r="F58" s="151"/>
      <c r="G58" s="151"/>
      <c r="H58" s="33"/>
      <c r="I58" s="33"/>
      <c r="J58" s="482"/>
      <c r="K58" s="79">
        <f>104810+251542</f>
        <v>356352</v>
      </c>
      <c r="L58" s="170" t="s">
        <v>182</v>
      </c>
      <c r="M58" s="67"/>
      <c r="N58" s="67"/>
      <c r="O58" s="67"/>
      <c r="P58" s="74"/>
      <c r="Q58" s="74"/>
      <c r="R58" s="67">
        <v>125772</v>
      </c>
      <c r="S58" s="28">
        <v>41924</v>
      </c>
      <c r="T58" s="9"/>
      <c r="U58" s="29">
        <f>SUM(R58:T58)</f>
        <v>167696</v>
      </c>
      <c r="V58" s="28"/>
      <c r="W58" s="28"/>
      <c r="X58" s="28"/>
      <c r="Y58" s="29">
        <f>SUM(V58:X58)</f>
        <v>0</v>
      </c>
      <c r="Z58" s="28">
        <v>41924</v>
      </c>
      <c r="AA58" s="28">
        <v>125770</v>
      </c>
      <c r="AB58" s="28">
        <v>20962</v>
      </c>
      <c r="AC58" s="29">
        <f>SUM(Z58:AB58)</f>
        <v>188656</v>
      </c>
      <c r="AD58" s="28"/>
      <c r="AE58" s="28"/>
      <c r="AF58" s="28"/>
      <c r="AG58" s="29">
        <f>SUM(AD58:AF58)</f>
        <v>0</v>
      </c>
      <c r="AH58" s="29">
        <f t="shared" ref="AH58:AH59" si="54">SUM(U58,Y58,AC58,AG58)</f>
        <v>356352</v>
      </c>
      <c r="AI58" s="112">
        <f>IF(ISERROR(AH58/J57),0,AH58/J57)</f>
        <v>0.12636595744680851</v>
      </c>
      <c r="AJ58" s="112">
        <f>IF(ISERROR(AH58/$AH$70),"-",AH58/$AH$70)</f>
        <v>7.2638112462511243E-4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</row>
    <row r="59" spans="1:78" ht="24.9" customHeight="1" outlineLevel="1" x14ac:dyDescent="0.3">
      <c r="A59" s="23">
        <v>2</v>
      </c>
      <c r="B59" s="23"/>
      <c r="C59" s="151"/>
      <c r="D59" s="33"/>
      <c r="E59" s="75"/>
      <c r="F59" s="151"/>
      <c r="G59" s="151"/>
      <c r="H59" s="33"/>
      <c r="I59" s="33"/>
      <c r="J59" s="517"/>
      <c r="K59" s="79">
        <v>152616</v>
      </c>
      <c r="L59" s="170" t="s">
        <v>126</v>
      </c>
      <c r="M59" s="67"/>
      <c r="N59" s="67"/>
      <c r="O59" s="67"/>
      <c r="P59" s="74"/>
      <c r="Q59" s="74"/>
      <c r="R59" s="67"/>
      <c r="S59" s="28">
        <v>15000</v>
      </c>
      <c r="T59" s="9"/>
      <c r="U59" s="29">
        <f>SUM(R59:T59)</f>
        <v>15000</v>
      </c>
      <c r="V59" s="28"/>
      <c r="W59" s="28"/>
      <c r="X59" s="28"/>
      <c r="Y59" s="29">
        <f>SUM(V59:X59)</f>
        <v>0</v>
      </c>
      <c r="Z59" s="28">
        <v>93916</v>
      </c>
      <c r="AA59" s="28"/>
      <c r="AB59" s="28">
        <v>43700</v>
      </c>
      <c r="AC59" s="29">
        <f>SUM(Z59:AB59)</f>
        <v>137616</v>
      </c>
      <c r="AD59" s="28"/>
      <c r="AE59" s="28"/>
      <c r="AF59" s="28"/>
      <c r="AG59" s="29">
        <f>SUM(AD59:AF59)</f>
        <v>0</v>
      </c>
      <c r="AH59" s="29">
        <f t="shared" si="54"/>
        <v>152616</v>
      </c>
      <c r="AI59" s="112">
        <f>IF(ISERROR(AH59/J57),0,AH59/J57)</f>
        <v>5.411914893617021E-2</v>
      </c>
      <c r="AJ59" s="112">
        <f>IF(ISERROR(AH59/$AH$70),"-",AH59/$AH$70)</f>
        <v>3.1108954549374259E-4</v>
      </c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1:78" s="284" customFormat="1" x14ac:dyDescent="0.3">
      <c r="A60" s="427" t="s">
        <v>181</v>
      </c>
      <c r="B60" s="428"/>
      <c r="C60" s="428"/>
      <c r="D60" s="428"/>
      <c r="E60" s="428"/>
      <c r="F60" s="428"/>
      <c r="G60" s="428"/>
      <c r="H60" s="428"/>
      <c r="I60" s="429"/>
      <c r="J60" s="273">
        <f>+J57</f>
        <v>2820000</v>
      </c>
      <c r="K60" s="273">
        <f>+K58+K59</f>
        <v>508968</v>
      </c>
      <c r="L60" s="394"/>
      <c r="M60" s="273">
        <f>SUM(M59:M59)</f>
        <v>0</v>
      </c>
      <c r="N60" s="273">
        <f>SUM(N59:N59)</f>
        <v>0</v>
      </c>
      <c r="O60" s="273">
        <f>SUM(O59:O59)</f>
        <v>0</v>
      </c>
      <c r="P60" s="274"/>
      <c r="Q60" s="404"/>
      <c r="R60" s="273">
        <f>+R58+R59</f>
        <v>125772</v>
      </c>
      <c r="S60" s="273">
        <f t="shared" ref="S60:U60" si="55">+S58+S59</f>
        <v>56924</v>
      </c>
      <c r="T60" s="273">
        <f t="shared" si="55"/>
        <v>0</v>
      </c>
      <c r="U60" s="273">
        <f t="shared" si="55"/>
        <v>182696</v>
      </c>
      <c r="V60" s="273">
        <f t="shared" ref="V60" si="56">+V58+V59</f>
        <v>0</v>
      </c>
      <c r="W60" s="273">
        <f t="shared" ref="W60" si="57">+W58+W59</f>
        <v>0</v>
      </c>
      <c r="X60" s="273">
        <f t="shared" ref="X60" si="58">+X58+X59</f>
        <v>0</v>
      </c>
      <c r="Y60" s="273">
        <f t="shared" ref="Y60" si="59">+Y58+Y59</f>
        <v>0</v>
      </c>
      <c r="Z60" s="273">
        <f t="shared" ref="Z60" si="60">+Z58+Z59</f>
        <v>135840</v>
      </c>
      <c r="AA60" s="273">
        <f t="shared" ref="AA60" si="61">+AA58+AA59</f>
        <v>125770</v>
      </c>
      <c r="AB60" s="273">
        <f t="shared" ref="AB60" si="62">+AB58+AB59</f>
        <v>64662</v>
      </c>
      <c r="AC60" s="273">
        <f t="shared" ref="AC60" si="63">+AC58+AC59</f>
        <v>326272</v>
      </c>
      <c r="AD60" s="273">
        <f t="shared" ref="AD60" si="64">+AD58+AD59</f>
        <v>0</v>
      </c>
      <c r="AE60" s="273">
        <f t="shared" ref="AE60" si="65">+AE58+AE59</f>
        <v>0</v>
      </c>
      <c r="AF60" s="273">
        <f t="shared" ref="AF60" si="66">+AF58+AF59</f>
        <v>0</v>
      </c>
      <c r="AG60" s="273">
        <f t="shared" ref="AG60" si="67">+AG58+AG59</f>
        <v>0</v>
      </c>
      <c r="AH60" s="273">
        <f t="shared" ref="AH60" si="68">+AH58+AH59</f>
        <v>508968</v>
      </c>
      <c r="AI60" s="281">
        <f>IF(ISERROR(AH60/J60),0,AH60/J60)</f>
        <v>0.18048510638297871</v>
      </c>
      <c r="AJ60" s="281">
        <f>IF(ISERROR(AH60/$AH$70),0,AH60/$AH$70)</f>
        <v>1.0374706701188551E-3</v>
      </c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283"/>
      <c r="BB60" s="283"/>
      <c r="BC60" s="283"/>
      <c r="BD60" s="283"/>
      <c r="BE60" s="283"/>
      <c r="BF60" s="283"/>
      <c r="BG60" s="283"/>
      <c r="BH60" s="283"/>
      <c r="BI60" s="283"/>
      <c r="BJ60" s="283"/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</row>
    <row r="61" spans="1:78" x14ac:dyDescent="0.3">
      <c r="A61" s="535" t="s">
        <v>74</v>
      </c>
      <c r="B61" s="532"/>
      <c r="C61" s="532"/>
      <c r="D61" s="532"/>
      <c r="E61" s="527"/>
      <c r="F61" s="156"/>
      <c r="G61" s="157"/>
      <c r="H61" s="329"/>
      <c r="I61" s="329"/>
      <c r="J61" s="481">
        <v>67467696</v>
      </c>
      <c r="K61" s="7"/>
      <c r="L61" s="18"/>
      <c r="M61" s="317"/>
      <c r="N61" s="317"/>
      <c r="O61" s="317"/>
      <c r="P61" s="157"/>
      <c r="Q61" s="318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111"/>
      <c r="AJ61" s="111"/>
    </row>
    <row r="62" spans="1:78" ht="24.9" customHeight="1" outlineLevel="1" x14ac:dyDescent="0.3">
      <c r="A62" s="23">
        <v>1</v>
      </c>
      <c r="B62" s="23"/>
      <c r="C62" s="151"/>
      <c r="D62" s="33"/>
      <c r="E62" s="75"/>
      <c r="F62" s="151"/>
      <c r="G62" s="151"/>
      <c r="H62" s="33"/>
      <c r="I62" s="33"/>
      <c r="J62" s="543"/>
      <c r="K62" s="79">
        <v>20962</v>
      </c>
      <c r="L62" s="351" t="s">
        <v>182</v>
      </c>
      <c r="M62" s="67"/>
      <c r="N62" s="67"/>
      <c r="O62" s="67"/>
      <c r="P62" s="74"/>
      <c r="Q62" s="74"/>
      <c r="R62" s="352"/>
      <c r="S62" s="67"/>
      <c r="T62" s="67"/>
      <c r="U62" s="29">
        <f>SUM(R62:T62)</f>
        <v>0</v>
      </c>
      <c r="V62" s="28"/>
      <c r="W62" s="28"/>
      <c r="X62" s="28"/>
      <c r="Y62" s="29">
        <f>SUM(V62:X62)</f>
        <v>0</v>
      </c>
      <c r="Z62" s="28">
        <v>20962</v>
      </c>
      <c r="AA62" s="28"/>
      <c r="AB62" s="28"/>
      <c r="AC62" s="29">
        <f>SUM(Z62:AB62)</f>
        <v>20962</v>
      </c>
      <c r="AD62" s="28"/>
      <c r="AE62" s="28"/>
      <c r="AF62" s="28"/>
      <c r="AG62" s="29">
        <f>SUM(AD62:AF62)</f>
        <v>0</v>
      </c>
      <c r="AH62" s="29">
        <f t="shared" ref="AH62:AH63" si="69">SUM(U62,Y62,AC62,AG62)</f>
        <v>20962</v>
      </c>
      <c r="AI62" s="112">
        <f>IF(ISERROR(AH62/J61),0,AH62/J61)</f>
        <v>3.1069684075175772E-4</v>
      </c>
      <c r="AJ62" s="112">
        <f>IF(ISERROR(AH62/$AH$70),"-",AH62/$AH$70)</f>
        <v>4.2728541258058347E-5</v>
      </c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</row>
    <row r="63" spans="1:78" ht="24.9" customHeight="1" outlineLevel="1" x14ac:dyDescent="0.3">
      <c r="A63" s="23">
        <v>2</v>
      </c>
      <c r="B63" s="23"/>
      <c r="C63" s="151"/>
      <c r="D63" s="33"/>
      <c r="E63" s="75"/>
      <c r="F63" s="151"/>
      <c r="G63" s="151"/>
      <c r="H63" s="33"/>
      <c r="I63" s="33"/>
      <c r="J63" s="544"/>
      <c r="K63" s="79">
        <v>45250771</v>
      </c>
      <c r="L63" s="351" t="s">
        <v>126</v>
      </c>
      <c r="M63" s="67"/>
      <c r="N63" s="67"/>
      <c r="O63" s="67"/>
      <c r="P63" s="74"/>
      <c r="Q63" s="74"/>
      <c r="R63" s="352">
        <v>3099174</v>
      </c>
      <c r="S63" s="67">
        <v>3139327</v>
      </c>
      <c r="T63" s="67">
        <v>6740399</v>
      </c>
      <c r="U63" s="29">
        <f>SUM(R63:T63)</f>
        <v>12978900</v>
      </c>
      <c r="V63" s="28">
        <v>3453977</v>
      </c>
      <c r="W63" s="28">
        <v>4470852</v>
      </c>
      <c r="X63" s="28">
        <v>3593204</v>
      </c>
      <c r="Y63" s="29">
        <f>SUM(V63:X63)</f>
        <v>11518033</v>
      </c>
      <c r="Z63" s="28">
        <v>1748908</v>
      </c>
      <c r="AA63" s="28">
        <v>8157510</v>
      </c>
      <c r="AB63" s="28">
        <v>5549728</v>
      </c>
      <c r="AC63" s="29">
        <f>SUM(Z63:AB63)</f>
        <v>15456146</v>
      </c>
      <c r="AD63" s="28"/>
      <c r="AE63" s="28"/>
      <c r="AF63" s="28"/>
      <c r="AG63" s="29">
        <f>SUM(AD63:AF63)</f>
        <v>0</v>
      </c>
      <c r="AH63" s="29">
        <f t="shared" si="69"/>
        <v>39953079</v>
      </c>
      <c r="AI63" s="112">
        <f>IF(ISERROR(AH63/J61),0,AH63/J61)</f>
        <v>0.59218087127208252</v>
      </c>
      <c r="AJ63" s="112">
        <f>IF(ISERROR(AH63/$AH$70),"-",AH63/$AH$70)</f>
        <v>8.1439594716055927E-2</v>
      </c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</row>
    <row r="64" spans="1:78" s="284" customFormat="1" x14ac:dyDescent="0.3">
      <c r="A64" s="522" t="s">
        <v>75</v>
      </c>
      <c r="B64" s="432"/>
      <c r="C64" s="432"/>
      <c r="D64" s="432"/>
      <c r="E64" s="432"/>
      <c r="F64" s="432"/>
      <c r="G64" s="432"/>
      <c r="H64" s="432"/>
      <c r="I64" s="523"/>
      <c r="J64" s="273">
        <f>+J61</f>
        <v>67467696</v>
      </c>
      <c r="K64" s="273">
        <f>+K62+K63</f>
        <v>45271733</v>
      </c>
      <c r="L64" s="394"/>
      <c r="M64" s="282"/>
      <c r="N64" s="282"/>
      <c r="O64" s="282"/>
      <c r="P64" s="302"/>
      <c r="Q64" s="405"/>
      <c r="R64" s="273">
        <f>+R62+R63</f>
        <v>3099174</v>
      </c>
      <c r="S64" s="273">
        <f t="shared" ref="S64:AH64" si="70">+S62+S63</f>
        <v>3139327</v>
      </c>
      <c r="T64" s="273">
        <f t="shared" si="70"/>
        <v>6740399</v>
      </c>
      <c r="U64" s="273">
        <f t="shared" si="70"/>
        <v>12978900</v>
      </c>
      <c r="V64" s="273">
        <f t="shared" si="70"/>
        <v>3453977</v>
      </c>
      <c r="W64" s="273">
        <f t="shared" si="70"/>
        <v>4470852</v>
      </c>
      <c r="X64" s="273">
        <f t="shared" si="70"/>
        <v>3593204</v>
      </c>
      <c r="Y64" s="273">
        <f t="shared" si="70"/>
        <v>11518033</v>
      </c>
      <c r="Z64" s="273">
        <f t="shared" si="70"/>
        <v>1769870</v>
      </c>
      <c r="AA64" s="273">
        <f t="shared" si="70"/>
        <v>8157510</v>
      </c>
      <c r="AB64" s="273">
        <f t="shared" si="70"/>
        <v>5549728</v>
      </c>
      <c r="AC64" s="273">
        <f t="shared" si="70"/>
        <v>15477108</v>
      </c>
      <c r="AD64" s="273">
        <f t="shared" si="70"/>
        <v>0</v>
      </c>
      <c r="AE64" s="273">
        <f t="shared" si="70"/>
        <v>0</v>
      </c>
      <c r="AF64" s="273">
        <f t="shared" si="70"/>
        <v>0</v>
      </c>
      <c r="AG64" s="273">
        <f t="shared" si="70"/>
        <v>0</v>
      </c>
      <c r="AH64" s="273">
        <f t="shared" si="70"/>
        <v>39974041</v>
      </c>
      <c r="AI64" s="281">
        <f>IF(ISERROR(AH64/J64),0,AH64/J64)</f>
        <v>0.59249156811283432</v>
      </c>
      <c r="AJ64" s="281">
        <f>IF(ISERROR(AH64/$AH$70),0,AH64/$AH$70)</f>
        <v>8.1482323257313985E-2</v>
      </c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283"/>
      <c r="BB64" s="283"/>
      <c r="BC64" s="283"/>
      <c r="BD64" s="283"/>
      <c r="BE64" s="283"/>
      <c r="BF64" s="283"/>
      <c r="BG64" s="283"/>
      <c r="BH64" s="283"/>
      <c r="BI64" s="283"/>
      <c r="BJ64" s="283"/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</row>
    <row r="65" spans="1:78" x14ac:dyDescent="0.3">
      <c r="A65" s="473" t="s">
        <v>76</v>
      </c>
      <c r="B65" s="474"/>
      <c r="C65" s="474"/>
      <c r="D65" s="474"/>
      <c r="E65" s="475"/>
      <c r="F65" s="16"/>
      <c r="G65" s="5"/>
      <c r="H65" s="17"/>
      <c r="I65" s="17"/>
      <c r="J65" s="481">
        <v>1107987759</v>
      </c>
      <c r="K65" s="7"/>
      <c r="L65" s="18"/>
      <c r="M65" s="317"/>
      <c r="N65" s="317"/>
      <c r="O65" s="317"/>
      <c r="P65" s="157"/>
      <c r="Q65" s="318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7"/>
      <c r="AC65" s="7"/>
      <c r="AD65" s="7"/>
      <c r="AE65" s="7"/>
      <c r="AF65" s="7"/>
      <c r="AG65" s="7"/>
      <c r="AH65" s="7"/>
      <c r="AI65" s="111"/>
      <c r="AJ65" s="111"/>
    </row>
    <row r="66" spans="1:78" ht="24.9" customHeight="1" outlineLevel="1" x14ac:dyDescent="0.3">
      <c r="A66" s="334">
        <v>1</v>
      </c>
      <c r="B66" s="334"/>
      <c r="C66" s="353"/>
      <c r="D66" s="354"/>
      <c r="E66" s="355"/>
      <c r="F66" s="353"/>
      <c r="G66" s="353"/>
      <c r="H66" s="354"/>
      <c r="I66" s="354"/>
      <c r="J66" s="482"/>
      <c r="K66" s="79">
        <f>76038415+247710567</f>
        <v>323748982</v>
      </c>
      <c r="L66" s="351" t="s">
        <v>182</v>
      </c>
      <c r="M66" s="67"/>
      <c r="N66" s="67"/>
      <c r="O66" s="67"/>
      <c r="P66" s="74"/>
      <c r="Q66" s="74"/>
      <c r="R66" s="67">
        <f>8142281+31429606</f>
        <v>39571887</v>
      </c>
      <c r="S66" s="67">
        <f>4653599+16923634</f>
        <v>21577233</v>
      </c>
      <c r="T66" s="67">
        <f>3714337+16923634</f>
        <v>20637971</v>
      </c>
      <c r="U66" s="7">
        <f>SUM(R66:T66)</f>
        <v>81787091</v>
      </c>
      <c r="V66" s="67">
        <f>3714337+19945712</f>
        <v>23660049</v>
      </c>
      <c r="W66" s="67">
        <f>3714337+22967789</f>
        <v>26682126</v>
      </c>
      <c r="X66" s="67">
        <f>5373700+19703945</f>
        <v>25077645</v>
      </c>
      <c r="Y66" s="7">
        <f>SUM(V66:X66)</f>
        <v>75419820</v>
      </c>
      <c r="Z66" s="67">
        <f>5636735+23810368</f>
        <v>29447103</v>
      </c>
      <c r="AA66" s="67">
        <f>3613326+18943594</f>
        <v>22556920</v>
      </c>
      <c r="AB66" s="95">
        <f>13300146+18948933</f>
        <v>32249079</v>
      </c>
      <c r="AC66" s="29">
        <f>SUM(Z66:AB66)</f>
        <v>84253102</v>
      </c>
      <c r="AD66" s="28"/>
      <c r="AE66" s="28"/>
      <c r="AF66" s="28"/>
      <c r="AG66" s="29">
        <f>SUM(AD66:AF66)</f>
        <v>0</v>
      </c>
      <c r="AH66" s="29">
        <f t="shared" ref="AH66:AH67" si="71">SUM(U66,Y66,AC66,AG66)</f>
        <v>241460013</v>
      </c>
      <c r="AI66" s="112">
        <f>IF(ISERROR(AH66/J65),0,AH66/J65)</f>
        <v>0.21792660707544875</v>
      </c>
      <c r="AJ66" s="112">
        <f>IF(ISERROR(AH66/$AH$70),"-",AH66/$AH$70)</f>
        <v>0.49218748819968533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</row>
    <row r="67" spans="1:78" ht="24.9" customHeight="1" outlineLevel="1" x14ac:dyDescent="0.3">
      <c r="A67" s="23">
        <v>2</v>
      </c>
      <c r="B67" s="23"/>
      <c r="C67" s="151"/>
      <c r="D67" s="33"/>
      <c r="E67" s="75"/>
      <c r="F67" s="151"/>
      <c r="G67" s="151"/>
      <c r="H67" s="33"/>
      <c r="I67" s="33"/>
      <c r="J67" s="543"/>
      <c r="K67" s="79">
        <f>89123372+2350000</f>
        <v>91473372</v>
      </c>
      <c r="L67" s="351" t="s">
        <v>126</v>
      </c>
      <c r="M67" s="67"/>
      <c r="N67" s="67"/>
      <c r="O67" s="67"/>
      <c r="P67" s="74"/>
      <c r="Q67" s="74"/>
      <c r="R67" s="67">
        <v>538537</v>
      </c>
      <c r="S67" s="67">
        <v>597732</v>
      </c>
      <c r="T67" s="67">
        <v>554786</v>
      </c>
      <c r="U67" s="7">
        <f t="shared" ref="U67:U68" si="72">SUM(R67:T67)</f>
        <v>1691055</v>
      </c>
      <c r="V67" s="67">
        <f>609255</f>
        <v>609255</v>
      </c>
      <c r="W67" s="67">
        <f>729449</f>
        <v>729449</v>
      </c>
      <c r="X67" s="67">
        <v>568029</v>
      </c>
      <c r="Y67" s="7">
        <f>SUM(V67:X67)</f>
        <v>1906733</v>
      </c>
      <c r="Z67" s="67">
        <f>575079</f>
        <v>575079</v>
      </c>
      <c r="AA67" s="67">
        <f>143772</f>
        <v>143772</v>
      </c>
      <c r="AB67" s="95"/>
      <c r="AC67" s="29">
        <f t="shared" ref="AC67:AC68" si="73">SUM(Z67:AB67)</f>
        <v>718851</v>
      </c>
      <c r="AD67" s="28"/>
      <c r="AE67" s="28"/>
      <c r="AF67" s="28"/>
      <c r="AG67" s="29">
        <f t="shared" ref="AG67" si="74">SUM(AD67:AF67)</f>
        <v>0</v>
      </c>
      <c r="AH67" s="29">
        <f t="shared" si="71"/>
        <v>4316639</v>
      </c>
      <c r="AI67" s="112">
        <f>IF(ISERROR(AH67/J65),0,AH67/J65)</f>
        <v>3.8959266155574918E-3</v>
      </c>
      <c r="AJ67" s="112">
        <f>IF(ISERROR(AH67/$AH$70),"-",AH67/$AH$70)</f>
        <v>8.7989546611794544E-3</v>
      </c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</row>
    <row r="68" spans="1:78" ht="24.9" customHeight="1" outlineLevel="1" x14ac:dyDescent="0.3">
      <c r="A68" s="23">
        <v>3</v>
      </c>
      <c r="B68" s="23"/>
      <c r="C68" s="151"/>
      <c r="D68" s="33"/>
      <c r="E68" s="75"/>
      <c r="F68" s="151"/>
      <c r="G68" s="151"/>
      <c r="H68" s="33"/>
      <c r="I68" s="33"/>
      <c r="J68" s="544"/>
      <c r="K68" s="79">
        <v>41040000</v>
      </c>
      <c r="L68" s="351" t="s">
        <v>80</v>
      </c>
      <c r="M68" s="67"/>
      <c r="N68" s="67"/>
      <c r="O68" s="67"/>
      <c r="P68" s="74"/>
      <c r="Q68" s="74"/>
      <c r="R68" s="67"/>
      <c r="S68" s="67"/>
      <c r="T68" s="67"/>
      <c r="U68" s="7">
        <f t="shared" si="72"/>
        <v>0</v>
      </c>
      <c r="V68" s="67"/>
      <c r="W68" s="67"/>
      <c r="X68" s="67"/>
      <c r="Y68" s="7">
        <f>SUM(V68:X68)</f>
        <v>0</v>
      </c>
      <c r="Z68" s="67"/>
      <c r="AA68" s="67"/>
      <c r="AB68" s="95"/>
      <c r="AC68" s="29">
        <f t="shared" si="73"/>
        <v>0</v>
      </c>
      <c r="AD68" s="28"/>
      <c r="AE68" s="28"/>
      <c r="AF68" s="28"/>
      <c r="AG68" s="29">
        <f t="shared" ref="AG68" si="75">SUM(AD68:AF68)</f>
        <v>0</v>
      </c>
      <c r="AH68" s="29">
        <f t="shared" ref="AH68" si="76">SUM(U68,Y68,AC68,AG68)</f>
        <v>0</v>
      </c>
      <c r="AI68" s="112">
        <f>IF(ISERROR(AH68/J66),0,AH68/J66)</f>
        <v>0</v>
      </c>
      <c r="AJ68" s="112">
        <f>IF(ISERROR(AH68/$AH$70),"-",AH68/$AH$70)</f>
        <v>0</v>
      </c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</row>
    <row r="69" spans="1:78" s="284" customFormat="1" x14ac:dyDescent="0.3">
      <c r="A69" s="522" t="s">
        <v>81</v>
      </c>
      <c r="B69" s="432"/>
      <c r="C69" s="432"/>
      <c r="D69" s="432"/>
      <c r="E69" s="432"/>
      <c r="F69" s="432"/>
      <c r="G69" s="432"/>
      <c r="H69" s="432"/>
      <c r="I69" s="523"/>
      <c r="J69" s="273">
        <f>+J65</f>
        <v>1107987759</v>
      </c>
      <c r="K69" s="273">
        <f>SUM(K66:K68)</f>
        <v>456262354</v>
      </c>
      <c r="L69" s="394"/>
      <c r="M69" s="282">
        <f>SUM(M66:M67)</f>
        <v>0</v>
      </c>
      <c r="N69" s="282">
        <f>SUM(N66:N67)</f>
        <v>0</v>
      </c>
      <c r="O69" s="282">
        <f>SUM(O66:O67)</f>
        <v>0</v>
      </c>
      <c r="P69" s="302"/>
      <c r="Q69" s="405"/>
      <c r="R69" s="282">
        <f t="shared" ref="R69:AH69" si="77">SUM(R66:R67)</f>
        <v>40110424</v>
      </c>
      <c r="S69" s="282">
        <f t="shared" si="77"/>
        <v>22174965</v>
      </c>
      <c r="T69" s="282">
        <f t="shared" si="77"/>
        <v>21192757</v>
      </c>
      <c r="U69" s="282">
        <f t="shared" si="77"/>
        <v>83478146</v>
      </c>
      <c r="V69" s="282">
        <f>SUM(V66:V67)</f>
        <v>24269304</v>
      </c>
      <c r="W69" s="282">
        <f>SUM(W66:W67)</f>
        <v>27411575</v>
      </c>
      <c r="X69" s="282">
        <f>SUM(X66:X67)</f>
        <v>25645674</v>
      </c>
      <c r="Y69" s="282">
        <f>SUM(Y66:Y67)</f>
        <v>77326553</v>
      </c>
      <c r="Z69" s="282">
        <f t="shared" si="77"/>
        <v>30022182</v>
      </c>
      <c r="AA69" s="282">
        <f t="shared" si="77"/>
        <v>22700692</v>
      </c>
      <c r="AB69" s="273">
        <f t="shared" si="77"/>
        <v>32249079</v>
      </c>
      <c r="AC69" s="273">
        <f t="shared" si="77"/>
        <v>84971953</v>
      </c>
      <c r="AD69" s="273">
        <f t="shared" si="77"/>
        <v>0</v>
      </c>
      <c r="AE69" s="273">
        <f t="shared" si="77"/>
        <v>0</v>
      </c>
      <c r="AF69" s="273">
        <f t="shared" si="77"/>
        <v>0</v>
      </c>
      <c r="AG69" s="273">
        <f t="shared" si="77"/>
        <v>0</v>
      </c>
      <c r="AH69" s="273">
        <f t="shared" si="77"/>
        <v>245776652</v>
      </c>
      <c r="AI69" s="281">
        <f>IF(ISERROR(AH69/J69),0,AH69/J69)</f>
        <v>0.22182253369100624</v>
      </c>
      <c r="AJ69" s="281">
        <f>IF(ISERROR(AH69/$AH$70),0,AH69/$AH$70)</f>
        <v>0.5009864428608648</v>
      </c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283"/>
      <c r="BB69" s="283"/>
      <c r="BC69" s="283"/>
      <c r="BD69" s="283"/>
      <c r="BE69" s="283"/>
      <c r="BF69" s="283"/>
      <c r="BG69" s="283"/>
      <c r="BH69" s="283"/>
      <c r="BI69" s="283"/>
      <c r="BJ69" s="283"/>
      <c r="BK69" s="283"/>
      <c r="BL69" s="283"/>
      <c r="BM69" s="283"/>
      <c r="BN69" s="283"/>
      <c r="BO69" s="283"/>
      <c r="BP69" s="283"/>
      <c r="BQ69" s="283"/>
      <c r="BR69" s="283"/>
      <c r="BS69" s="283"/>
      <c r="BT69" s="283"/>
      <c r="BU69" s="283"/>
      <c r="BV69" s="283"/>
      <c r="BW69" s="283"/>
      <c r="BX69" s="283"/>
      <c r="BY69" s="283"/>
      <c r="BZ69" s="283"/>
    </row>
    <row r="70" spans="1:78" s="62" customFormat="1" x14ac:dyDescent="0.3">
      <c r="A70" s="421" t="s">
        <v>461</v>
      </c>
      <c r="B70" s="422"/>
      <c r="C70" s="422"/>
      <c r="D70" s="422"/>
      <c r="E70" s="422"/>
      <c r="F70" s="422"/>
      <c r="G70" s="422"/>
      <c r="H70" s="422"/>
      <c r="I70" s="423"/>
      <c r="J70" s="276">
        <f>SUM(J10,J14,J18,J21,J28,J24,J32,J36,J40,J44,J47,J50,J53,J56,J60,J64,J69)</f>
        <v>1516673000</v>
      </c>
      <c r="K70" s="276">
        <f>SUM(K10,K14,K18,K21,K28,K24,K32,K36,K40,K44,K47,K50,K53,K56,K60,K64,K69)</f>
        <v>761354438</v>
      </c>
      <c r="L70" s="276"/>
      <c r="M70" s="276">
        <f t="shared" ref="M70:AH70" si="78">SUM(M10,M14,M18,M21,M28,M24,M32,M36,M40,M44,M47,M50,M53,M56,M60,M64,M69)</f>
        <v>0</v>
      </c>
      <c r="N70" s="276">
        <f t="shared" si="78"/>
        <v>0</v>
      </c>
      <c r="O70" s="276">
        <f t="shared" si="78"/>
        <v>0</v>
      </c>
      <c r="P70" s="276">
        <f t="shared" si="78"/>
        <v>0</v>
      </c>
      <c r="Q70" s="276">
        <f t="shared" si="78"/>
        <v>0</v>
      </c>
      <c r="R70" s="276">
        <f t="shared" si="78"/>
        <v>61836346</v>
      </c>
      <c r="S70" s="276">
        <f t="shared" si="78"/>
        <v>40070373</v>
      </c>
      <c r="T70" s="276">
        <f t="shared" si="78"/>
        <v>47812017</v>
      </c>
      <c r="U70" s="276">
        <f t="shared" si="78"/>
        <v>151313956</v>
      </c>
      <c r="V70" s="276">
        <f>SUM(V10,V14,V18,V21,V28,V24,V32,V36,V40,V44,V47,V50,V53,V56,V60,V64,V69)</f>
        <v>49446668</v>
      </c>
      <c r="W70" s="276">
        <f t="shared" si="78"/>
        <v>58879992</v>
      </c>
      <c r="X70" s="276">
        <f t="shared" si="78"/>
        <v>54037562</v>
      </c>
      <c r="Y70" s="276">
        <f>SUM(Y10,Y14,Y18,Y21,Y28,Y24,Y32,Y36,Y40,Y44,Y47,Y50,Y53,Y56,Y60,Y64,Y69)</f>
        <v>162364222</v>
      </c>
      <c r="Z70" s="276">
        <f t="shared" si="78"/>
        <v>56147228</v>
      </c>
      <c r="AA70" s="276">
        <f t="shared" si="78"/>
        <v>57307609</v>
      </c>
      <c r="AB70" s="276">
        <f t="shared" si="78"/>
        <v>65047640</v>
      </c>
      <c r="AC70" s="276">
        <f t="shared" si="78"/>
        <v>178502477</v>
      </c>
      <c r="AD70" s="276">
        <f t="shared" si="78"/>
        <v>0</v>
      </c>
      <c r="AE70" s="276">
        <f t="shared" si="78"/>
        <v>0</v>
      </c>
      <c r="AF70" s="276">
        <f t="shared" si="78"/>
        <v>0</v>
      </c>
      <c r="AG70" s="276">
        <f t="shared" si="78"/>
        <v>0</v>
      </c>
      <c r="AH70" s="276">
        <f t="shared" si="78"/>
        <v>490585435</v>
      </c>
      <c r="AI70" s="280">
        <f>IF(ISERROR(AH70/J70),0,AH70/J70)</f>
        <v>0.32346157345716581</v>
      </c>
      <c r="AJ70" s="280">
        <f>IF(ISERROR(AH70/$AH$70),0,AH70/$AH$70)</f>
        <v>1</v>
      </c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</row>
    <row r="71" spans="1:78" x14ac:dyDescent="0.3">
      <c r="J71" s="41"/>
      <c r="R71" s="41"/>
      <c r="S71" s="41"/>
      <c r="T71" s="41"/>
      <c r="V71" s="41"/>
      <c r="W71" s="41"/>
      <c r="X71" s="41"/>
      <c r="Z71" s="41"/>
      <c r="AA71" s="41"/>
      <c r="AB71" s="41"/>
      <c r="AD71" s="41"/>
      <c r="AE71" s="41"/>
      <c r="AF71" s="4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</row>
    <row r="72" spans="1:78" ht="14.4" x14ac:dyDescent="0.3">
      <c r="J72" s="41"/>
      <c r="N72" s="41"/>
      <c r="R72" s="41"/>
      <c r="S72" s="41"/>
      <c r="T72" s="172"/>
      <c r="V72" s="41"/>
      <c r="W72" s="41"/>
      <c r="X72" s="41"/>
      <c r="Z72" s="41"/>
      <c r="AA72" s="41"/>
      <c r="AB72" s="41"/>
      <c r="AD72" s="41"/>
      <c r="AE72" s="41"/>
      <c r="AF72" s="4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</row>
    <row r="73" spans="1:78" ht="14.4" x14ac:dyDescent="0.3">
      <c r="J73" s="41"/>
      <c r="N73" s="41"/>
      <c r="R73" s="41"/>
      <c r="S73" s="41"/>
      <c r="T73" s="172"/>
      <c r="V73" s="41"/>
      <c r="W73" s="41"/>
      <c r="X73" s="41"/>
      <c r="Z73" s="41"/>
      <c r="AA73" s="41"/>
      <c r="AB73" s="41"/>
      <c r="AD73" s="41"/>
      <c r="AE73" s="41"/>
      <c r="AF73" s="41"/>
    </row>
    <row r="74" spans="1:78" x14ac:dyDescent="0.3">
      <c r="J74" s="41"/>
      <c r="N74" s="41"/>
      <c r="R74" s="41"/>
      <c r="S74" s="41"/>
      <c r="T74" s="41"/>
      <c r="V74" s="41"/>
      <c r="W74" s="41"/>
      <c r="X74" s="41"/>
      <c r="Z74" s="41"/>
      <c r="AA74" s="41"/>
      <c r="AB74" s="41"/>
      <c r="AD74" s="41"/>
      <c r="AE74" s="41"/>
      <c r="AF74" s="4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</row>
    <row r="75" spans="1:78" ht="14.4" x14ac:dyDescent="0.3">
      <c r="N75" s="12"/>
      <c r="R75" s="41"/>
      <c r="S75" s="41"/>
      <c r="T75" s="172"/>
      <c r="V75" s="41"/>
      <c r="W75" s="41"/>
      <c r="X75" s="41"/>
      <c r="Z75" s="41"/>
      <c r="AA75" s="41"/>
      <c r="AB75" s="41"/>
      <c r="AD75" s="41"/>
      <c r="AE75" s="41"/>
      <c r="AF75" s="41"/>
    </row>
    <row r="76" spans="1:78" x14ac:dyDescent="0.3">
      <c r="N76" s="12"/>
      <c r="R76" s="41"/>
      <c r="S76" s="41"/>
      <c r="T76" s="41"/>
      <c r="V76" s="41"/>
      <c r="W76" s="41"/>
      <c r="X76" s="41"/>
      <c r="Z76" s="41"/>
      <c r="AA76" s="41"/>
      <c r="AB76" s="41"/>
      <c r="AD76" s="41"/>
      <c r="AE76" s="41"/>
      <c r="AF76" s="41"/>
      <c r="AG76" s="14"/>
      <c r="AH76" s="14"/>
      <c r="AI76" s="14"/>
      <c r="AJ76" s="14"/>
    </row>
    <row r="77" spans="1:78" x14ac:dyDescent="0.3">
      <c r="N77" s="12"/>
      <c r="R77" s="41"/>
      <c r="S77" s="41"/>
      <c r="T77" s="41"/>
      <c r="V77" s="41"/>
      <c r="W77" s="41"/>
      <c r="X77" s="41"/>
      <c r="Z77" s="41"/>
      <c r="AA77" s="41"/>
      <c r="AB77" s="41"/>
      <c r="AD77" s="41"/>
      <c r="AE77" s="41"/>
      <c r="AF77" s="41"/>
      <c r="AG77" s="14"/>
      <c r="AH77" s="14"/>
      <c r="AI77" s="14"/>
      <c r="AJ77" s="14"/>
    </row>
    <row r="78" spans="1:78" x14ac:dyDescent="0.3">
      <c r="N78" s="12"/>
      <c r="R78" s="41"/>
      <c r="S78" s="41"/>
      <c r="T78" s="41"/>
      <c r="V78" s="41"/>
      <c r="W78" s="41"/>
      <c r="X78" s="41"/>
      <c r="Z78" s="41"/>
      <c r="AA78" s="41"/>
      <c r="AB78" s="41"/>
      <c r="AD78" s="41"/>
      <c r="AE78" s="41"/>
      <c r="AF78" s="41"/>
      <c r="AG78" s="14"/>
      <c r="AH78" s="14"/>
      <c r="AI78" s="14"/>
      <c r="AJ78" s="14"/>
    </row>
    <row r="79" spans="1:78" x14ac:dyDescent="0.3">
      <c r="A79" s="14"/>
      <c r="N79" s="12"/>
      <c r="R79" s="41"/>
      <c r="S79" s="41"/>
      <c r="T79" s="41"/>
      <c r="V79" s="41"/>
      <c r="W79" s="41"/>
      <c r="X79" s="41"/>
      <c r="Z79" s="41"/>
      <c r="AA79" s="41"/>
      <c r="AB79" s="41"/>
      <c r="AD79" s="41"/>
      <c r="AE79" s="41"/>
      <c r="AF79" s="41"/>
      <c r="AG79" s="14"/>
      <c r="AH79" s="14"/>
      <c r="AI79" s="14"/>
      <c r="AJ79" s="14"/>
    </row>
    <row r="80" spans="1:78" x14ac:dyDescent="0.3">
      <c r="A80" s="14"/>
      <c r="N80" s="12"/>
      <c r="R80" s="41"/>
      <c r="S80" s="41"/>
      <c r="T80" s="41"/>
      <c r="V80" s="41"/>
      <c r="W80" s="41"/>
      <c r="X80" s="41"/>
      <c r="Z80" s="41"/>
      <c r="AA80" s="41"/>
      <c r="AB80" s="41"/>
      <c r="AD80" s="41"/>
      <c r="AE80" s="41"/>
      <c r="AF80" s="41"/>
      <c r="AG80" s="14"/>
      <c r="AH80" s="14"/>
      <c r="AI80" s="14"/>
      <c r="AJ80" s="14"/>
    </row>
    <row r="81" spans="1:36" x14ac:dyDescent="0.3">
      <c r="A81" s="14"/>
      <c r="N81" s="12"/>
      <c r="R81" s="41"/>
      <c r="S81" s="41"/>
      <c r="T81" s="41"/>
      <c r="V81" s="41"/>
      <c r="W81" s="41"/>
      <c r="X81" s="41"/>
      <c r="Z81" s="41"/>
      <c r="AA81" s="41"/>
      <c r="AB81" s="41"/>
      <c r="AD81" s="41"/>
      <c r="AE81" s="41"/>
      <c r="AF81" s="41"/>
      <c r="AG81" s="14"/>
      <c r="AH81" s="14"/>
      <c r="AI81" s="14"/>
      <c r="AJ81" s="14"/>
    </row>
    <row r="82" spans="1:36" x14ac:dyDescent="0.3">
      <c r="A82" s="14"/>
      <c r="N82" s="12"/>
      <c r="R82" s="41"/>
      <c r="S82" s="41"/>
      <c r="T82" s="41"/>
      <c r="V82" s="41"/>
      <c r="W82" s="41"/>
      <c r="X82" s="41"/>
      <c r="Z82" s="41"/>
      <c r="AA82" s="41"/>
      <c r="AB82" s="41"/>
      <c r="AD82" s="41"/>
      <c r="AE82" s="41"/>
      <c r="AF82" s="41"/>
      <c r="AG82" s="14"/>
      <c r="AH82" s="14"/>
      <c r="AI82" s="14"/>
      <c r="AJ82" s="14"/>
    </row>
    <row r="83" spans="1:36" x14ac:dyDescent="0.3">
      <c r="A83" s="14"/>
      <c r="J83" s="41"/>
      <c r="R83" s="41"/>
      <c r="S83" s="41"/>
      <c r="T83" s="41"/>
      <c r="V83" s="41"/>
      <c r="W83" s="41"/>
      <c r="X83" s="41"/>
      <c r="Z83" s="41"/>
      <c r="AA83" s="41"/>
      <c r="AB83" s="41"/>
      <c r="AD83" s="41"/>
      <c r="AE83" s="41"/>
      <c r="AF83" s="41"/>
      <c r="AG83" s="14"/>
      <c r="AH83" s="14"/>
      <c r="AI83" s="14"/>
      <c r="AJ83" s="14"/>
    </row>
    <row r="84" spans="1:36" x14ac:dyDescent="0.3">
      <c r="A84" s="14"/>
      <c r="J84" s="41"/>
      <c r="R84" s="41"/>
      <c r="S84" s="41"/>
      <c r="T84" s="41"/>
      <c r="V84" s="41"/>
      <c r="W84" s="41"/>
      <c r="X84" s="41"/>
      <c r="Z84" s="41"/>
      <c r="AA84" s="41"/>
      <c r="AB84" s="41"/>
      <c r="AD84" s="41"/>
      <c r="AE84" s="41"/>
      <c r="AF84" s="41"/>
      <c r="AG84" s="14"/>
      <c r="AH84" s="14"/>
      <c r="AI84" s="14"/>
      <c r="AJ84" s="14"/>
    </row>
    <row r="85" spans="1:36" x14ac:dyDescent="0.3">
      <c r="A85" s="14"/>
      <c r="J85" s="41"/>
      <c r="R85" s="41"/>
      <c r="S85" s="41"/>
      <c r="T85" s="41"/>
      <c r="V85" s="41"/>
      <c r="W85" s="41"/>
      <c r="X85" s="41"/>
      <c r="Z85" s="41"/>
      <c r="AA85" s="41"/>
      <c r="AB85" s="41"/>
      <c r="AD85" s="41"/>
      <c r="AE85" s="41"/>
      <c r="AF85" s="41"/>
      <c r="AG85" s="14"/>
      <c r="AH85" s="14"/>
      <c r="AI85" s="14"/>
      <c r="AJ85" s="14"/>
    </row>
    <row r="86" spans="1:36" x14ac:dyDescent="0.3">
      <c r="A86" s="14"/>
      <c r="J86" s="41"/>
      <c r="R86" s="41"/>
      <c r="S86" s="41"/>
      <c r="T86" s="41"/>
      <c r="V86" s="41"/>
      <c r="W86" s="41"/>
      <c r="X86" s="41"/>
      <c r="Z86" s="41"/>
      <c r="AA86" s="41"/>
      <c r="AB86" s="41"/>
      <c r="AD86" s="41"/>
      <c r="AE86" s="41"/>
      <c r="AF86" s="41"/>
      <c r="AG86" s="14"/>
      <c r="AH86" s="14"/>
      <c r="AI86" s="14"/>
      <c r="AJ86" s="14"/>
    </row>
    <row r="87" spans="1:36" x14ac:dyDescent="0.3">
      <c r="A87" s="14"/>
      <c r="J87" s="41"/>
      <c r="R87" s="41"/>
      <c r="S87" s="41"/>
      <c r="T87" s="41"/>
      <c r="V87" s="41"/>
      <c r="W87" s="41"/>
      <c r="X87" s="41"/>
      <c r="Z87" s="41"/>
      <c r="AA87" s="41"/>
      <c r="AB87" s="41"/>
      <c r="AD87" s="41"/>
      <c r="AE87" s="41"/>
      <c r="AF87" s="41"/>
      <c r="AG87" s="14"/>
      <c r="AH87" s="14"/>
      <c r="AI87" s="14"/>
      <c r="AJ87" s="14"/>
    </row>
  </sheetData>
  <mergeCells count="80">
    <mergeCell ref="A69:I69"/>
    <mergeCell ref="A70:I70"/>
    <mergeCell ref="J37:J39"/>
    <mergeCell ref="J41:J43"/>
    <mergeCell ref="J45:J46"/>
    <mergeCell ref="J54:J55"/>
    <mergeCell ref="J57:J59"/>
    <mergeCell ref="A61:E61"/>
    <mergeCell ref="A64:I64"/>
    <mergeCell ref="A65:E65"/>
    <mergeCell ref="A53:I53"/>
    <mergeCell ref="A54:E54"/>
    <mergeCell ref="A56:I56"/>
    <mergeCell ref="A60:I60"/>
    <mergeCell ref="J65:J68"/>
    <mergeCell ref="J61:J63"/>
    <mergeCell ref="AC6:AC7"/>
    <mergeCell ref="P6:P7"/>
    <mergeCell ref="Q6:Q7"/>
    <mergeCell ref="R6:T6"/>
    <mergeCell ref="U6:U7"/>
    <mergeCell ref="V6:X6"/>
    <mergeCell ref="Z6:AB6"/>
    <mergeCell ref="J8:J9"/>
    <mergeCell ref="A11:E11"/>
    <mergeCell ref="L6:L7"/>
    <mergeCell ref="Y6:Y7"/>
    <mergeCell ref="J25:J27"/>
    <mergeCell ref="A14:I14"/>
    <mergeCell ref="M6:O6"/>
    <mergeCell ref="A10:I10"/>
    <mergeCell ref="K6:K7"/>
    <mergeCell ref="J11:J13"/>
    <mergeCell ref="A8:E8"/>
    <mergeCell ref="A32:I32"/>
    <mergeCell ref="A33:E33"/>
    <mergeCell ref="J15:J17"/>
    <mergeCell ref="J19:J20"/>
    <mergeCell ref="J22:J23"/>
    <mergeCell ref="A24:I24"/>
    <mergeCell ref="A25:E25"/>
    <mergeCell ref="A18:I18"/>
    <mergeCell ref="A19:E19"/>
    <mergeCell ref="A21:I21"/>
    <mergeCell ref="A22:E22"/>
    <mergeCell ref="J33:J35"/>
    <mergeCell ref="A29:E29"/>
    <mergeCell ref="J29:J31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AD6:AF6"/>
    <mergeCell ref="AG6:AG7"/>
    <mergeCell ref="AI6:AJ6"/>
    <mergeCell ref="A5:AJ5"/>
    <mergeCell ref="A57:E57"/>
    <mergeCell ref="AH6:AH7"/>
    <mergeCell ref="A51:E51"/>
    <mergeCell ref="A40:I40"/>
    <mergeCell ref="A41:E41"/>
    <mergeCell ref="A44:I44"/>
    <mergeCell ref="A45:E45"/>
    <mergeCell ref="A47:I47"/>
    <mergeCell ref="A48:E48"/>
    <mergeCell ref="A50:I50"/>
    <mergeCell ref="J48:J49"/>
    <mergeCell ref="J51:J52"/>
    <mergeCell ref="A36:I36"/>
    <mergeCell ref="A37:E37"/>
    <mergeCell ref="A28:I28"/>
    <mergeCell ref="A15:E15"/>
  </mergeCells>
  <dataValidations count="9">
    <dataValidation type="textLength" operator="lessThanOrEqual" allowBlank="1" showInputMessage="1" showErrorMessage="1" errorTitle="MÁXIMO DE CARACTERES SOBREPASADO" error="Sólo 255 caracteres por celdas" sqref="N66:N68 P66:Q68 E66:G68 E52:G52 C39 L26:L28 Q46 C34:C35 E46:G46 C46 P55:Q55 L52 N23 P30:Q31 E30:G31 C20 C30:C31 P9:Q9 P23:Q23 C9 P16:Q17 P20:Q20 E16:G17 C12:C13 L9 F12:G13 L49 L16:L17 E9:G9 P12:Q13 C16:C17 E20:G20 L12:L13 C55 E34:G35 P34:Q35 L23:L24 P42:Q43 N42 E42:G43 C49 C43 E49:G49 L46 L38:L39 L42:L43 P52:Q52 L30:L31 N38 C52 E55:G55 P49:Q49 L34:L35 P38:Q39 E38:G39 L20 E23:G23 N26:N27 P26:Q27 E26:G27 L55 P58:Q59 C58:C59 E58:G59 L58:L59 P62:Q63 C62:C63 E62:G63 L62:L63 L66:L68" xr:uid="{00000000-0002-0000-2200-000000000000}">
      <formula1>255</formula1>
    </dataValidation>
    <dataValidation type="date" operator="greaterThan" allowBlank="1" showInputMessage="1" showErrorMessage="1" errorTitle="Error en Ingresos de Fechas" error="La fecha debe corresponder al Año 2014." sqref="D66" xr:uid="{00000000-0002-0000-2200-000001000000}">
      <formula1>42005</formula1>
    </dataValidation>
    <dataValidation type="decimal" allowBlank="1" showInputMessage="1" showErrorMessage="1" errorTitle="Sólo números" error="Sólo ingresar números sin letras_x000a_" sqref="Z66:AB68 V66:X68 M66:M68 Z20:AB20 S42:T42 AD26:AF27 T66 V52:X52 M46:N46 Z46:AB46 V46:X46 M55:N55 V55:X55 R9:S9 M30:N31 Z30:AB31 V30:X31 AD58:AF59 M23 Z16:AB17 V16:X17 M16:N17 V9:X9 M9:N9 AD9:AF9 Z9:AB9 M12:N13 V12:X13 AD66:AF68 Z12:AB13 R12:T13 V20:X20 M62:N63 S16:T16 V34:X35 Z34:AB35 R26:T27 M34:N35 M43:N43 V42:X43 M39:N39 Z42:AB43 R38:T38 M42 Z49:AB49 AD49:AF49 S34:S35 M49:N49 Z55:AB55 V26:X27 M38 R31 Z23:AB23 V23:X23 Z52:AB52 AD12:AF13 AD16:AF17 AD20:AF20 AD30:AF31 AD34:AF35 AD38:AF39 T34 V38:X39 Z38:AB39 AD42:AF43 AD46:AF46 V49:X49 M52:N52 AD52:AF52 AD55:AF55 R58:S59 AD23:AF23 M26:M27 Z26:AB27 M58:N59 V58:X59 Z58:AB59 AD62:AF63 Z62:AB63 V62:X63" xr:uid="{00000000-0002-0000-2200-000002000000}">
      <formula1>-100000000</formula1>
      <formula2>10000000000</formula2>
    </dataValidation>
    <dataValidation type="textLength" operator="lessThanOrEqual" allowBlank="1" showInputMessage="1" showErrorMessage="1" sqref="K58:K59 K30 K9 K12:K13 K26 K34" xr:uid="{00000000-0002-0000-22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49:I49 H46:I46 H30:I31 H52:I52 H16:I17 H12:I13 H20:I20 H34:I35 H43:I43 H39:I39 H55:I55 H58:I59 H62:I63" xr:uid="{00000000-0002-0000-2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52 D34:D35 D46 D20 D55 D12:D13 D39 D16:D17 D49 D43 D30:D31 D9 D58:D59 D62:D63" xr:uid="{00000000-0002-0000-2200-000005000000}">
      <formula1>41275</formula1>
    </dataValidation>
    <dataValidation allowBlank="1" showInputMessage="1" showErrorMessage="1" errorTitle="Sólo números" error="Sólo ingresar números sin letras_x000a_" sqref="O57:O59 O54:O55 P46 O22:O23 O8:O9 O51:O52 O15:O17 O11:O13 O19:O20 O33:O35 O41:O43 O37:O39 O48:O49 O25:O27 O29:O31 O61:O68 O45:O46" xr:uid="{00000000-0002-0000-2200-000006000000}"/>
    <dataValidation type="date" errorStyle="information" operator="greaterThan" allowBlank="1" showInputMessage="1" showErrorMessage="1" errorTitle="SÓLO FECHAS" error="Las fechas corresponden al presupuesto 2015 o más" sqref="I9" xr:uid="{00000000-0002-0000-22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200-000008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7" orientation="landscape" r:id="rId1"/>
  <headerFooter>
    <oddHeader>&amp;L&amp;G</oddHeader>
    <oddFooter>Preparado por Fabiola Oyanedel &amp;D&amp;RPágina &amp;P</oddFooter>
  </headerFooter>
  <ignoredErrors>
    <ignoredError sqref="K22 Z7:AB8 Z10:AB11 Z15:AB15 K15 K19 Z25:AB25 Z32:AB33 K33 Z36:AB37 Z40:AB41 Z44:AB45 Z47:AB48 Z50:AB51 K51 Z53:AB54 K54 Z56:AB57 K57 T12 K25 Z18:AB19 T26 T66:T67 R66:S66 V12 W12:W13 Z21:AB22 AA14:AB14" unlockedFormula="1"/>
    <ignoredError sqref="U10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7DB5"/>
    <pageSetUpPr fitToPage="1"/>
  </sheetPr>
  <dimension ref="A1:Y42"/>
  <sheetViews>
    <sheetView topLeftCell="A10" zoomScale="120" zoomScaleNormal="120" workbookViewId="0">
      <selection activeCell="W25" sqref="W25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+'24-03-345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+'24-03-345 Ind. Proy'!A5:U5</f>
        <v>24-03-345 "Programa Eje (Ley Nº 20.595)"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+'24-03-345 Ind. Proy'!J10</f>
        <v>9080000</v>
      </c>
      <c r="C8" s="9">
        <f>+'24-03-345 Ind. Proy'!K10</f>
        <v>2978583</v>
      </c>
      <c r="D8" s="9">
        <f>+'24-03-345 Ind. Proy'!M12</f>
        <v>0</v>
      </c>
      <c r="E8" s="9">
        <f>+'24-03-345 Ind. Proy'!N12</f>
        <v>0</v>
      </c>
      <c r="F8" s="9">
        <f>+'24-03-345 Ind. Proy'!O12</f>
        <v>0</v>
      </c>
      <c r="G8" s="9">
        <f>'24-03-345 Ind. Proy'!R10</f>
        <v>120000</v>
      </c>
      <c r="H8" s="9">
        <f>+'24-03-345 Ind. Proy'!S10</f>
        <v>120000</v>
      </c>
      <c r="I8" s="9">
        <f>+'24-03-345 Ind. Proy'!T10</f>
        <v>295532</v>
      </c>
      <c r="J8" s="9">
        <f>+'24-03-345 Ind. Proy'!U10</f>
        <v>895532</v>
      </c>
      <c r="K8" s="9">
        <f>+'24-03-345 Ind. Proy'!V10</f>
        <v>120000</v>
      </c>
      <c r="L8" s="9">
        <f>+'24-03-345 Ind. Proy'!W10</f>
        <v>120000</v>
      </c>
      <c r="M8" s="9">
        <f>+'24-03-345 Ind. Proy'!X10</f>
        <v>120000</v>
      </c>
      <c r="N8" s="9">
        <f>+'24-03-345 Ind. Proy'!Y10</f>
        <v>360000</v>
      </c>
      <c r="O8" s="9">
        <f>+'24-03-345 Ind. Proy'!Z12</f>
        <v>62886</v>
      </c>
      <c r="P8" s="9">
        <f>+'24-03-345 Ind. Proy'!AA12</f>
        <v>220100</v>
      </c>
      <c r="Q8" s="9">
        <f>+'24-03-345 Ind. Proy'!AB12</f>
        <v>262022</v>
      </c>
      <c r="R8" s="9">
        <f>+'24-03-345 Ind. Proy'!AC12</f>
        <v>545008</v>
      </c>
      <c r="S8" s="9">
        <f>+'24-03-345 Ind. Proy'!AD12</f>
        <v>0</v>
      </c>
      <c r="T8" s="9">
        <f>+'24-03-345 Ind. Proy'!AE12</f>
        <v>0</v>
      </c>
      <c r="U8" s="9">
        <f>+'24-03-345 Ind. Proy'!AF12</f>
        <v>0</v>
      </c>
      <c r="V8" s="9">
        <f>+'24-03-345 Ind. Proy'!AG12</f>
        <v>0</v>
      </c>
      <c r="W8" s="9">
        <f>+'24-03-345 Ind. Proy'!AH10</f>
        <v>1642532</v>
      </c>
      <c r="X8" s="112">
        <f>+'24-03-345 Ind. Proy'!AI10</f>
        <v>0.18089559471365638</v>
      </c>
      <c r="Y8" s="112">
        <f>+'24-03-345 Ind. Proy'!AJ10</f>
        <v>3.348105921652566E-3</v>
      </c>
    </row>
    <row r="9" spans="1:25" ht="24.75" customHeight="1" x14ac:dyDescent="0.3">
      <c r="A9" s="43" t="s">
        <v>48</v>
      </c>
      <c r="B9" s="9">
        <f>+'24-03-345 Ind. Proy'!J14</f>
        <v>18812188</v>
      </c>
      <c r="C9" s="9">
        <f>+'24-03-345 Ind. Proy'!K14</f>
        <v>6252823</v>
      </c>
      <c r="D9" s="9">
        <f>+'24-03-345 Ind. Proy'!L14</f>
        <v>0</v>
      </c>
      <c r="E9" s="9">
        <f>+'24-03-345 Ind. Proy'!M14</f>
        <v>0</v>
      </c>
      <c r="F9" s="9">
        <f>+'24-03-345 Ind. Proy'!N14</f>
        <v>0</v>
      </c>
      <c r="G9" s="9">
        <f>+'24-03-345 Ind. Proy'!R14</f>
        <v>0</v>
      </c>
      <c r="H9" s="9">
        <f>+'24-03-345 Ind. Proy'!S14</f>
        <v>0</v>
      </c>
      <c r="I9" s="9">
        <f>+'24-03-345 Ind. Proy'!T14</f>
        <v>715954</v>
      </c>
      <c r="J9" s="9">
        <f>+'24-03-345 Ind. Proy'!U14</f>
        <v>1951174</v>
      </c>
      <c r="K9" s="9">
        <f>+'24-03-345 Ind. Proy'!V14</f>
        <v>353370</v>
      </c>
      <c r="L9" s="9">
        <f>+'24-03-345 Ind. Proy'!W14</f>
        <v>472058</v>
      </c>
      <c r="M9" s="9">
        <f>+'24-03-345 Ind. Proy'!X14</f>
        <v>409792</v>
      </c>
      <c r="N9" s="9">
        <f>+'24-03-345 Ind. Proy'!Y14</f>
        <v>1235220</v>
      </c>
      <c r="O9" s="9">
        <f>+'24-03-345 Ind. Proy'!Z14</f>
        <v>66336</v>
      </c>
      <c r="P9" s="9">
        <f>+'24-03-345 Ind. Proy'!AA14</f>
        <v>820100</v>
      </c>
      <c r="Q9" s="9">
        <f>+'24-03-345 Ind. Proy'!AB14</f>
        <v>1981577</v>
      </c>
      <c r="R9" s="9">
        <f>+'24-03-345 Ind. Proy'!AC14</f>
        <v>2868013</v>
      </c>
      <c r="S9" s="9">
        <f>+'24-03-345 Ind. Proy'!AD14</f>
        <v>0</v>
      </c>
      <c r="T9" s="9">
        <f>+'24-03-345 Ind. Proy'!AE14</f>
        <v>0</v>
      </c>
      <c r="U9" s="9">
        <f>+'24-03-345 Ind. Proy'!AF14</f>
        <v>0</v>
      </c>
      <c r="V9" s="9">
        <f>+'24-03-345 Ind. Proy'!AG14</f>
        <v>0</v>
      </c>
      <c r="W9" s="9">
        <f>+'24-03-345 Ind. Proy'!AH14</f>
        <v>4819187</v>
      </c>
      <c r="X9" s="112">
        <f>+'24-03-345 Ind. Proy'!AI14</f>
        <v>0.25617365720563712</v>
      </c>
      <c r="Y9" s="112">
        <f>+'24-03-345 Ind. Proy'!AJ14</f>
        <v>9.823338925665415E-3</v>
      </c>
    </row>
    <row r="10" spans="1:25" ht="24.75" customHeight="1" x14ac:dyDescent="0.3">
      <c r="A10" s="43" t="s">
        <v>50</v>
      </c>
      <c r="B10" s="9">
        <f>+'24-03-345 Ind. Proy'!J18</f>
        <v>31655580</v>
      </c>
      <c r="C10" s="9">
        <f>+'24-03-345 Ind. Proy'!K18</f>
        <v>22540605</v>
      </c>
      <c r="D10" s="9">
        <f>+'24-03-345 Ind. Proy'!M18</f>
        <v>0</v>
      </c>
      <c r="E10" s="9">
        <f>+'24-03-345 Ind. Proy'!N18</f>
        <v>0</v>
      </c>
      <c r="F10" s="9">
        <f>+'24-03-345 Ind. Proy'!O18</f>
        <v>0</v>
      </c>
      <c r="G10" s="9">
        <f>+'24-03-345 Ind. Proy'!R18</f>
        <v>428427</v>
      </c>
      <c r="H10" s="9">
        <f>+'24-03-345 Ind. Proy'!S18</f>
        <v>942371</v>
      </c>
      <c r="I10" s="9">
        <f>+'24-03-345 Ind. Proy'!T18</f>
        <v>656010</v>
      </c>
      <c r="J10" s="9">
        <f>+'24-03-345 Ind. Proy'!U18</f>
        <v>2026808</v>
      </c>
      <c r="K10" s="9">
        <f>+'24-03-345 Ind. Proy'!V18</f>
        <v>1367339</v>
      </c>
      <c r="L10" s="9">
        <f>+'24-03-345 Ind. Proy'!W18</f>
        <v>6029296</v>
      </c>
      <c r="M10" s="9">
        <f>+'24-03-345 Ind. Proy'!X18</f>
        <v>2348380</v>
      </c>
      <c r="N10" s="9">
        <f>+'24-03-345 Ind. Proy'!Y18</f>
        <v>9745015</v>
      </c>
      <c r="O10" s="9">
        <f>+'24-03-345 Ind. Proy'!Z18</f>
        <v>979123</v>
      </c>
      <c r="P10" s="9">
        <f>+'24-03-345 Ind. Proy'!AA18</f>
        <v>2378416</v>
      </c>
      <c r="Q10" s="9">
        <f>+'24-03-345 Ind. Proy'!AB18</f>
        <v>3559239</v>
      </c>
      <c r="R10" s="9">
        <f>+'24-03-345 Ind. Proy'!AC18</f>
        <v>6916778</v>
      </c>
      <c r="S10" s="9">
        <f>+'24-03-345 Ind. Proy'!AD18</f>
        <v>0</v>
      </c>
      <c r="T10" s="9">
        <f>+'24-03-345 Ind. Proy'!AE18</f>
        <v>0</v>
      </c>
      <c r="U10" s="9">
        <f>+'24-03-345 Ind. Proy'!AF18</f>
        <v>0</v>
      </c>
      <c r="V10" s="9">
        <f>+'24-03-345 Ind. Proy'!AG18</f>
        <v>0</v>
      </c>
      <c r="W10" s="9">
        <f>+'24-03-345 Ind. Proy'!AH18</f>
        <v>18688601</v>
      </c>
      <c r="X10" s="112">
        <f>+'24-03-345 Ind. Proy'!AI18</f>
        <v>0.59037304007697855</v>
      </c>
      <c r="Y10" s="112">
        <f>+'24-03-345 Ind. Proy'!AJ18</f>
        <v>3.8094488068118042E-2</v>
      </c>
    </row>
    <row r="11" spans="1:25" ht="24.75" customHeight="1" x14ac:dyDescent="0.3">
      <c r="A11" s="43" t="s">
        <v>52</v>
      </c>
      <c r="B11" s="9">
        <f>+'24-03-345 Ind. Proy'!J21</f>
        <v>20427576</v>
      </c>
      <c r="C11" s="9">
        <f>+'24-03-345 Ind. Proy'!K21</f>
        <v>17389114</v>
      </c>
      <c r="D11" s="9">
        <f>+'24-03-345 Ind. Proy'!L21</f>
        <v>0</v>
      </c>
      <c r="E11" s="9">
        <f>+'24-03-345 Ind. Proy'!M21</f>
        <v>0</v>
      </c>
      <c r="F11" s="9">
        <f>+'24-03-345 Ind. Proy'!N21</f>
        <v>0</v>
      </c>
      <c r="G11" s="9">
        <f>+'24-03-345 Ind. Proy'!R21</f>
        <v>453334</v>
      </c>
      <c r="H11" s="9">
        <f>+'24-03-345 Ind. Proy'!S21</f>
        <v>207071</v>
      </c>
      <c r="I11" s="9">
        <f>+'24-03-345 Ind. Proy'!T21</f>
        <v>402116</v>
      </c>
      <c r="J11" s="9">
        <f>+'24-03-345 Ind. Proy'!U21</f>
        <v>1062521</v>
      </c>
      <c r="K11" s="9">
        <f>+'24-03-345 Ind. Proy'!V21</f>
        <v>84766</v>
      </c>
      <c r="L11" s="9">
        <f>+'24-03-345 Ind. Proy'!W21</f>
        <v>568250</v>
      </c>
      <c r="M11" s="9">
        <f>+'24-03-345 Ind. Proy'!X21</f>
        <v>3376268</v>
      </c>
      <c r="N11" s="9">
        <f>+'24-03-345 Ind. Proy'!Y21</f>
        <v>4029284</v>
      </c>
      <c r="O11" s="9">
        <f>+'24-03-345 Ind. Proy'!Z21</f>
        <v>2789356</v>
      </c>
      <c r="P11" s="9">
        <f>+'24-03-345 Ind. Proy'!AA21</f>
        <v>1294738</v>
      </c>
      <c r="Q11" s="9">
        <f>+'24-03-345 Ind. Proy'!AB21</f>
        <v>1796494</v>
      </c>
      <c r="R11" s="9">
        <f>+'24-03-345 Ind. Proy'!AC21</f>
        <v>5880588</v>
      </c>
      <c r="S11" s="9">
        <f>+'24-03-345 Ind. Proy'!AD21</f>
        <v>0</v>
      </c>
      <c r="T11" s="9">
        <f>+'24-03-345 Ind. Proy'!AE21</f>
        <v>0</v>
      </c>
      <c r="U11" s="9">
        <f>+'24-03-345 Ind. Proy'!AF21</f>
        <v>0</v>
      </c>
      <c r="V11" s="9">
        <f>+'24-03-345 Ind. Proy'!AG21</f>
        <v>0</v>
      </c>
      <c r="W11" s="9">
        <f>+'24-03-345 Ind. Proy'!AH21</f>
        <v>10972393</v>
      </c>
      <c r="X11" s="112">
        <f>+'24-03-345 Ind. Proy'!AI21</f>
        <v>0.53713632004110523</v>
      </c>
      <c r="Y11" s="112">
        <f>+'24-03-345 Ind. Proy'!AJ21</f>
        <v>2.2365916754132742E-2</v>
      </c>
    </row>
    <row r="12" spans="1:25" ht="24.75" customHeight="1" x14ac:dyDescent="0.3">
      <c r="A12" s="43" t="s">
        <v>54</v>
      </c>
      <c r="B12" s="9">
        <f>+'24-03-345 Ind. Proy'!J24</f>
        <v>38050720</v>
      </c>
      <c r="C12" s="9">
        <f>+'24-03-345 Ind. Proy'!K24</f>
        <v>31465940</v>
      </c>
      <c r="D12" s="9">
        <f>+'24-03-345 Ind. Proy'!L24</f>
        <v>0</v>
      </c>
      <c r="E12" s="9">
        <f>+'24-03-345 Ind. Proy'!M24</f>
        <v>0</v>
      </c>
      <c r="F12" s="9">
        <f>+'24-03-345 Ind. Proy'!N24</f>
        <v>0</v>
      </c>
      <c r="G12" s="9">
        <f>+'24-03-345 Ind. Proy'!R24</f>
        <v>2175105</v>
      </c>
      <c r="H12" s="9">
        <f>+'24-03-345 Ind. Proy'!S24</f>
        <v>3853573</v>
      </c>
      <c r="I12" s="9">
        <f>+'24-03-345 Ind. Proy'!T24</f>
        <v>3183526</v>
      </c>
      <c r="J12" s="9">
        <f>+'24-03-345 Ind. Proy'!U24</f>
        <v>9212204</v>
      </c>
      <c r="K12" s="9">
        <f>+'24-03-345 Ind. Proy'!V24</f>
        <v>3301873</v>
      </c>
      <c r="L12" s="9">
        <f>+'24-03-345 Ind. Proy'!W24</f>
        <v>3511487</v>
      </c>
      <c r="M12" s="9">
        <f>+'24-03-345 Ind. Proy'!X24</f>
        <v>2971351</v>
      </c>
      <c r="N12" s="9">
        <f>+'24-03-345 Ind. Proy'!Y24</f>
        <v>9784711</v>
      </c>
      <c r="O12" s="9">
        <f>+'24-03-345 Ind. Proy'!Z24</f>
        <v>2706785</v>
      </c>
      <c r="P12" s="9">
        <f>+'24-03-345 Ind. Proy'!AA24</f>
        <v>2428376</v>
      </c>
      <c r="Q12" s="9">
        <f>+'24-03-345 Ind. Proy'!AB24</f>
        <v>4307637</v>
      </c>
      <c r="R12" s="9">
        <f>+'24-03-345 Ind. Proy'!AC24</f>
        <v>9442798</v>
      </c>
      <c r="S12" s="9">
        <f>+'24-03-345 Ind. Proy'!AD24</f>
        <v>0</v>
      </c>
      <c r="T12" s="9">
        <f>+'24-03-345 Ind. Proy'!AE24</f>
        <v>0</v>
      </c>
      <c r="U12" s="9">
        <f>+'24-03-345 Ind. Proy'!AF24</f>
        <v>0</v>
      </c>
      <c r="V12" s="9">
        <f>+'24-03-345 Ind. Proy'!AG24</f>
        <v>0</v>
      </c>
      <c r="W12" s="9">
        <f>+'24-03-345 Ind. Proy'!AH24</f>
        <v>28439713</v>
      </c>
      <c r="X12" s="112">
        <f>+'24-03-345 Ind. Proy'!AI24</f>
        <v>0.74741589646661089</v>
      </c>
      <c r="Y12" s="112">
        <f>+'24-03-345 Ind. Proy'!AJ24</f>
        <v>5.7970968909829133E-2</v>
      </c>
    </row>
    <row r="13" spans="1:25" ht="24.75" customHeight="1" x14ac:dyDescent="0.3">
      <c r="A13" s="43" t="s">
        <v>56</v>
      </c>
      <c r="B13" s="9">
        <f>+'24-03-345 Ind. Proy'!J28</f>
        <v>13224240</v>
      </c>
      <c r="C13" s="9">
        <f>+'24-03-345 Ind. Proy'!K28</f>
        <v>7213493</v>
      </c>
      <c r="D13" s="9">
        <f>+'24-03-345 Ind. Proy'!L28</f>
        <v>0</v>
      </c>
      <c r="E13" s="9">
        <f>+'24-03-345 Ind. Proy'!M28</f>
        <v>0</v>
      </c>
      <c r="F13" s="9">
        <f>+'24-03-345 Ind. Proy'!N28</f>
        <v>0</v>
      </c>
      <c r="G13" s="9">
        <f>+'24-03-345 Ind. Proy'!R28</f>
        <v>0</v>
      </c>
      <c r="H13" s="9">
        <f>+'24-03-345 Ind. Proy'!S28</f>
        <v>351062</v>
      </c>
      <c r="I13" s="9">
        <f>+'24-03-345 Ind. Proy'!T28</f>
        <v>958583</v>
      </c>
      <c r="J13" s="9">
        <f>+'24-03-345 Ind. Proy'!U28</f>
        <v>1309645</v>
      </c>
      <c r="K13" s="9">
        <f>+'24-03-345 Ind. Proy'!V28</f>
        <v>0</v>
      </c>
      <c r="L13" s="9">
        <f>+'24-03-345 Ind. Proy'!W28</f>
        <v>310807</v>
      </c>
      <c r="M13" s="9">
        <f>+'24-03-345 Ind. Proy'!X28</f>
        <v>318335</v>
      </c>
      <c r="N13" s="9">
        <f>+'24-03-345 Ind. Proy'!Y28</f>
        <v>629142</v>
      </c>
      <c r="O13" s="9">
        <f>+'24-03-345 Ind. Proy'!Z28</f>
        <v>970757</v>
      </c>
      <c r="P13" s="9">
        <f>+'24-03-345 Ind. Proy'!AA28</f>
        <v>1226850</v>
      </c>
      <c r="Q13" s="9">
        <f>+'24-03-345 Ind. Proy'!AB28</f>
        <v>206700</v>
      </c>
      <c r="R13" s="9">
        <f>+'24-03-345 Ind. Proy'!AC28</f>
        <v>2404307</v>
      </c>
      <c r="S13" s="9">
        <f>+'24-03-345 Ind. Proy'!AD28</f>
        <v>0</v>
      </c>
      <c r="T13" s="9">
        <f>+'24-03-345 Ind. Proy'!AE28</f>
        <v>0</v>
      </c>
      <c r="U13" s="9">
        <f>+'24-03-345 Ind. Proy'!AF28</f>
        <v>0</v>
      </c>
      <c r="V13" s="9">
        <f>+'24-03-345 Ind. Proy'!AG28</f>
        <v>0</v>
      </c>
      <c r="W13" s="9">
        <f>+'24-03-345 Ind. Proy'!AH28</f>
        <v>4343094</v>
      </c>
      <c r="X13" s="112">
        <f>+'24-03-345 Ind. Proy'!AI28</f>
        <v>0.32841917569554091</v>
      </c>
      <c r="Y13" s="112">
        <f>+'24-03-345 Ind. Proy'!AJ28</f>
        <v>8.8528800289393011E-3</v>
      </c>
    </row>
    <row r="14" spans="1:25" ht="24.75" customHeight="1" x14ac:dyDescent="0.3">
      <c r="A14" s="43" t="s">
        <v>58</v>
      </c>
      <c r="B14" s="9">
        <f>+'24-03-345 Ind. Proy'!J32</f>
        <v>14522768</v>
      </c>
      <c r="C14" s="9">
        <f>+'24-03-345 Ind. Proy'!K32</f>
        <v>11355448</v>
      </c>
      <c r="D14" s="9">
        <f>+'24-03-345 Ind. Proy'!L32</f>
        <v>0</v>
      </c>
      <c r="E14" s="9">
        <f>+'24-03-345 Ind. Proy'!M32</f>
        <v>0</v>
      </c>
      <c r="F14" s="9">
        <f>+'24-03-345 Ind. Proy'!N32</f>
        <v>0</v>
      </c>
      <c r="G14" s="9">
        <f>+'24-03-345 Ind. Proy'!R32</f>
        <v>2517626</v>
      </c>
      <c r="H14" s="9">
        <f>+'24-03-345 Ind. Proy'!S32</f>
        <v>727246</v>
      </c>
      <c r="I14" s="9">
        <f>+'24-03-345 Ind. Proy'!T32</f>
        <v>1311766</v>
      </c>
      <c r="J14" s="9">
        <f>+'24-03-345 Ind. Proy'!U32</f>
        <v>4556638</v>
      </c>
      <c r="K14" s="9">
        <f>+'24-03-345 Ind. Proy'!V32</f>
        <v>1025471</v>
      </c>
      <c r="L14" s="9">
        <f>+'24-03-345 Ind. Proy'!W32</f>
        <v>1168514</v>
      </c>
      <c r="M14" s="9">
        <f>+'24-03-345 Ind. Proy'!X32</f>
        <v>707722</v>
      </c>
      <c r="N14" s="9">
        <f>+'24-03-345 Ind. Proy'!Y32</f>
        <v>2901707</v>
      </c>
      <c r="O14" s="9">
        <f>+'24-03-345 Ind. Proy'!Z32</f>
        <v>729746</v>
      </c>
      <c r="P14" s="9">
        <f>+'24-03-345 Ind. Proy'!AA32</f>
        <v>933581</v>
      </c>
      <c r="Q14" s="9">
        <f>+'24-03-345 Ind. Proy'!AB32</f>
        <v>680898</v>
      </c>
      <c r="R14" s="9">
        <f>+'24-03-345 Ind. Proy'!AC32</f>
        <v>2344225</v>
      </c>
      <c r="S14" s="9">
        <f>+'24-03-345 Ind. Proy'!AD32</f>
        <v>0</v>
      </c>
      <c r="T14" s="9">
        <f>+'24-03-345 Ind. Proy'!AE32</f>
        <v>0</v>
      </c>
      <c r="U14" s="9">
        <f>+'24-03-345 Ind. Proy'!AF32</f>
        <v>0</v>
      </c>
      <c r="V14" s="9">
        <f>+'24-03-345 Ind. Proy'!AG32</f>
        <v>0</v>
      </c>
      <c r="W14" s="9">
        <f>+'24-03-345 Ind. Proy'!AH32</f>
        <v>9802570</v>
      </c>
      <c r="X14" s="112">
        <f>+'24-03-345 Ind. Proy'!AI32</f>
        <v>0.6749794529527704</v>
      </c>
      <c r="Y14" s="112">
        <f>+'24-03-345 Ind. Proy'!AJ32</f>
        <v>1.9981371848106333E-2</v>
      </c>
    </row>
    <row r="15" spans="1:25" ht="24.75" customHeight="1" x14ac:dyDescent="0.3">
      <c r="A15" s="43" t="s">
        <v>60</v>
      </c>
      <c r="B15" s="9">
        <f>+'24-03-345 Ind. Proy'!J36</f>
        <v>28054746</v>
      </c>
      <c r="C15" s="9">
        <f>+'24-03-345 Ind. Proy'!K36</f>
        <v>21184119</v>
      </c>
      <c r="D15" s="9">
        <f>+'24-03-345 Ind. Proy'!M36</f>
        <v>0</v>
      </c>
      <c r="E15" s="9">
        <f>+'24-03-345 Ind. Proy'!N36</f>
        <v>0</v>
      </c>
      <c r="F15" s="9">
        <f>+'24-03-345 Ind. Proy'!O36</f>
        <v>0</v>
      </c>
      <c r="G15" s="9">
        <f>+'24-03-345 Ind. Proy'!R36</f>
        <v>1467188</v>
      </c>
      <c r="H15" s="9">
        <f>+'24-03-345 Ind. Proy'!S36</f>
        <v>705868</v>
      </c>
      <c r="I15" s="9">
        <f>+'24-03-345 Ind. Proy'!T36</f>
        <v>1409473</v>
      </c>
      <c r="J15" s="9">
        <f>+'24-03-345 Ind. Proy'!U36</f>
        <v>3582529</v>
      </c>
      <c r="K15" s="9">
        <f>+'24-03-345 Ind. Proy'!V36</f>
        <v>1152030</v>
      </c>
      <c r="L15" s="9">
        <f>+'24-03-345 Ind. Proy'!W36</f>
        <v>2088873</v>
      </c>
      <c r="M15" s="9">
        <f>+'24-03-345 Ind. Proy'!X36</f>
        <v>1945780</v>
      </c>
      <c r="N15" s="9">
        <f>+'24-03-345 Ind. Proy'!Y36</f>
        <v>5186683</v>
      </c>
      <c r="O15" s="9">
        <f>+'24-03-345 Ind. Proy'!Z36</f>
        <v>2095133</v>
      </c>
      <c r="P15" s="9">
        <f>+'24-03-345 Ind. Proy'!AA36</f>
        <v>1107054</v>
      </c>
      <c r="Q15" s="9">
        <f>+'24-03-345 Ind. Proy'!AB36</f>
        <v>2034421</v>
      </c>
      <c r="R15" s="9">
        <f>+'24-03-345 Ind. Proy'!AC36</f>
        <v>5236608</v>
      </c>
      <c r="S15" s="9">
        <f>+'24-03-345 Ind. Proy'!AD36</f>
        <v>0</v>
      </c>
      <c r="T15" s="9">
        <f>+'24-03-345 Ind. Proy'!AE36</f>
        <v>0</v>
      </c>
      <c r="U15" s="9">
        <f>+'24-03-345 Ind. Proy'!AF36</f>
        <v>0</v>
      </c>
      <c r="V15" s="9">
        <f>+'24-03-345 Ind. Proy'!AG36</f>
        <v>0</v>
      </c>
      <c r="W15" s="9">
        <f>+'24-03-345 Ind. Proy'!AH36</f>
        <v>14005820</v>
      </c>
      <c r="X15" s="112">
        <f>+'24-03-345 Ind. Proy'!AI36</f>
        <v>0.49923175208928999</v>
      </c>
      <c r="Y15" s="112">
        <f>+'24-03-345 Ind. Proy'!AJ36</f>
        <v>2.8549196532913781E-2</v>
      </c>
    </row>
    <row r="16" spans="1:25" ht="24.75" customHeight="1" x14ac:dyDescent="0.3">
      <c r="A16" s="43" t="s">
        <v>62</v>
      </c>
      <c r="B16" s="9">
        <f>+'24-03-345 Ind. Proy'!J40</f>
        <v>27790090</v>
      </c>
      <c r="C16" s="9">
        <f>+'24-03-345 Ind. Proy'!K40</f>
        <v>23875156</v>
      </c>
      <c r="D16" s="9">
        <f>+'24-03-345 Ind. Proy'!M40</f>
        <v>0</v>
      </c>
      <c r="E16" s="9">
        <f>+'24-03-345 Ind. Proy'!N40</f>
        <v>0</v>
      </c>
      <c r="F16" s="9">
        <f>+'24-03-345 Ind. Proy'!O39</f>
        <v>0</v>
      </c>
      <c r="G16" s="9">
        <f>+'24-03-345 Ind. Proy'!R40</f>
        <v>1381796</v>
      </c>
      <c r="H16" s="9">
        <f>+'24-03-345 Ind. Proy'!S40</f>
        <v>1479959</v>
      </c>
      <c r="I16" s="9">
        <f>+'24-03-345 Ind. Proy'!T40</f>
        <v>3345916</v>
      </c>
      <c r="J16" s="9">
        <f>+'24-03-345 Ind. Proy'!U40</f>
        <v>6207671</v>
      </c>
      <c r="K16" s="9">
        <f>+'24-03-345 Ind. Proy'!V39</f>
        <v>2403542</v>
      </c>
      <c r="L16" s="9">
        <f>+'24-03-345 Ind. Proy'!W39</f>
        <v>2104865</v>
      </c>
      <c r="M16" s="9">
        <f>+'24-03-345 Ind. Proy'!X39</f>
        <v>1200393</v>
      </c>
      <c r="N16" s="9">
        <f>+'24-03-345 Ind. Proy'!Y39</f>
        <v>5708800</v>
      </c>
      <c r="O16" s="9">
        <f>+'24-03-345 Ind. Proy'!Z39</f>
        <v>1817817</v>
      </c>
      <c r="P16" s="9">
        <f>+'24-03-345 Ind. Proy'!AA39</f>
        <v>3297414</v>
      </c>
      <c r="Q16" s="9">
        <f>+'24-03-345 Ind. Proy'!AB39</f>
        <v>2515916</v>
      </c>
      <c r="R16" s="9">
        <f>+'24-03-345 Ind. Proy'!AC39</f>
        <v>7631147</v>
      </c>
      <c r="S16" s="9">
        <f>+'24-03-345 Ind. Proy'!AD39</f>
        <v>0</v>
      </c>
      <c r="T16" s="9">
        <f>+'24-03-345 Ind. Proy'!AE39</f>
        <v>0</v>
      </c>
      <c r="U16" s="9">
        <f>+'24-03-345 Ind. Proy'!AF39</f>
        <v>0</v>
      </c>
      <c r="V16" s="9">
        <f>+'24-03-345 Ind. Proy'!AG39</f>
        <v>0</v>
      </c>
      <c r="W16" s="9">
        <f>+'24-03-345 Ind. Proy'!AH40</f>
        <v>19547618</v>
      </c>
      <c r="X16" s="112">
        <f>+'24-03-345 Ind. Proy'!AI40</f>
        <v>0.70340247188836025</v>
      </c>
      <c r="Y16" s="112">
        <f>+'24-03-345 Ind. Proy'!AJ40</f>
        <v>3.9845491947799065E-2</v>
      </c>
    </row>
    <row r="17" spans="1:25" ht="24.75" customHeight="1" x14ac:dyDescent="0.3">
      <c r="A17" s="43" t="s">
        <v>64</v>
      </c>
      <c r="B17" s="9">
        <f>+'24-03-345 Ind. Proy'!J44</f>
        <v>29561948</v>
      </c>
      <c r="C17" s="9">
        <f>+'24-03-345 Ind. Proy'!K44</f>
        <v>23188997</v>
      </c>
      <c r="D17" s="9">
        <f>+'24-03-345 Ind. Proy'!M43</f>
        <v>0</v>
      </c>
      <c r="E17" s="9">
        <f>+'24-03-345 Ind. Proy'!N43</f>
        <v>0</v>
      </c>
      <c r="F17" s="9">
        <f>+'24-03-345 Ind. Proy'!O40</f>
        <v>0</v>
      </c>
      <c r="G17" s="9">
        <f>+'24-03-345 Ind. Proy'!R44</f>
        <v>962287</v>
      </c>
      <c r="H17" s="9">
        <f>+'24-03-345 Ind. Proy'!S44</f>
        <v>914169</v>
      </c>
      <c r="I17" s="9">
        <f>+'24-03-345 Ind. Proy'!T44</f>
        <v>1147354</v>
      </c>
      <c r="J17" s="9">
        <f>+'24-03-345 Ind. Proy'!U44</f>
        <v>3023810</v>
      </c>
      <c r="K17" s="9">
        <f>+'24-03-345 Ind. Proy'!V44</f>
        <v>3089385</v>
      </c>
      <c r="L17" s="9">
        <f>+'24-03-345 Ind. Proy'!W44</f>
        <v>3132748</v>
      </c>
      <c r="M17" s="9">
        <f>+'24-03-345 Ind. Proy'!X44</f>
        <v>1392038</v>
      </c>
      <c r="N17" s="9">
        <f>+'24-03-345 Ind. Proy'!Y44</f>
        <v>7614171</v>
      </c>
      <c r="O17" s="9">
        <f>+'24-03-345 Ind. Proy'!Z44</f>
        <v>4108487</v>
      </c>
      <c r="P17" s="9">
        <f>+'24-03-345 Ind. Proy'!AA44</f>
        <v>1953469</v>
      </c>
      <c r="Q17" s="9">
        <f>+'24-03-345 Ind. Proy'!AB44</f>
        <v>2249153</v>
      </c>
      <c r="R17" s="9">
        <f>+'24-03-345 Ind. Proy'!AC44</f>
        <v>8311109</v>
      </c>
      <c r="S17" s="9">
        <f>+'24-03-345 Ind. Proy'!AD44</f>
        <v>0</v>
      </c>
      <c r="T17" s="9">
        <f>+'24-03-345 Ind. Proy'!AE44</f>
        <v>0</v>
      </c>
      <c r="U17" s="9">
        <f>+'24-03-345 Ind. Proy'!AF44</f>
        <v>0</v>
      </c>
      <c r="V17" s="9">
        <f>+'24-03-345 Ind. Proy'!AG44</f>
        <v>0</v>
      </c>
      <c r="W17" s="9">
        <f>+'24-03-345 Ind. Proy'!AH44</f>
        <v>18949090</v>
      </c>
      <c r="X17" s="112">
        <f>+'24-03-345 Ind. Proy'!AI44</f>
        <v>0.64099598578551054</v>
      </c>
      <c r="Y17" s="112">
        <f>+'24-03-345 Ind. Proy'!AJ44</f>
        <v>3.8625463880720391E-2</v>
      </c>
    </row>
    <row r="18" spans="1:25" ht="24.75" customHeight="1" x14ac:dyDescent="0.3">
      <c r="A18" s="43" t="s">
        <v>66</v>
      </c>
      <c r="B18" s="9">
        <f>+'24-03-345 Ind. Proy'!J47</f>
        <v>32382072</v>
      </c>
      <c r="C18" s="9">
        <f>+'24-03-345 Ind. Proy'!K47</f>
        <v>29392527</v>
      </c>
      <c r="D18" s="9">
        <f>+'24-03-345 Ind. Proy'!L47</f>
        <v>0</v>
      </c>
      <c r="E18" s="9">
        <f>+'24-03-345 Ind. Proy'!M47</f>
        <v>0</v>
      </c>
      <c r="F18" s="9">
        <f>+'24-03-345 Ind. Proy'!N47</f>
        <v>0</v>
      </c>
      <c r="G18" s="9">
        <f>+'24-03-345 Ind. Proy'!R47</f>
        <v>2285544</v>
      </c>
      <c r="H18" s="9">
        <f>+'24-03-345 Ind. Proy'!S47</f>
        <v>1894325</v>
      </c>
      <c r="I18" s="9">
        <f>+'24-03-345 Ind. Proy'!T47</f>
        <v>2282833</v>
      </c>
      <c r="J18" s="9">
        <f>+'24-03-345 Ind. Proy'!U47</f>
        <v>6462702</v>
      </c>
      <c r="K18" s="9">
        <f>+'24-03-345 Ind. Proy'!V47</f>
        <v>3478770</v>
      </c>
      <c r="L18" s="9">
        <f>+'24-03-345 Ind. Proy'!W47</f>
        <v>2670579</v>
      </c>
      <c r="M18" s="9">
        <f>+'24-03-345 Ind. Proy'!X47</f>
        <v>3020258</v>
      </c>
      <c r="N18" s="9">
        <f>+'24-03-345 Ind. Proy'!Y47</f>
        <v>9169607</v>
      </c>
      <c r="O18" s="9">
        <f>+'24-03-345 Ind. Proy'!W47</f>
        <v>2670579</v>
      </c>
      <c r="P18" s="9">
        <f>+'24-03-345 Ind. Proy'!X47</f>
        <v>3020258</v>
      </c>
      <c r="Q18" s="9">
        <f>+'24-03-345 Ind. Proy'!Y47</f>
        <v>9169607</v>
      </c>
      <c r="R18" s="9">
        <f>+'24-03-345 Ind. Proy'!Z47</f>
        <v>2060424</v>
      </c>
      <c r="S18" s="9">
        <f>+'24-03-345 Ind. Proy'!AA47</f>
        <v>4768671</v>
      </c>
      <c r="T18" s="9">
        <f>+'24-03-345 Ind. Proy'!AB47</f>
        <v>2225885</v>
      </c>
      <c r="U18" s="9">
        <f>+'24-03-345 Ind. Proy'!AC47</f>
        <v>9054980</v>
      </c>
      <c r="V18" s="9">
        <f>+'24-03-345 Ind. Proy'!AD47</f>
        <v>0</v>
      </c>
      <c r="W18" s="9">
        <f>+'24-03-345 Ind. Proy'!AH47</f>
        <v>24687289</v>
      </c>
      <c r="X18" s="112">
        <f>+'24-03-345 Ind. Proy'!AI47</f>
        <v>0.762375211814735</v>
      </c>
      <c r="Y18" s="112">
        <f>+'24-03-345 Ind. Proy'!AJ47</f>
        <v>5.0322099350544318E-2</v>
      </c>
    </row>
    <row r="19" spans="1:25" ht="24.75" customHeight="1" x14ac:dyDescent="0.3">
      <c r="A19" s="43" t="s">
        <v>68</v>
      </c>
      <c r="B19" s="9">
        <f>+'24-03-345 Ind. Proy'!J50</f>
        <v>12000000</v>
      </c>
      <c r="C19" s="9">
        <f>+'24-03-345 Ind. Proy'!K50</f>
        <v>10948428</v>
      </c>
      <c r="D19" s="9">
        <f>+'24-03-345 Ind. Proy'!L50</f>
        <v>0</v>
      </c>
      <c r="E19" s="9">
        <f>+'24-03-345 Ind. Proy'!M50</f>
        <v>0</v>
      </c>
      <c r="F19" s="9">
        <f>+'24-03-345 Ind. Proy'!N50</f>
        <v>0</v>
      </c>
      <c r="G19" s="9">
        <f>+'24-03-345 Ind. Proy'!R50</f>
        <v>3510500</v>
      </c>
      <c r="H19" s="9">
        <f>+'24-03-345 Ind. Proy'!S50</f>
        <v>269584</v>
      </c>
      <c r="I19" s="9">
        <f>+'24-03-345 Ind. Proy'!T50</f>
        <v>90776</v>
      </c>
      <c r="J19" s="9">
        <f>+'24-03-345 Ind. Proy'!U50</f>
        <v>3870860</v>
      </c>
      <c r="K19" s="9">
        <f>+'24-03-345 Ind. Proy'!V50</f>
        <v>1017112</v>
      </c>
      <c r="L19" s="9">
        <f>+'24-03-345 Ind. Proy'!W50</f>
        <v>604662</v>
      </c>
      <c r="M19" s="9">
        <f>+'24-03-345 Ind. Proy'!X50</f>
        <v>835787</v>
      </c>
      <c r="N19" s="9">
        <f>+'24-03-345 Ind. Proy'!Y50</f>
        <v>2457561</v>
      </c>
      <c r="O19" s="9">
        <f>+'24-03-345 Ind. Proy'!W48</f>
        <v>0</v>
      </c>
      <c r="P19" s="9">
        <f>+'24-03-345 Ind. Proy'!X48</f>
        <v>0</v>
      </c>
      <c r="Q19" s="9">
        <f>+'24-03-345 Ind. Proy'!Y48</f>
        <v>0</v>
      </c>
      <c r="R19" s="9">
        <f>+'24-03-345 Ind. Proy'!Z48</f>
        <v>0</v>
      </c>
      <c r="S19" s="9">
        <f>+'24-03-345 Ind. Proy'!AA48</f>
        <v>0</v>
      </c>
      <c r="T19" s="9">
        <f>+'24-03-345 Ind. Proy'!AB48</f>
        <v>0</v>
      </c>
      <c r="U19" s="9">
        <f>+'24-03-345 Ind. Proy'!AC48</f>
        <v>0</v>
      </c>
      <c r="V19" s="9">
        <f>+'24-03-345 Ind. Proy'!AD48</f>
        <v>0</v>
      </c>
      <c r="W19" s="9">
        <f>+'24-03-345 Ind. Proy'!AH50</f>
        <v>8850442</v>
      </c>
      <c r="X19" s="112">
        <f>+'24-03-345 Ind. Proy'!AI50</f>
        <v>0.73753683333333331</v>
      </c>
      <c r="Y19" s="112">
        <f>+'24-03-345 Ind. Proy'!AJ50</f>
        <v>1.8040572280748613E-2</v>
      </c>
    </row>
    <row r="20" spans="1:25" ht="24.75" customHeight="1" x14ac:dyDescent="0.3">
      <c r="A20" s="44" t="s">
        <v>70</v>
      </c>
      <c r="B20" s="9">
        <f>+'24-03-345 Ind. Proy'!J53</f>
        <v>41389468</v>
      </c>
      <c r="C20" s="9">
        <f>+'24-03-345 Ind. Proy'!K53</f>
        <v>34545956</v>
      </c>
      <c r="D20" s="9">
        <f>+'24-03-345 Ind. Proy'!M53</f>
        <v>0</v>
      </c>
      <c r="E20" s="9">
        <f>+'24-03-345 Ind. Proy'!N53</f>
        <v>0</v>
      </c>
      <c r="F20" s="9">
        <f>+'24-03-345 Ind. Proy'!O53</f>
        <v>0</v>
      </c>
      <c r="G20" s="9">
        <f>+'24-03-345 Ind. Proy'!R53</f>
        <v>2168092</v>
      </c>
      <c r="H20" s="9">
        <f>+'24-03-345 Ind. Proy'!S53</f>
        <v>2368719</v>
      </c>
      <c r="I20" s="9">
        <f>+'24-03-345 Ind. Proy'!T53</f>
        <v>3048472</v>
      </c>
      <c r="J20" s="9">
        <f>+'24-03-345 Ind. Proy'!U53</f>
        <v>7585283</v>
      </c>
      <c r="K20" s="9">
        <f>+'24-03-345 Ind. Proy'!V53</f>
        <v>2682819</v>
      </c>
      <c r="L20" s="9">
        <f>+'24-03-345 Ind. Proy'!W53</f>
        <v>2940280</v>
      </c>
      <c r="M20" s="9">
        <f>+'24-03-345 Ind. Proy'!X53</f>
        <v>4113523</v>
      </c>
      <c r="N20" s="9">
        <f>+'24-03-345 Ind. Proy'!Y53</f>
        <v>9736622</v>
      </c>
      <c r="O20" s="9">
        <f>+'24-03-345 Ind. Proy'!Z53</f>
        <v>2724211</v>
      </c>
      <c r="P20" s="9">
        <f>+'24-03-345 Ind. Proy'!AA53</f>
        <v>2907236</v>
      </c>
      <c r="Q20" s="9">
        <f>+'24-03-345 Ind. Proy'!AB53</f>
        <v>2907488</v>
      </c>
      <c r="R20" s="9">
        <f>+'24-03-345 Ind. Proy'!AC53</f>
        <v>8538935</v>
      </c>
      <c r="S20" s="9">
        <f>+'24-03-345 Ind. Proy'!AD53</f>
        <v>0</v>
      </c>
      <c r="T20" s="9">
        <f>+'24-03-345 Ind. Proy'!AE53</f>
        <v>0</v>
      </c>
      <c r="U20" s="9">
        <f>+'24-03-345 Ind. Proy'!AF53</f>
        <v>0</v>
      </c>
      <c r="V20" s="9">
        <f>+'24-03-345 Ind. Proy'!AG53</f>
        <v>0</v>
      </c>
      <c r="W20" s="9">
        <f>+'24-03-345 Ind. Proy'!AH53</f>
        <v>25860840</v>
      </c>
      <c r="X20" s="112">
        <f>+'24-03-345 Ind. Proy'!AI53</f>
        <v>0.6248169220247044</v>
      </c>
      <c r="Y20" s="112">
        <f>+'24-03-345 Ind. Proy'!AJ53</f>
        <v>5.2714243340713937E-2</v>
      </c>
    </row>
    <row r="21" spans="1:25" ht="24.75" customHeight="1" x14ac:dyDescent="0.3">
      <c r="A21" s="44" t="s">
        <v>72</v>
      </c>
      <c r="B21" s="9">
        <f>+'24-03-345 Ind. Proy'!J56</f>
        <v>21446149</v>
      </c>
      <c r="C21" s="9">
        <f>+'24-03-345 Ind. Proy'!K56</f>
        <v>16980194</v>
      </c>
      <c r="D21" s="9">
        <f>+'24-03-345 Ind. Proy'!M56</f>
        <v>0</v>
      </c>
      <c r="E21" s="9">
        <f>+'24-03-345 Ind. Proy'!N56</f>
        <v>0</v>
      </c>
      <c r="F21" s="9">
        <f>+'24-03-345 Ind. Proy'!O56</f>
        <v>0</v>
      </c>
      <c r="G21" s="9">
        <f>+'24-03-345 Ind. Proy'!R56</f>
        <v>1031077</v>
      </c>
      <c r="H21" s="9">
        <f>+'24-03-345 Ind. Proy'!S56</f>
        <v>865210</v>
      </c>
      <c r="I21" s="9">
        <f>+'24-03-345 Ind. Proy'!T56</f>
        <v>1030550</v>
      </c>
      <c r="J21" s="9">
        <f>+'24-03-345 Ind. Proy'!U23</f>
        <v>9212204</v>
      </c>
      <c r="K21" s="9">
        <f>+'24-03-345 Ind. Proy'!V56</f>
        <v>1646910</v>
      </c>
      <c r="L21" s="9">
        <f>+'24-03-345 Ind. Proy'!W56</f>
        <v>1275146</v>
      </c>
      <c r="M21" s="9">
        <f>+'24-03-345 Ind. Proy'!X56</f>
        <v>2039057</v>
      </c>
      <c r="N21" s="9">
        <f>+'24-03-345 Ind. Proy'!Y56</f>
        <v>4961113</v>
      </c>
      <c r="O21" s="9">
        <f>+'24-03-345 Ind. Proy'!Z56</f>
        <v>2089162</v>
      </c>
      <c r="P21" s="9">
        <f>+'24-03-345 Ind. Proy'!AA56</f>
        <v>1426378</v>
      </c>
      <c r="Q21" s="9">
        <f>+'24-03-345 Ind. Proy'!AB56</f>
        <v>2313095</v>
      </c>
      <c r="R21" s="9">
        <f>+'24-03-345 Ind. Proy'!AC56</f>
        <v>5828635</v>
      </c>
      <c r="S21" s="9">
        <f>+'24-03-345 Ind. Proy'!AD56</f>
        <v>0</v>
      </c>
      <c r="T21" s="9">
        <f>+'24-03-345 Ind. Proy'!AE56</f>
        <v>0</v>
      </c>
      <c r="U21" s="9">
        <f>+'24-03-345 Ind. Proy'!AF56</f>
        <v>0</v>
      </c>
      <c r="V21" s="9">
        <f>+'24-03-345 Ind. Proy'!AG56</f>
        <v>0</v>
      </c>
      <c r="W21" s="9">
        <f>+'24-03-345 Ind. Proy'!AH56</f>
        <v>13716585</v>
      </c>
      <c r="X21" s="112">
        <f>+'24-03-345 Ind. Proy'!AI56</f>
        <v>0.6395826588726955</v>
      </c>
      <c r="Y21" s="112">
        <f>+'24-03-345 Ind. Proy'!AJ56</f>
        <v>2.7959625421818731E-2</v>
      </c>
    </row>
    <row r="22" spans="1:25" ht="24.75" customHeight="1" x14ac:dyDescent="0.3">
      <c r="A22" s="44" t="s">
        <v>131</v>
      </c>
      <c r="B22" s="9">
        <f>+'24-03-345 Ind. Proy'!J60</f>
        <v>2820000</v>
      </c>
      <c r="C22" s="9">
        <f>+'24-03-345 Ind. Proy'!K60</f>
        <v>508968</v>
      </c>
      <c r="D22" s="9">
        <f>+'24-03-345 Ind. Proy'!L60</f>
        <v>0</v>
      </c>
      <c r="E22" s="9">
        <f>+'24-03-345 Ind. Proy'!M60</f>
        <v>0</v>
      </c>
      <c r="F22" s="9">
        <f>+'24-03-345 Ind. Proy'!N60</f>
        <v>0</v>
      </c>
      <c r="G22" s="9">
        <f>+'24-03-345 Ind. Proy'!R60</f>
        <v>125772</v>
      </c>
      <c r="H22" s="9">
        <f>+'24-03-345 Ind. Proy'!S60</f>
        <v>56924</v>
      </c>
      <c r="I22" s="9">
        <f>+'24-03-345 Ind. Proy'!T60</f>
        <v>0</v>
      </c>
      <c r="J22" s="9">
        <f>+'24-03-345 Ind. Proy'!U60</f>
        <v>182696</v>
      </c>
      <c r="K22" s="9">
        <f>+'24-03-345 Ind. Proy'!V60</f>
        <v>0</v>
      </c>
      <c r="L22" s="9">
        <f>+'24-03-345 Ind. Proy'!W60</f>
        <v>0</v>
      </c>
      <c r="M22" s="9">
        <f>+'24-03-345 Ind. Proy'!X60</f>
        <v>0</v>
      </c>
      <c r="N22" s="9">
        <f>+'24-03-345 Ind. Proy'!Y60</f>
        <v>0</v>
      </c>
      <c r="O22" s="9">
        <f>+'24-03-345 Ind. Proy'!Z60</f>
        <v>135840</v>
      </c>
      <c r="P22" s="9">
        <f>+'24-03-345 Ind. Proy'!AA60</f>
        <v>125770</v>
      </c>
      <c r="Q22" s="9">
        <f>+'24-03-345 Ind. Proy'!AB60</f>
        <v>64662</v>
      </c>
      <c r="R22" s="9">
        <f>+'24-03-345 Ind. Proy'!AC60</f>
        <v>326272</v>
      </c>
      <c r="S22" s="9">
        <f>+'24-03-345 Ind. Proy'!AD60</f>
        <v>0</v>
      </c>
      <c r="T22" s="9">
        <f>+'24-03-345 Ind. Proy'!AE60</f>
        <v>0</v>
      </c>
      <c r="U22" s="9">
        <f>+'24-03-345 Ind. Proy'!AF60</f>
        <v>0</v>
      </c>
      <c r="V22" s="9">
        <f>+'24-03-345 Ind. Proy'!AG60</f>
        <v>0</v>
      </c>
      <c r="W22" s="9">
        <f>+'24-03-345 Ind. Proy'!AH60</f>
        <v>508968</v>
      </c>
      <c r="X22" s="112">
        <f>+'24-03-345 Ind. Proy'!AI60</f>
        <v>0.18048510638297871</v>
      </c>
      <c r="Y22" s="112">
        <f>+'24-03-345 Ind. Proy'!AJ60</f>
        <v>1.0374706701188551E-3</v>
      </c>
    </row>
    <row r="23" spans="1:25" ht="24.75" customHeight="1" x14ac:dyDescent="0.3">
      <c r="A23" s="44" t="s">
        <v>74</v>
      </c>
      <c r="B23" s="9">
        <f>+'24-03-345 Ind. Proy'!J64</f>
        <v>67467696</v>
      </c>
      <c r="C23" s="9">
        <f>+'24-03-345 Ind. Proy'!K64</f>
        <v>45271733</v>
      </c>
      <c r="D23" s="9">
        <f>+'24-03-345 Ind. Proy'!M60</f>
        <v>0</v>
      </c>
      <c r="E23" s="9">
        <f>+'24-03-345 Ind. Proy'!N60</f>
        <v>0</v>
      </c>
      <c r="F23" s="9">
        <f>+'24-03-345 Ind. Proy'!O60</f>
        <v>0</v>
      </c>
      <c r="G23" s="9">
        <f>+'24-03-345 Ind. Proy'!R64</f>
        <v>3099174</v>
      </c>
      <c r="H23" s="9">
        <f>+'24-03-345 Ind. Proy'!S64</f>
        <v>3139327</v>
      </c>
      <c r="I23" s="9">
        <f>+'24-03-345 Ind. Proy'!T64</f>
        <v>6740399</v>
      </c>
      <c r="J23" s="9">
        <f>+'24-03-345 Ind. Proy'!U64</f>
        <v>12978900</v>
      </c>
      <c r="K23" s="9">
        <f>+'24-03-345 Ind. Proy'!V64</f>
        <v>3453977</v>
      </c>
      <c r="L23" s="9">
        <f>+'24-03-345 Ind. Proy'!W64</f>
        <v>4470852</v>
      </c>
      <c r="M23" s="9">
        <f>+'24-03-345 Ind. Proy'!X64</f>
        <v>3593204</v>
      </c>
      <c r="N23" s="9">
        <f>+'24-03-345 Ind. Proy'!Y64</f>
        <v>11518033</v>
      </c>
      <c r="O23" s="9">
        <f>+'24-03-345 Ind. Proy'!Z64</f>
        <v>1769870</v>
      </c>
      <c r="P23" s="9">
        <f>+'24-03-345 Ind. Proy'!AA64</f>
        <v>8157510</v>
      </c>
      <c r="Q23" s="9">
        <f>+'24-03-345 Ind. Proy'!AB64</f>
        <v>5549728</v>
      </c>
      <c r="R23" s="9">
        <f>+'24-03-345 Ind. Proy'!AC64</f>
        <v>15477108</v>
      </c>
      <c r="S23" s="9">
        <f>+'24-03-345 Ind. Proy'!AD64</f>
        <v>0</v>
      </c>
      <c r="T23" s="9">
        <f>+'24-03-345 Ind. Proy'!AE64</f>
        <v>0</v>
      </c>
      <c r="U23" s="9">
        <f>+'24-03-345 Ind. Proy'!AF64</f>
        <v>0</v>
      </c>
      <c r="V23" s="9">
        <f>+'24-03-345 Ind. Proy'!AG64</f>
        <v>0</v>
      </c>
      <c r="W23" s="9">
        <f>+'24-03-345 Ind. Proy'!AH64</f>
        <v>39974041</v>
      </c>
      <c r="X23" s="112">
        <f>+'24-03-345 Ind. Proy'!AI64</f>
        <v>0.59249156811283432</v>
      </c>
      <c r="Y23" s="112">
        <f>+'24-03-345 Ind. Proy'!AJ64</f>
        <v>8.1482323257313985E-2</v>
      </c>
    </row>
    <row r="24" spans="1:25" ht="24.75" customHeight="1" x14ac:dyDescent="0.3">
      <c r="A24" s="45" t="s">
        <v>76</v>
      </c>
      <c r="B24" s="9">
        <f>+'24-03-345 Ind. Proy'!J69</f>
        <v>1107987759</v>
      </c>
      <c r="C24" s="9">
        <f>+'24-03-345 Ind. Proy'!K69</f>
        <v>456262354</v>
      </c>
      <c r="D24" s="9">
        <f>+'24-03-345 Ind. Proy'!M69</f>
        <v>0</v>
      </c>
      <c r="E24" s="9">
        <f>+'24-03-345 Ind. Proy'!N69</f>
        <v>0</v>
      </c>
      <c r="F24" s="9">
        <f>+'24-03-345 Ind. Proy'!O69</f>
        <v>0</v>
      </c>
      <c r="G24" s="9">
        <f>+'24-03-345 Ind. Proy'!R69</f>
        <v>40110424</v>
      </c>
      <c r="H24" s="9">
        <f>+'24-03-345 Ind. Proy'!S69</f>
        <v>22174965</v>
      </c>
      <c r="I24" s="9">
        <f>+'24-03-345 Ind. Proy'!T69</f>
        <v>21192757</v>
      </c>
      <c r="J24" s="9">
        <f>+'24-03-345 Ind. Proy'!U26</f>
        <v>291056</v>
      </c>
      <c r="K24" s="9">
        <f>+'24-03-345 Ind. Proy'!V69</f>
        <v>24269304</v>
      </c>
      <c r="L24" s="9">
        <f>+'24-03-345 Ind. Proy'!W69</f>
        <v>27411575</v>
      </c>
      <c r="M24" s="9">
        <f>+'24-03-345 Ind. Proy'!X69</f>
        <v>25645674</v>
      </c>
      <c r="N24" s="9">
        <f>+'24-03-345 Ind. Proy'!Y69</f>
        <v>77326553</v>
      </c>
      <c r="O24" s="9">
        <f>+'24-03-345 Ind. Proy'!Z69</f>
        <v>30022182</v>
      </c>
      <c r="P24" s="9">
        <f>+'24-03-345 Ind. Proy'!AA69</f>
        <v>22700692</v>
      </c>
      <c r="Q24" s="9">
        <f>+'24-03-345 Ind. Proy'!AB69</f>
        <v>32249079</v>
      </c>
      <c r="R24" s="9">
        <f>+'24-03-345 Ind. Proy'!AC69</f>
        <v>84971953</v>
      </c>
      <c r="S24" s="9">
        <f>+'24-03-345 Ind. Proy'!AD69</f>
        <v>0</v>
      </c>
      <c r="T24" s="9">
        <f>+'24-03-345 Ind. Proy'!AE69</f>
        <v>0</v>
      </c>
      <c r="U24" s="9">
        <f>+'24-03-345 Ind. Proy'!AF69</f>
        <v>0</v>
      </c>
      <c r="V24" s="9">
        <f>+'24-03-345 Ind. Proy'!AG69</f>
        <v>0</v>
      </c>
      <c r="W24" s="9">
        <f>+'24-03-345 Ind. Proy'!AH69</f>
        <v>245776652</v>
      </c>
      <c r="X24" s="112">
        <f>+'24-03-345 Ind. Proy'!AI69</f>
        <v>0.22182253369100624</v>
      </c>
      <c r="Y24" s="112">
        <f>+'24-03-345 Ind. Proy'!AJ69</f>
        <v>0.5009864428608648</v>
      </c>
    </row>
    <row r="25" spans="1:25" ht="20.399999999999999" customHeight="1" x14ac:dyDescent="0.3">
      <c r="A25" s="403" t="s">
        <v>461</v>
      </c>
      <c r="B25" s="273">
        <f t="shared" ref="B25:W25" si="0">SUM(B8:B24)</f>
        <v>1516673000</v>
      </c>
      <c r="C25" s="273">
        <f>SUM(C8:C24)</f>
        <v>761354438</v>
      </c>
      <c r="D25" s="273">
        <f t="shared" si="0"/>
        <v>0</v>
      </c>
      <c r="E25" s="273">
        <f>SUM(E8:E24)</f>
        <v>0</v>
      </c>
      <c r="F25" s="273">
        <f t="shared" si="0"/>
        <v>0</v>
      </c>
      <c r="G25" s="273">
        <f t="shared" si="0"/>
        <v>61836346</v>
      </c>
      <c r="H25" s="273">
        <f t="shared" si="0"/>
        <v>40070373</v>
      </c>
      <c r="I25" s="273">
        <f t="shared" si="0"/>
        <v>47812017</v>
      </c>
      <c r="J25" s="273">
        <f t="shared" si="0"/>
        <v>74412233</v>
      </c>
      <c r="K25" s="273">
        <f>SUM(K8:K24)</f>
        <v>49446668</v>
      </c>
      <c r="L25" s="273">
        <f>SUM(L8:L24)</f>
        <v>58879992</v>
      </c>
      <c r="M25" s="273">
        <f>SUM(M8:M24)</f>
        <v>54037562</v>
      </c>
      <c r="N25" s="273">
        <f>SUM(N8:N24)</f>
        <v>162364222</v>
      </c>
      <c r="O25" s="273">
        <f t="shared" si="0"/>
        <v>55738270</v>
      </c>
      <c r="P25" s="273">
        <f t="shared" si="0"/>
        <v>53997942</v>
      </c>
      <c r="Q25" s="273">
        <f t="shared" si="0"/>
        <v>71847716</v>
      </c>
      <c r="R25" s="273">
        <f t="shared" si="0"/>
        <v>168783908</v>
      </c>
      <c r="S25" s="273">
        <f t="shared" si="0"/>
        <v>4768671</v>
      </c>
      <c r="T25" s="273">
        <f t="shared" si="0"/>
        <v>2225885</v>
      </c>
      <c r="U25" s="273">
        <f t="shared" si="0"/>
        <v>9054980</v>
      </c>
      <c r="V25" s="273">
        <f t="shared" si="0"/>
        <v>0</v>
      </c>
      <c r="W25" s="273">
        <f t="shared" si="0"/>
        <v>490585435</v>
      </c>
      <c r="X25" s="281">
        <f>+'24-03-345 Ind. Proy'!AI70</f>
        <v>0.32346157345716581</v>
      </c>
      <c r="Y25" s="281">
        <f>'24-03-345 Ind. Proy'!AJ70</f>
        <v>1</v>
      </c>
    </row>
    <row r="26" spans="1:25" x14ac:dyDescent="0.3">
      <c r="B26" s="41"/>
      <c r="G26" s="41"/>
      <c r="H26" s="41"/>
      <c r="I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3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3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3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3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3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3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3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3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3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3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ignoredErrors>
    <ignoredError sqref="W10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33CCFF"/>
    <pageSetUpPr fitToPage="1"/>
  </sheetPr>
  <dimension ref="A1:AJ78"/>
  <sheetViews>
    <sheetView topLeftCell="H32" zoomScaleNormal="100" workbookViewId="0">
      <selection activeCell="AA67" sqref="AA67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30" style="14" customWidth="1"/>
    <col min="7" max="7" width="11.109375" style="15" customWidth="1"/>
    <col min="8" max="9" width="9.88671875" style="15" customWidth="1"/>
    <col min="10" max="10" width="13.6640625" style="12" customWidth="1"/>
    <col min="11" max="11" width="12.6640625" style="41" customWidth="1"/>
    <col min="12" max="12" width="14.88671875" style="14" customWidth="1"/>
    <col min="13" max="14" width="10.4414062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3.109375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4.44140625" style="12" bestFit="1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5" customHeight="1" x14ac:dyDescent="0.3">
      <c r="A5" s="431" t="s">
        <v>462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5" customFormat="1" ht="12.75" customHeigh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5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481">
        <v>95170730</v>
      </c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36" ht="24.9" customHeight="1" outlineLevel="1" x14ac:dyDescent="0.2">
      <c r="A9" s="22">
        <v>1</v>
      </c>
      <c r="B9" s="23"/>
      <c r="C9" s="74"/>
      <c r="D9" s="33"/>
      <c r="E9" s="162"/>
      <c r="F9" s="78"/>
      <c r="G9" s="78"/>
      <c r="H9" s="25"/>
      <c r="I9" s="25"/>
      <c r="J9" s="482"/>
      <c r="K9" s="164"/>
      <c r="L9" s="165"/>
      <c r="M9" s="28"/>
      <c r="N9" s="28"/>
      <c r="O9" s="28"/>
      <c r="P9" s="166"/>
      <c r="Q9" s="166"/>
      <c r="R9" s="28"/>
      <c r="S9" s="28"/>
      <c r="T9" s="28"/>
      <c r="U9" s="29">
        <f t="shared" ref="U9" si="0">SUM(R9:T9)</f>
        <v>0</v>
      </c>
      <c r="V9" s="28"/>
      <c r="W9" s="28"/>
      <c r="X9" s="28"/>
      <c r="Y9" s="29">
        <f t="shared" ref="Y9" si="1">SUM(V9:X9)</f>
        <v>0</v>
      </c>
      <c r="Z9" s="28"/>
      <c r="AA9" s="28"/>
      <c r="AB9" s="28"/>
      <c r="AC9" s="29">
        <f t="shared" ref="AC9" si="2">SUM(Z9:AB9)</f>
        <v>0</v>
      </c>
      <c r="AD9" s="28"/>
      <c r="AE9" s="28"/>
      <c r="AF9" s="28"/>
      <c r="AG9" s="29">
        <f t="shared" ref="AG9" si="3">SUM(AD9:AF9)</f>
        <v>0</v>
      </c>
      <c r="AH9" s="29">
        <f t="shared" ref="AH9" si="4">SUM(U9,Y9,AC9,AG9)</f>
        <v>0</v>
      </c>
      <c r="AI9" s="112">
        <f>IF(ISERROR(AH9/J8),0,AH9/J8)</f>
        <v>0</v>
      </c>
      <c r="AJ9" s="112">
        <f>IF(ISERROR(AH9/$AH$61),"-",AH9/$AH$61)</f>
        <v>0</v>
      </c>
    </row>
    <row r="10" spans="1:36" x14ac:dyDescent="0.3">
      <c r="A10" s="427" t="s">
        <v>47</v>
      </c>
      <c r="B10" s="432"/>
      <c r="C10" s="428"/>
      <c r="D10" s="428"/>
      <c r="E10" s="428"/>
      <c r="F10" s="428"/>
      <c r="G10" s="428"/>
      <c r="H10" s="428"/>
      <c r="I10" s="429"/>
      <c r="J10" s="273">
        <f>J8</f>
        <v>95170730</v>
      </c>
      <c r="K10" s="273">
        <f>SUM(K9:K9)</f>
        <v>0</v>
      </c>
      <c r="L10" s="394"/>
      <c r="M10" s="273">
        <f>SUM(M9:M9)</f>
        <v>0</v>
      </c>
      <c r="N10" s="273">
        <f>SUM(N9:N9)</f>
        <v>0</v>
      </c>
      <c r="O10" s="273">
        <f>SUM(O9:O9)</f>
        <v>0</v>
      </c>
      <c r="P10" s="285"/>
      <c r="Q10" s="414"/>
      <c r="R10" s="273">
        <f t="shared" ref="R10:AH10" si="5">SUM(R9:R9)</f>
        <v>0</v>
      </c>
      <c r="S10" s="273">
        <f t="shared" si="5"/>
        <v>0</v>
      </c>
      <c r="T10" s="273">
        <f t="shared" si="5"/>
        <v>0</v>
      </c>
      <c r="U10" s="273">
        <f t="shared" si="5"/>
        <v>0</v>
      </c>
      <c r="V10" s="273">
        <f t="shared" si="5"/>
        <v>0</v>
      </c>
      <c r="W10" s="273">
        <f t="shared" si="5"/>
        <v>0</v>
      </c>
      <c r="X10" s="273">
        <f t="shared" si="5"/>
        <v>0</v>
      </c>
      <c r="Y10" s="273">
        <f t="shared" si="5"/>
        <v>0</v>
      </c>
      <c r="Z10" s="273">
        <f t="shared" si="5"/>
        <v>0</v>
      </c>
      <c r="AA10" s="273">
        <f t="shared" si="5"/>
        <v>0</v>
      </c>
      <c r="AB10" s="273">
        <f t="shared" si="5"/>
        <v>0</v>
      </c>
      <c r="AC10" s="273">
        <f t="shared" si="5"/>
        <v>0</v>
      </c>
      <c r="AD10" s="273">
        <f t="shared" si="5"/>
        <v>0</v>
      </c>
      <c r="AE10" s="273">
        <f t="shared" si="5"/>
        <v>0</v>
      </c>
      <c r="AF10" s="273">
        <f t="shared" si="5"/>
        <v>0</v>
      </c>
      <c r="AG10" s="273">
        <f t="shared" si="5"/>
        <v>0</v>
      </c>
      <c r="AH10" s="273">
        <f t="shared" si="5"/>
        <v>0</v>
      </c>
      <c r="AI10" s="281">
        <f>IF(ISERROR(AH10/J10),0,AH10/J10)</f>
        <v>0</v>
      </c>
      <c r="AJ10" s="281">
        <f>IF(ISERROR(AH10/$AH$61),0,AH10/$AH$61)</f>
        <v>0</v>
      </c>
    </row>
    <row r="11" spans="1:36" x14ac:dyDescent="0.3">
      <c r="A11" s="473" t="s">
        <v>48</v>
      </c>
      <c r="B11" s="474"/>
      <c r="C11" s="474"/>
      <c r="D11" s="474"/>
      <c r="E11" s="475"/>
      <c r="F11" s="16"/>
      <c r="G11" s="5"/>
      <c r="H11" s="17"/>
      <c r="I11" s="17"/>
      <c r="J11" s="518">
        <v>128680432</v>
      </c>
      <c r="K11" s="83"/>
      <c r="L11" s="159"/>
      <c r="M11" s="317"/>
      <c r="N11" s="317"/>
      <c r="O11" s="317"/>
      <c r="P11" s="157"/>
      <c r="Q11" s="318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11"/>
      <c r="AJ11" s="111"/>
    </row>
    <row r="12" spans="1:36" ht="24.9" customHeight="1" outlineLevel="1" x14ac:dyDescent="0.2">
      <c r="A12" s="23">
        <v>1</v>
      </c>
      <c r="B12" s="23"/>
      <c r="C12" s="74"/>
      <c r="D12" s="33"/>
      <c r="E12" s="74"/>
      <c r="F12" s="74"/>
      <c r="G12" s="74"/>
      <c r="H12" s="33"/>
      <c r="I12" s="33"/>
      <c r="J12" s="545"/>
      <c r="K12" s="313">
        <v>62886</v>
      </c>
      <c r="L12" s="314" t="s">
        <v>182</v>
      </c>
      <c r="M12" s="315"/>
      <c r="N12" s="315"/>
      <c r="O12" s="315"/>
      <c r="P12" s="316"/>
      <c r="Q12" s="316"/>
      <c r="R12" s="95"/>
      <c r="S12" s="28"/>
      <c r="T12" s="164">
        <v>20962</v>
      </c>
      <c r="U12" s="29">
        <f>SUM(R12:T12)</f>
        <v>20962</v>
      </c>
      <c r="V12" s="28"/>
      <c r="W12" s="28"/>
      <c r="X12" s="28">
        <v>20962</v>
      </c>
      <c r="Y12" s="29">
        <f>SUM(V12:X12)</f>
        <v>20962</v>
      </c>
      <c r="Z12" s="29"/>
      <c r="AA12" s="28">
        <v>20962</v>
      </c>
      <c r="AB12" s="28"/>
      <c r="AC12" s="29">
        <f>SUM(Z12:AB12)</f>
        <v>20962</v>
      </c>
      <c r="AD12" s="28"/>
      <c r="AE12" s="28"/>
      <c r="AF12" s="28"/>
      <c r="AG12" s="29">
        <f>SUM(AD12:AF12)</f>
        <v>0</v>
      </c>
      <c r="AH12" s="29">
        <f t="shared" ref="AH12:AH13" si="6">SUM(U12,Y12,AC12,AG12)</f>
        <v>62886</v>
      </c>
      <c r="AI12" s="112">
        <f>IF(ISERROR(AH12/J11),0,AH12/J11)</f>
        <v>4.8869901213884645E-4</v>
      </c>
      <c r="AJ12" s="112">
        <f>IF(ISERROR(AH12/$AH$61),"-",AH12/$AH$61)</f>
        <v>1.5260595303965912E-3</v>
      </c>
    </row>
    <row r="13" spans="1:36" ht="24.9" customHeight="1" outlineLevel="1" x14ac:dyDescent="0.2">
      <c r="A13" s="5">
        <v>2</v>
      </c>
      <c r="B13" s="23"/>
      <c r="C13" s="74"/>
      <c r="D13" s="33"/>
      <c r="E13" s="74"/>
      <c r="F13" s="74"/>
      <c r="G13" s="74"/>
      <c r="H13" s="33"/>
      <c r="I13" s="33"/>
      <c r="J13" s="546"/>
      <c r="K13" s="313">
        <v>26000</v>
      </c>
      <c r="L13" s="314" t="s">
        <v>126</v>
      </c>
      <c r="M13" s="315"/>
      <c r="N13" s="315"/>
      <c r="O13" s="315"/>
      <c r="P13" s="316"/>
      <c r="Q13" s="316"/>
      <c r="R13" s="95"/>
      <c r="S13" s="28"/>
      <c r="T13" s="97"/>
      <c r="U13" s="29"/>
      <c r="V13" s="28">
        <v>19000</v>
      </c>
      <c r="W13" s="28"/>
      <c r="X13" s="28"/>
      <c r="Y13" s="29">
        <f>SUM(V13:X13)</f>
        <v>19000</v>
      </c>
      <c r="Z13" s="28"/>
      <c r="AA13" s="28">
        <v>7000</v>
      </c>
      <c r="AB13" s="28"/>
      <c r="AC13" s="29">
        <f>SUM(Z13:AB13)</f>
        <v>7000</v>
      </c>
      <c r="AD13" s="28"/>
      <c r="AE13" s="28"/>
      <c r="AF13" s="28"/>
      <c r="AG13" s="29">
        <f>SUM(AD13:AF13)</f>
        <v>0</v>
      </c>
      <c r="AH13" s="29">
        <f t="shared" si="6"/>
        <v>26000</v>
      </c>
      <c r="AI13" s="112">
        <f>IF(ISERROR(AH13/J11),0,AH13/J11)</f>
        <v>2.0205092255207846E-4</v>
      </c>
      <c r="AJ13" s="112">
        <f>IF(ISERROR(AH13/$AH$61),"-",AH13/$AH$61)</f>
        <v>6.3094405416645001E-4</v>
      </c>
    </row>
    <row r="14" spans="1:36" x14ac:dyDescent="0.3">
      <c r="A14" s="430" t="s">
        <v>49</v>
      </c>
      <c r="B14" s="430"/>
      <c r="C14" s="430"/>
      <c r="D14" s="430"/>
      <c r="E14" s="430"/>
      <c r="F14" s="430"/>
      <c r="G14" s="430"/>
      <c r="H14" s="430"/>
      <c r="I14" s="430"/>
      <c r="J14" s="273">
        <f>+J11</f>
        <v>128680432</v>
      </c>
      <c r="K14" s="282">
        <f>+K12+K13</f>
        <v>88886</v>
      </c>
      <c r="L14" s="396"/>
      <c r="M14" s="282">
        <v>0</v>
      </c>
      <c r="N14" s="282">
        <v>0</v>
      </c>
      <c r="O14" s="282">
        <v>0</v>
      </c>
      <c r="P14" s="319"/>
      <c r="Q14" s="320"/>
      <c r="R14" s="273">
        <f t="shared" ref="R14:AB14" si="7">SUM(R12:R12)</f>
        <v>0</v>
      </c>
      <c r="S14" s="273">
        <f t="shared" si="7"/>
        <v>0</v>
      </c>
      <c r="T14" s="273">
        <f t="shared" si="7"/>
        <v>20962</v>
      </c>
      <c r="U14" s="273">
        <f t="shared" si="7"/>
        <v>20962</v>
      </c>
      <c r="V14" s="282">
        <f>+V12+V13</f>
        <v>19000</v>
      </c>
      <c r="W14" s="282">
        <f t="shared" ref="W14:Y14" si="8">+W12+W13</f>
        <v>0</v>
      </c>
      <c r="X14" s="282">
        <f t="shared" si="8"/>
        <v>20962</v>
      </c>
      <c r="Y14" s="282">
        <f t="shared" si="8"/>
        <v>39962</v>
      </c>
      <c r="Z14" s="273">
        <f t="shared" si="7"/>
        <v>0</v>
      </c>
      <c r="AA14" s="273">
        <f t="shared" si="7"/>
        <v>20962</v>
      </c>
      <c r="AB14" s="273">
        <f t="shared" si="7"/>
        <v>0</v>
      </c>
      <c r="AC14" s="282">
        <f t="shared" ref="AC14" si="9">+AC12+AC13</f>
        <v>27962</v>
      </c>
      <c r="AD14" s="282">
        <f t="shared" ref="AD14" si="10">+AD12+AD13</f>
        <v>0</v>
      </c>
      <c r="AE14" s="282">
        <f t="shared" ref="AE14" si="11">+AE12+AE13</f>
        <v>0</v>
      </c>
      <c r="AF14" s="282">
        <f t="shared" ref="AF14" si="12">+AF12+AF13</f>
        <v>0</v>
      </c>
      <c r="AG14" s="282">
        <f t="shared" ref="AG14" si="13">+AG12+AG13</f>
        <v>0</v>
      </c>
      <c r="AH14" s="282">
        <f t="shared" ref="AH14" si="14">+AH12+AH13</f>
        <v>88886</v>
      </c>
      <c r="AI14" s="281">
        <f>IF(ISERROR(AH14/J14),0,AH14/J14)</f>
        <v>6.9074993469092486E-4</v>
      </c>
      <c r="AJ14" s="281">
        <f>IF(ISERROR(AH14/$AH$61),0,AH14/$AH$61)</f>
        <v>2.1570035845630414E-3</v>
      </c>
    </row>
    <row r="15" spans="1:36" x14ac:dyDescent="0.3">
      <c r="A15" s="473" t="s">
        <v>50</v>
      </c>
      <c r="B15" s="474"/>
      <c r="C15" s="474"/>
      <c r="D15" s="474"/>
      <c r="E15" s="475"/>
      <c r="F15" s="16"/>
      <c r="G15" s="5"/>
      <c r="H15" s="17"/>
      <c r="I15" s="17"/>
      <c r="J15" s="481">
        <v>42075880</v>
      </c>
      <c r="K15" s="7"/>
      <c r="L15" s="18"/>
      <c r="M15" s="19"/>
      <c r="N15" s="19"/>
      <c r="O15" s="19"/>
      <c r="P15" s="5"/>
      <c r="Q15" s="20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111"/>
      <c r="AJ15" s="111"/>
    </row>
    <row r="16" spans="1:36" ht="24.9" customHeight="1" outlineLevel="1" x14ac:dyDescent="0.2">
      <c r="A16" s="22">
        <v>1</v>
      </c>
      <c r="B16" s="23"/>
      <c r="C16" s="74"/>
      <c r="D16" s="33"/>
      <c r="E16" s="162"/>
      <c r="F16" s="78"/>
      <c r="G16" s="78"/>
      <c r="H16" s="25"/>
      <c r="I16" s="25"/>
      <c r="J16" s="482"/>
      <c r="K16" s="164"/>
      <c r="L16" s="165"/>
      <c r="M16" s="28"/>
      <c r="N16" s="28"/>
      <c r="O16" s="28"/>
      <c r="P16" s="162"/>
      <c r="Q16" s="162"/>
      <c r="R16" s="28"/>
      <c r="S16" s="28"/>
      <c r="T16" s="28"/>
      <c r="U16" s="29">
        <f>SUM(R16:T16)</f>
        <v>0</v>
      </c>
      <c r="V16" s="28"/>
      <c r="W16" s="28"/>
      <c r="X16" s="28"/>
      <c r="Y16" s="29">
        <f>SUM(V16:X16)</f>
        <v>0</v>
      </c>
      <c r="Z16" s="28"/>
      <c r="AA16" s="28"/>
      <c r="AB16" s="28"/>
      <c r="AC16" s="29">
        <f>SUM(Z16:AB16)</f>
        <v>0</v>
      </c>
      <c r="AD16" s="28"/>
      <c r="AE16" s="164"/>
      <c r="AF16" s="28"/>
      <c r="AG16" s="29">
        <f>SUM(AD16:AF16)</f>
        <v>0</v>
      </c>
      <c r="AH16" s="29">
        <f t="shared" ref="AH16" si="15">SUM(U16,Y16,AC16,AG16)</f>
        <v>0</v>
      </c>
      <c r="AI16" s="112">
        <f>IF(ISERROR(AH16/J15),0,AH16/J15)</f>
        <v>0</v>
      </c>
      <c r="AJ16" s="112">
        <f>IF(ISERROR(AH16/$AH$61),"-",AH16/$AH$61)</f>
        <v>0</v>
      </c>
    </row>
    <row r="17" spans="1:36" x14ac:dyDescent="0.3">
      <c r="A17" s="427" t="s">
        <v>51</v>
      </c>
      <c r="B17" s="432"/>
      <c r="C17" s="428"/>
      <c r="D17" s="428"/>
      <c r="E17" s="428"/>
      <c r="F17" s="428"/>
      <c r="G17" s="428"/>
      <c r="H17" s="428"/>
      <c r="I17" s="429"/>
      <c r="J17" s="273">
        <f>SUM(J15:J15)</f>
        <v>42075880</v>
      </c>
      <c r="K17" s="273">
        <f>SUM(K16:K16)</f>
        <v>0</v>
      </c>
      <c r="L17" s="394"/>
      <c r="M17" s="273">
        <f>SUM(M16:M16)</f>
        <v>0</v>
      </c>
      <c r="N17" s="273">
        <f>SUM(N16:N16)</f>
        <v>0</v>
      </c>
      <c r="O17" s="273">
        <f>SUM(O16:O16)</f>
        <v>0</v>
      </c>
      <c r="P17" s="274"/>
      <c r="Q17" s="404"/>
      <c r="R17" s="273">
        <f t="shared" ref="R17:AH17" si="16">SUM(R16:R16)</f>
        <v>0</v>
      </c>
      <c r="S17" s="273">
        <f t="shared" si="16"/>
        <v>0</v>
      </c>
      <c r="T17" s="273">
        <f t="shared" si="16"/>
        <v>0</v>
      </c>
      <c r="U17" s="273">
        <f t="shared" si="16"/>
        <v>0</v>
      </c>
      <c r="V17" s="273">
        <f t="shared" si="16"/>
        <v>0</v>
      </c>
      <c r="W17" s="273">
        <f t="shared" si="16"/>
        <v>0</v>
      </c>
      <c r="X17" s="273">
        <f t="shared" si="16"/>
        <v>0</v>
      </c>
      <c r="Y17" s="273">
        <f t="shared" si="16"/>
        <v>0</v>
      </c>
      <c r="Z17" s="273">
        <f t="shared" si="16"/>
        <v>0</v>
      </c>
      <c r="AA17" s="273">
        <f t="shared" si="16"/>
        <v>0</v>
      </c>
      <c r="AB17" s="273">
        <f t="shared" si="16"/>
        <v>0</v>
      </c>
      <c r="AC17" s="273">
        <f t="shared" si="16"/>
        <v>0</v>
      </c>
      <c r="AD17" s="273">
        <f t="shared" si="16"/>
        <v>0</v>
      </c>
      <c r="AE17" s="273">
        <f t="shared" si="16"/>
        <v>0</v>
      </c>
      <c r="AF17" s="273">
        <f t="shared" si="16"/>
        <v>0</v>
      </c>
      <c r="AG17" s="273">
        <f t="shared" si="16"/>
        <v>0</v>
      </c>
      <c r="AH17" s="273">
        <f t="shared" si="16"/>
        <v>0</v>
      </c>
      <c r="AI17" s="281">
        <f>IF(ISERROR(AH17/J17),0,AH17/J17)</f>
        <v>0</v>
      </c>
      <c r="AJ17" s="281">
        <f>IF(ISERROR(AH17/$AH$61),0,AH17/$AH$61)</f>
        <v>0</v>
      </c>
    </row>
    <row r="18" spans="1:36" x14ac:dyDescent="0.3">
      <c r="A18" s="473" t="s">
        <v>52</v>
      </c>
      <c r="B18" s="474"/>
      <c r="C18" s="474"/>
      <c r="D18" s="474"/>
      <c r="E18" s="475"/>
      <c r="F18" s="16"/>
      <c r="G18" s="5"/>
      <c r="H18" s="17"/>
      <c r="I18" s="17"/>
      <c r="J18" s="481">
        <v>115708670</v>
      </c>
      <c r="K18" s="7"/>
      <c r="L18" s="18"/>
      <c r="M18" s="19"/>
      <c r="N18" s="19"/>
      <c r="O18" s="19"/>
      <c r="P18" s="5"/>
      <c r="Q18" s="20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111"/>
      <c r="AJ18" s="111"/>
    </row>
    <row r="19" spans="1:36" ht="24.9" customHeight="1" outlineLevel="1" x14ac:dyDescent="0.2">
      <c r="A19" s="22">
        <v>1</v>
      </c>
      <c r="B19" s="23"/>
      <c r="C19" s="74"/>
      <c r="D19" s="33"/>
      <c r="E19" s="162"/>
      <c r="F19" s="78"/>
      <c r="G19" s="78"/>
      <c r="H19" s="25"/>
      <c r="I19" s="25"/>
      <c r="J19" s="482"/>
      <c r="K19" s="164"/>
      <c r="L19" s="165"/>
      <c r="M19" s="28"/>
      <c r="N19" s="28"/>
      <c r="O19" s="28"/>
      <c r="P19" s="162"/>
      <c r="Q19" s="162"/>
      <c r="R19" s="28"/>
      <c r="S19" s="28"/>
      <c r="T19" s="28"/>
      <c r="U19" s="29">
        <f>SUM(R19:T19)</f>
        <v>0</v>
      </c>
      <c r="V19" s="28"/>
      <c r="W19" s="28"/>
      <c r="X19" s="28"/>
      <c r="Y19" s="29">
        <f>SUM(V19:X19)</f>
        <v>0</v>
      </c>
      <c r="Z19" s="28"/>
      <c r="AA19" s="28"/>
      <c r="AB19" s="28"/>
      <c r="AC19" s="29">
        <f>SUM(Z19:AB19)</f>
        <v>0</v>
      </c>
      <c r="AD19" s="28"/>
      <c r="AE19" s="28"/>
      <c r="AF19" s="164"/>
      <c r="AG19" s="29">
        <f>SUM(AD19:AF19)</f>
        <v>0</v>
      </c>
      <c r="AH19" s="29">
        <f t="shared" ref="AH19" si="17">SUM(U19,Y19,AC19,AG19)</f>
        <v>0</v>
      </c>
      <c r="AI19" s="112">
        <f>IF(ISERROR(AH19/J18),0,AH19/J18)</f>
        <v>0</v>
      </c>
      <c r="AJ19" s="112">
        <f>IF(ISERROR(AH19/$AH$61),"-",AH19/$AH$61)</f>
        <v>0</v>
      </c>
    </row>
    <row r="20" spans="1:36" x14ac:dyDescent="0.3">
      <c r="A20" s="427" t="s">
        <v>53</v>
      </c>
      <c r="B20" s="432"/>
      <c r="C20" s="428"/>
      <c r="D20" s="428"/>
      <c r="E20" s="428"/>
      <c r="F20" s="428"/>
      <c r="G20" s="428"/>
      <c r="H20" s="428"/>
      <c r="I20" s="429"/>
      <c r="J20" s="273">
        <f>SUM(J18:J18)</f>
        <v>115708670</v>
      </c>
      <c r="K20" s="273">
        <f>SUM(K19:K19)</f>
        <v>0</v>
      </c>
      <c r="L20" s="394"/>
      <c r="M20" s="273">
        <f>SUM(M19:M19)</f>
        <v>0</v>
      </c>
      <c r="N20" s="273">
        <f>SUM(N19:N19)</f>
        <v>0</v>
      </c>
      <c r="O20" s="273">
        <f>SUM(O19:O19)</f>
        <v>0</v>
      </c>
      <c r="P20" s="274"/>
      <c r="Q20" s="404"/>
      <c r="R20" s="273">
        <f t="shared" ref="R20:AH20" si="18">SUM(R19:R19)</f>
        <v>0</v>
      </c>
      <c r="S20" s="273">
        <f t="shared" si="18"/>
        <v>0</v>
      </c>
      <c r="T20" s="273">
        <f t="shared" si="18"/>
        <v>0</v>
      </c>
      <c r="U20" s="273">
        <f t="shared" si="18"/>
        <v>0</v>
      </c>
      <c r="V20" s="273">
        <f t="shared" si="18"/>
        <v>0</v>
      </c>
      <c r="W20" s="273">
        <f t="shared" si="18"/>
        <v>0</v>
      </c>
      <c r="X20" s="273">
        <f t="shared" si="18"/>
        <v>0</v>
      </c>
      <c r="Y20" s="273">
        <f t="shared" si="18"/>
        <v>0</v>
      </c>
      <c r="Z20" s="273">
        <f t="shared" si="18"/>
        <v>0</v>
      </c>
      <c r="AA20" s="273">
        <f t="shared" si="18"/>
        <v>0</v>
      </c>
      <c r="AB20" s="273">
        <f t="shared" si="18"/>
        <v>0</v>
      </c>
      <c r="AC20" s="273">
        <f t="shared" si="18"/>
        <v>0</v>
      </c>
      <c r="AD20" s="273">
        <f t="shared" si="18"/>
        <v>0</v>
      </c>
      <c r="AE20" s="273">
        <f t="shared" si="18"/>
        <v>0</v>
      </c>
      <c r="AF20" s="273">
        <f t="shared" si="18"/>
        <v>0</v>
      </c>
      <c r="AG20" s="273">
        <f t="shared" si="18"/>
        <v>0</v>
      </c>
      <c r="AH20" s="273">
        <f t="shared" si="18"/>
        <v>0</v>
      </c>
      <c r="AI20" s="281">
        <f>IF(ISERROR(AH20/J20),0,AH20/J20)</f>
        <v>0</v>
      </c>
      <c r="AJ20" s="281">
        <f>IF(ISERROR(AH20/$AH$61),0,AH20/$AH$61)</f>
        <v>0</v>
      </c>
    </row>
    <row r="21" spans="1:36" x14ac:dyDescent="0.3">
      <c r="A21" s="473" t="s">
        <v>54</v>
      </c>
      <c r="B21" s="474"/>
      <c r="C21" s="474"/>
      <c r="D21" s="474"/>
      <c r="E21" s="475"/>
      <c r="F21" s="16"/>
      <c r="G21" s="5"/>
      <c r="H21" s="17"/>
      <c r="I21" s="17"/>
      <c r="J21" s="481">
        <v>284012190</v>
      </c>
      <c r="K21" s="7"/>
      <c r="L21" s="18"/>
      <c r="M21" s="19"/>
      <c r="N21" s="19"/>
      <c r="O21" s="19"/>
      <c r="P21" s="5"/>
      <c r="Q21" s="20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111"/>
      <c r="AJ21" s="111"/>
    </row>
    <row r="22" spans="1:36" ht="24.9" customHeight="1" outlineLevel="1" x14ac:dyDescent="0.2">
      <c r="A22" s="22">
        <v>1</v>
      </c>
      <c r="B22" s="23"/>
      <c r="C22" s="74"/>
      <c r="D22" s="33"/>
      <c r="E22" s="162"/>
      <c r="F22" s="78"/>
      <c r="G22" s="78"/>
      <c r="H22" s="25"/>
      <c r="I22" s="25"/>
      <c r="J22" s="482"/>
      <c r="K22" s="164"/>
      <c r="L22" s="165"/>
      <c r="M22" s="28"/>
      <c r="N22" s="28"/>
      <c r="O22" s="28"/>
      <c r="P22" s="162"/>
      <c r="Q22" s="162"/>
      <c r="R22" s="28"/>
      <c r="S22" s="28"/>
      <c r="T22" s="28"/>
      <c r="U22" s="29">
        <f>SUM(R22:T22)</f>
        <v>0</v>
      </c>
      <c r="V22" s="28"/>
      <c r="W22" s="28"/>
      <c r="X22" s="28"/>
      <c r="Y22" s="29">
        <f>SUM(V22:X22)</f>
        <v>0</v>
      </c>
      <c r="Z22" s="28"/>
      <c r="AA22" s="28"/>
      <c r="AB22" s="28"/>
      <c r="AC22" s="29">
        <f>SUM(Z22:AB22)</f>
        <v>0</v>
      </c>
      <c r="AD22" s="28"/>
      <c r="AE22" s="28"/>
      <c r="AF22" s="28"/>
      <c r="AG22" s="29">
        <f>SUM(AD22:AF22)</f>
        <v>0</v>
      </c>
      <c r="AH22" s="29">
        <f t="shared" ref="AH22" si="19">SUM(U22,Y22,AC22,AG22)</f>
        <v>0</v>
      </c>
      <c r="AI22" s="112">
        <f>IF(ISERROR(AH22/J21),0,AH22/J21)</f>
        <v>0</v>
      </c>
      <c r="AJ22" s="112">
        <f>IF(ISERROR(AH22/$AH$61),"-",AH22/$AH$61)</f>
        <v>0</v>
      </c>
    </row>
    <row r="23" spans="1:36" x14ac:dyDescent="0.3">
      <c r="A23" s="427" t="s">
        <v>55</v>
      </c>
      <c r="B23" s="432"/>
      <c r="C23" s="428"/>
      <c r="D23" s="428"/>
      <c r="E23" s="428"/>
      <c r="F23" s="428"/>
      <c r="G23" s="428"/>
      <c r="H23" s="428"/>
      <c r="I23" s="429"/>
      <c r="J23" s="273">
        <f>SUM(J21:J22)</f>
        <v>284012190</v>
      </c>
      <c r="K23" s="273">
        <f>SUM(K22:K22)</f>
        <v>0</v>
      </c>
      <c r="L23" s="394"/>
      <c r="M23" s="273">
        <f>SUM(M22:M22)</f>
        <v>0</v>
      </c>
      <c r="N23" s="273">
        <f>SUM(N22:N22)</f>
        <v>0</v>
      </c>
      <c r="O23" s="273">
        <f>SUM(O22:O22)</f>
        <v>0</v>
      </c>
      <c r="P23" s="274"/>
      <c r="Q23" s="404"/>
      <c r="R23" s="273">
        <f t="shared" ref="R23:AH23" si="20">SUM(R22:R22)</f>
        <v>0</v>
      </c>
      <c r="S23" s="273">
        <f t="shared" si="20"/>
        <v>0</v>
      </c>
      <c r="T23" s="273">
        <f t="shared" si="20"/>
        <v>0</v>
      </c>
      <c r="U23" s="273">
        <f t="shared" si="20"/>
        <v>0</v>
      </c>
      <c r="V23" s="273">
        <f t="shared" si="20"/>
        <v>0</v>
      </c>
      <c r="W23" s="273">
        <f t="shared" si="20"/>
        <v>0</v>
      </c>
      <c r="X23" s="273">
        <f t="shared" si="20"/>
        <v>0</v>
      </c>
      <c r="Y23" s="273">
        <f t="shared" si="20"/>
        <v>0</v>
      </c>
      <c r="Z23" s="273">
        <f t="shared" si="20"/>
        <v>0</v>
      </c>
      <c r="AA23" s="273">
        <f t="shared" si="20"/>
        <v>0</v>
      </c>
      <c r="AB23" s="273">
        <f t="shared" si="20"/>
        <v>0</v>
      </c>
      <c r="AC23" s="273">
        <f t="shared" si="20"/>
        <v>0</v>
      </c>
      <c r="AD23" s="273">
        <f t="shared" si="20"/>
        <v>0</v>
      </c>
      <c r="AE23" s="273">
        <f t="shared" si="20"/>
        <v>0</v>
      </c>
      <c r="AF23" s="273">
        <f t="shared" si="20"/>
        <v>0</v>
      </c>
      <c r="AG23" s="273">
        <f t="shared" si="20"/>
        <v>0</v>
      </c>
      <c r="AH23" s="273">
        <f t="shared" si="20"/>
        <v>0</v>
      </c>
      <c r="AI23" s="281">
        <f>IF(ISERROR(AH23/J23),0,AH23/J23)</f>
        <v>0</v>
      </c>
      <c r="AJ23" s="281">
        <f>IF(ISERROR(AH23/$AH$61),0,AH23/$AH$61)</f>
        <v>0</v>
      </c>
    </row>
    <row r="24" spans="1:36" x14ac:dyDescent="0.3">
      <c r="A24" s="473" t="s">
        <v>56</v>
      </c>
      <c r="B24" s="474"/>
      <c r="C24" s="474"/>
      <c r="D24" s="474"/>
      <c r="E24" s="475"/>
      <c r="F24" s="16"/>
      <c r="G24" s="5"/>
      <c r="H24" s="17"/>
      <c r="I24" s="17"/>
      <c r="J24" s="481">
        <v>115708670</v>
      </c>
      <c r="K24" s="7"/>
      <c r="L24" s="18"/>
      <c r="M24" s="19"/>
      <c r="N24" s="19"/>
      <c r="O24" s="19"/>
      <c r="P24" s="5"/>
      <c r="Q24" s="20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111"/>
      <c r="AJ24" s="111"/>
    </row>
    <row r="25" spans="1:36" ht="24.9" customHeight="1" outlineLevel="1" x14ac:dyDescent="0.2">
      <c r="A25" s="22">
        <v>1</v>
      </c>
      <c r="B25" s="23"/>
      <c r="C25" s="151"/>
      <c r="D25" s="33"/>
      <c r="E25" s="153"/>
      <c r="F25" s="78"/>
      <c r="G25" s="78"/>
      <c r="H25" s="25"/>
      <c r="I25" s="25"/>
      <c r="J25" s="482"/>
      <c r="K25" s="164"/>
      <c r="L25" s="165"/>
      <c r="M25" s="28"/>
      <c r="N25" s="28"/>
      <c r="O25" s="28"/>
      <c r="P25" s="162"/>
      <c r="Q25" s="162"/>
      <c r="R25" s="28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164"/>
      <c r="AF25" s="28"/>
      <c r="AG25" s="29">
        <f>SUM(AD25:AF25)</f>
        <v>0</v>
      </c>
      <c r="AH25" s="29">
        <f t="shared" ref="AH25" si="21">SUM(U25,Y25,AC25,AG25)</f>
        <v>0</v>
      </c>
      <c r="AI25" s="112">
        <f>IF(ISERROR(AH25/#REF!),0,AH25/#REF!)</f>
        <v>0</v>
      </c>
      <c r="AJ25" s="112">
        <f>IF(ISERROR(AH25/$AH$61),"-",AH25/$AH$61)</f>
        <v>0</v>
      </c>
    </row>
    <row r="26" spans="1:36" x14ac:dyDescent="0.3">
      <c r="A26" s="427" t="s">
        <v>57</v>
      </c>
      <c r="B26" s="432"/>
      <c r="C26" s="428"/>
      <c r="D26" s="428"/>
      <c r="E26" s="428"/>
      <c r="F26" s="428"/>
      <c r="G26" s="428"/>
      <c r="H26" s="428"/>
      <c r="I26" s="429"/>
      <c r="J26" s="273">
        <f>SUM(J24:J24)</f>
        <v>115708670</v>
      </c>
      <c r="K26" s="273">
        <f>SUM(K25:K25)</f>
        <v>0</v>
      </c>
      <c r="L26" s="394"/>
      <c r="M26" s="273">
        <f>SUM(M25:M25)</f>
        <v>0</v>
      </c>
      <c r="N26" s="273">
        <f>SUM(N25:N25)</f>
        <v>0</v>
      </c>
      <c r="O26" s="273">
        <f>SUM(O25:O25)</f>
        <v>0</v>
      </c>
      <c r="P26" s="274"/>
      <c r="Q26" s="404"/>
      <c r="R26" s="273">
        <f t="shared" ref="R26:AH26" si="22">SUM(R25:R25)</f>
        <v>0</v>
      </c>
      <c r="S26" s="273">
        <f t="shared" si="22"/>
        <v>0</v>
      </c>
      <c r="T26" s="273">
        <f t="shared" si="22"/>
        <v>0</v>
      </c>
      <c r="U26" s="273">
        <f t="shared" si="22"/>
        <v>0</v>
      </c>
      <c r="V26" s="273">
        <f t="shared" si="22"/>
        <v>0</v>
      </c>
      <c r="W26" s="273">
        <f t="shared" si="22"/>
        <v>0</v>
      </c>
      <c r="X26" s="273">
        <f t="shared" si="22"/>
        <v>0</v>
      </c>
      <c r="Y26" s="273">
        <f t="shared" si="22"/>
        <v>0</v>
      </c>
      <c r="Z26" s="273">
        <f t="shared" si="22"/>
        <v>0</v>
      </c>
      <c r="AA26" s="273">
        <f t="shared" si="22"/>
        <v>0</v>
      </c>
      <c r="AB26" s="273">
        <f t="shared" si="22"/>
        <v>0</v>
      </c>
      <c r="AC26" s="273">
        <f t="shared" si="22"/>
        <v>0</v>
      </c>
      <c r="AD26" s="273">
        <f t="shared" si="22"/>
        <v>0</v>
      </c>
      <c r="AE26" s="273">
        <f t="shared" si="22"/>
        <v>0</v>
      </c>
      <c r="AF26" s="273">
        <f t="shared" si="22"/>
        <v>0</v>
      </c>
      <c r="AG26" s="273">
        <f t="shared" si="22"/>
        <v>0</v>
      </c>
      <c r="AH26" s="273">
        <f t="shared" si="22"/>
        <v>0</v>
      </c>
      <c r="AI26" s="281">
        <f>IF(ISERROR(AH26/J26),0,AH26/J26)</f>
        <v>0</v>
      </c>
      <c r="AJ26" s="281">
        <f>IF(ISERROR(AH26/$AH$61),0,AH26/$AH$61)</f>
        <v>0</v>
      </c>
    </row>
    <row r="27" spans="1:36" x14ac:dyDescent="0.3">
      <c r="A27" s="473" t="s">
        <v>58</v>
      </c>
      <c r="B27" s="474"/>
      <c r="C27" s="474"/>
      <c r="D27" s="474"/>
      <c r="E27" s="475"/>
      <c r="F27" s="16"/>
      <c r="G27" s="5"/>
      <c r="H27" s="17"/>
      <c r="I27" s="17"/>
      <c r="J27" s="481">
        <v>180284550</v>
      </c>
      <c r="K27" s="7"/>
      <c r="L27" s="18"/>
      <c r="M27" s="19"/>
      <c r="N27" s="19"/>
      <c r="O27" s="19"/>
      <c r="P27" s="5"/>
      <c r="Q27" s="20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111"/>
      <c r="AJ27" s="111"/>
    </row>
    <row r="28" spans="1:36" ht="24.9" customHeight="1" outlineLevel="1" x14ac:dyDescent="0.2">
      <c r="A28" s="23">
        <v>1</v>
      </c>
      <c r="B28" s="23"/>
      <c r="C28" s="161"/>
      <c r="D28" s="33"/>
      <c r="E28" s="162"/>
      <c r="F28" s="78"/>
      <c r="G28" s="78"/>
      <c r="H28" s="25"/>
      <c r="I28" s="25"/>
      <c r="J28" s="482"/>
      <c r="K28" s="164"/>
      <c r="L28" s="165"/>
      <c r="M28" s="28"/>
      <c r="N28" s="28"/>
      <c r="O28" s="28"/>
      <c r="P28" s="162"/>
      <c r="Q28" s="162"/>
      <c r="R28" s="28"/>
      <c r="S28" s="28"/>
      <c r="T28" s="28"/>
      <c r="U28" s="29">
        <f>SUM(R28:T28)</f>
        <v>0</v>
      </c>
      <c r="V28" s="28"/>
      <c r="W28" s="28"/>
      <c r="X28" s="28"/>
      <c r="Y28" s="29">
        <f>SUM(V28:X28)</f>
        <v>0</v>
      </c>
      <c r="Z28" s="28"/>
      <c r="AA28" s="28"/>
      <c r="AB28" s="28"/>
      <c r="AC28" s="29">
        <f>SUM(Z28:AB28)</f>
        <v>0</v>
      </c>
      <c r="AD28" s="28"/>
      <c r="AE28" s="164"/>
      <c r="AF28" s="28"/>
      <c r="AG28" s="29">
        <f>SUM(AD28:AF28)</f>
        <v>0</v>
      </c>
      <c r="AH28" s="29">
        <f t="shared" ref="AH28" si="23">SUM(U28,Y28,AC28,AG28)</f>
        <v>0</v>
      </c>
      <c r="AI28" s="112">
        <f>IF(ISERROR(AH28/J28),0,AH28/J28)</f>
        <v>0</v>
      </c>
      <c r="AJ28" s="112">
        <f>IF(ISERROR(AH28/$AH$61),"-",AH28/$AH$61)</f>
        <v>0</v>
      </c>
    </row>
    <row r="29" spans="1:36" x14ac:dyDescent="0.3">
      <c r="A29" s="427" t="s">
        <v>59</v>
      </c>
      <c r="B29" s="432"/>
      <c r="C29" s="428"/>
      <c r="D29" s="428"/>
      <c r="E29" s="428"/>
      <c r="F29" s="428"/>
      <c r="G29" s="428"/>
      <c r="H29" s="428"/>
      <c r="I29" s="429"/>
      <c r="J29" s="273">
        <f>J27</f>
        <v>180284550</v>
      </c>
      <c r="K29" s="273">
        <f>SUM(K28:K28)</f>
        <v>0</v>
      </c>
      <c r="L29" s="394"/>
      <c r="M29" s="273">
        <f>SUM(M28:M28)</f>
        <v>0</v>
      </c>
      <c r="N29" s="273">
        <f>SUM(N28:N28)</f>
        <v>0</v>
      </c>
      <c r="O29" s="273">
        <f>SUM(O28:O28)</f>
        <v>0</v>
      </c>
      <c r="P29" s="274"/>
      <c r="Q29" s="404"/>
      <c r="R29" s="273">
        <f t="shared" ref="R29:AH29" si="24">SUM(R28:R28)</f>
        <v>0</v>
      </c>
      <c r="S29" s="273">
        <f t="shared" si="24"/>
        <v>0</v>
      </c>
      <c r="T29" s="273">
        <f t="shared" si="24"/>
        <v>0</v>
      </c>
      <c r="U29" s="273">
        <f t="shared" si="24"/>
        <v>0</v>
      </c>
      <c r="V29" s="273">
        <f t="shared" si="24"/>
        <v>0</v>
      </c>
      <c r="W29" s="273">
        <f t="shared" si="24"/>
        <v>0</v>
      </c>
      <c r="X29" s="273">
        <f t="shared" si="24"/>
        <v>0</v>
      </c>
      <c r="Y29" s="273">
        <f t="shared" si="24"/>
        <v>0</v>
      </c>
      <c r="Z29" s="273">
        <f t="shared" si="24"/>
        <v>0</v>
      </c>
      <c r="AA29" s="273">
        <f t="shared" si="24"/>
        <v>0</v>
      </c>
      <c r="AB29" s="273">
        <f t="shared" si="24"/>
        <v>0</v>
      </c>
      <c r="AC29" s="273">
        <f t="shared" si="24"/>
        <v>0</v>
      </c>
      <c r="AD29" s="273">
        <f t="shared" si="24"/>
        <v>0</v>
      </c>
      <c r="AE29" s="273">
        <f t="shared" si="24"/>
        <v>0</v>
      </c>
      <c r="AF29" s="273">
        <f t="shared" si="24"/>
        <v>0</v>
      </c>
      <c r="AG29" s="273">
        <f t="shared" si="24"/>
        <v>0</v>
      </c>
      <c r="AH29" s="273">
        <f t="shared" si="24"/>
        <v>0</v>
      </c>
      <c r="AI29" s="281">
        <f>IF(ISERROR(AH29/J29),0,AH29/J29)</f>
        <v>0</v>
      </c>
      <c r="AJ29" s="281">
        <f>IF(ISERROR(AH29/$AH$61),0,AH29/$AH$61)</f>
        <v>0</v>
      </c>
    </row>
    <row r="30" spans="1:36" x14ac:dyDescent="0.3">
      <c r="A30" s="473" t="s">
        <v>60</v>
      </c>
      <c r="B30" s="474"/>
      <c r="C30" s="474"/>
      <c r="D30" s="474"/>
      <c r="E30" s="475"/>
      <c r="F30" s="16"/>
      <c r="G30" s="5"/>
      <c r="H30" s="17"/>
      <c r="I30" s="17"/>
      <c r="J30" s="481">
        <v>253446012</v>
      </c>
      <c r="K30" s="7"/>
      <c r="L30" s="18"/>
      <c r="M30" s="19"/>
      <c r="N30" s="19"/>
      <c r="O30" s="19"/>
      <c r="P30" s="5"/>
      <c r="Q30" s="20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111"/>
      <c r="AJ30" s="111"/>
    </row>
    <row r="31" spans="1:36" ht="24.9" customHeight="1" outlineLevel="1" x14ac:dyDescent="0.2">
      <c r="A31" s="23">
        <v>1</v>
      </c>
      <c r="B31" s="23"/>
      <c r="C31" s="161"/>
      <c r="D31" s="33"/>
      <c r="E31" s="162"/>
      <c r="F31" s="78"/>
      <c r="G31" s="78"/>
      <c r="H31" s="25"/>
      <c r="I31" s="25"/>
      <c r="J31" s="482"/>
      <c r="K31" s="164"/>
      <c r="L31" s="165"/>
      <c r="M31" s="28"/>
      <c r="N31" s="28"/>
      <c r="O31" s="28"/>
      <c r="P31" s="162"/>
      <c r="Q31" s="162"/>
      <c r="R31" s="28"/>
      <c r="S31" s="28"/>
      <c r="T31" s="28"/>
      <c r="U31" s="29">
        <f>SUM(R31:T31)</f>
        <v>0</v>
      </c>
      <c r="V31" s="28"/>
      <c r="W31" s="28"/>
      <c r="X31" s="28"/>
      <c r="Y31" s="29">
        <f>SUM(V31:X31)</f>
        <v>0</v>
      </c>
      <c r="Z31" s="28"/>
      <c r="AA31" s="28"/>
      <c r="AB31" s="28"/>
      <c r="AC31" s="29">
        <f>SUM(Z31:AB31)</f>
        <v>0</v>
      </c>
      <c r="AD31" s="28"/>
      <c r="AE31" s="28"/>
      <c r="AF31" s="28"/>
      <c r="AG31" s="29">
        <f>SUM(AD31:AF31)</f>
        <v>0</v>
      </c>
      <c r="AH31" s="29">
        <f t="shared" ref="AH31" si="25">SUM(U31,Y31,AC31,AG31)</f>
        <v>0</v>
      </c>
      <c r="AI31" s="112">
        <f>IF(ISERROR(AH31/J31),0,AH31/J31)</f>
        <v>0</v>
      </c>
      <c r="AJ31" s="112">
        <f>IF(ISERROR(AH31/$AH$61),"-",AH31/$AH$61)</f>
        <v>0</v>
      </c>
    </row>
    <row r="32" spans="1:36" x14ac:dyDescent="0.3">
      <c r="A32" s="427" t="s">
        <v>61</v>
      </c>
      <c r="B32" s="432"/>
      <c r="C32" s="428"/>
      <c r="D32" s="428"/>
      <c r="E32" s="428"/>
      <c r="F32" s="428"/>
      <c r="G32" s="428"/>
      <c r="H32" s="428"/>
      <c r="I32" s="429"/>
      <c r="J32" s="273">
        <f>J30</f>
        <v>253446012</v>
      </c>
      <c r="K32" s="273">
        <f>SUM(K31:K31)</f>
        <v>0</v>
      </c>
      <c r="L32" s="394"/>
      <c r="M32" s="273">
        <f>SUM(M31:M31)</f>
        <v>0</v>
      </c>
      <c r="N32" s="273">
        <f>SUM(N31:N31)</f>
        <v>0</v>
      </c>
      <c r="O32" s="273">
        <f>SUM(O31:O31)</f>
        <v>0</v>
      </c>
      <c r="P32" s="274"/>
      <c r="Q32" s="404"/>
      <c r="R32" s="273">
        <f>SUM(R31:R31)</f>
        <v>0</v>
      </c>
      <c r="S32" s="273">
        <f>SUM(S31:S31)</f>
        <v>0</v>
      </c>
      <c r="T32" s="273">
        <f>SUM(T31:T31)</f>
        <v>0</v>
      </c>
      <c r="U32" s="273">
        <f>SUM(U31:X31)</f>
        <v>0</v>
      </c>
      <c r="V32" s="273">
        <f t="shared" ref="V32:AH32" si="26">SUM(V31:V31)</f>
        <v>0</v>
      </c>
      <c r="W32" s="273">
        <f t="shared" si="26"/>
        <v>0</v>
      </c>
      <c r="X32" s="273">
        <f t="shared" si="26"/>
        <v>0</v>
      </c>
      <c r="Y32" s="273">
        <f t="shared" si="26"/>
        <v>0</v>
      </c>
      <c r="Z32" s="273">
        <f t="shared" si="26"/>
        <v>0</v>
      </c>
      <c r="AA32" s="273">
        <f t="shared" si="26"/>
        <v>0</v>
      </c>
      <c r="AB32" s="273">
        <f t="shared" si="26"/>
        <v>0</v>
      </c>
      <c r="AC32" s="273">
        <f t="shared" si="26"/>
        <v>0</v>
      </c>
      <c r="AD32" s="273">
        <f t="shared" si="26"/>
        <v>0</v>
      </c>
      <c r="AE32" s="273">
        <f t="shared" si="26"/>
        <v>0</v>
      </c>
      <c r="AF32" s="273">
        <f t="shared" si="26"/>
        <v>0</v>
      </c>
      <c r="AG32" s="273">
        <f t="shared" si="26"/>
        <v>0</v>
      </c>
      <c r="AH32" s="273">
        <f t="shared" si="26"/>
        <v>0</v>
      </c>
      <c r="AI32" s="281">
        <f>IF(ISERROR(AH32/J32),0,AH32/J32)</f>
        <v>0</v>
      </c>
      <c r="AJ32" s="281">
        <f>IF(ISERROR(AH32/$AH$61),0,AH32/$AH$61)</f>
        <v>0</v>
      </c>
    </row>
    <row r="33" spans="1:36" x14ac:dyDescent="0.3">
      <c r="A33" s="473" t="s">
        <v>62</v>
      </c>
      <c r="B33" s="474"/>
      <c r="C33" s="474"/>
      <c r="D33" s="474"/>
      <c r="E33" s="475"/>
      <c r="F33" s="16"/>
      <c r="G33" s="5"/>
      <c r="H33" s="17"/>
      <c r="I33" s="17"/>
      <c r="J33" s="481">
        <v>105189700</v>
      </c>
      <c r="K33" s="7"/>
      <c r="L33" s="18"/>
      <c r="M33" s="19"/>
      <c r="N33" s="19"/>
      <c r="O33" s="19"/>
      <c r="P33" s="5"/>
      <c r="Q33" s="20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11"/>
      <c r="AJ33" s="111"/>
    </row>
    <row r="34" spans="1:36" ht="24.9" customHeight="1" outlineLevel="1" x14ac:dyDescent="0.2">
      <c r="A34" s="22">
        <v>1</v>
      </c>
      <c r="B34" s="23"/>
      <c r="C34" s="74"/>
      <c r="D34" s="33"/>
      <c r="E34" s="162"/>
      <c r="F34" s="78"/>
      <c r="G34" s="78"/>
      <c r="H34" s="25"/>
      <c r="I34" s="25"/>
      <c r="J34" s="482"/>
      <c r="K34" s="164"/>
      <c r="L34" s="165"/>
      <c r="M34" s="28"/>
      <c r="N34" s="28"/>
      <c r="O34" s="28"/>
      <c r="P34" s="162"/>
      <c r="Q34" s="162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164"/>
      <c r="AF34" s="28"/>
      <c r="AG34" s="29">
        <f>SUM(AD34:AF34)</f>
        <v>0</v>
      </c>
      <c r="AH34" s="29">
        <f t="shared" ref="AH34" si="27">SUM(U34,Y34,AC34,AG34)</f>
        <v>0</v>
      </c>
      <c r="AI34" s="112">
        <f t="shared" ref="AI34" si="28">IF(ISERROR(AH34/J34),0,AH34/J34)</f>
        <v>0</v>
      </c>
      <c r="AJ34" s="112">
        <f>IF(ISERROR(AH34/$AH$61),"-",AH34/$AH$61)</f>
        <v>0</v>
      </c>
    </row>
    <row r="35" spans="1:36" x14ac:dyDescent="0.3">
      <c r="A35" s="427" t="s">
        <v>63</v>
      </c>
      <c r="B35" s="432"/>
      <c r="C35" s="428"/>
      <c r="D35" s="428"/>
      <c r="E35" s="428"/>
      <c r="F35" s="428"/>
      <c r="G35" s="428"/>
      <c r="H35" s="428"/>
      <c r="I35" s="429"/>
      <c r="J35" s="273">
        <f>J33</f>
        <v>105189700</v>
      </c>
      <c r="K35" s="273">
        <f>SUM(K34:K34)</f>
        <v>0</v>
      </c>
      <c r="L35" s="394"/>
      <c r="M35" s="273">
        <f>SUM(M34:M34)</f>
        <v>0</v>
      </c>
      <c r="N35" s="273">
        <f>SUM(N34:N34)</f>
        <v>0</v>
      </c>
      <c r="O35" s="273">
        <f>SUM(O34:O34)</f>
        <v>0</v>
      </c>
      <c r="P35" s="274"/>
      <c r="Q35" s="404"/>
      <c r="R35" s="273">
        <f t="shared" ref="R35:AH35" si="29">SUM(R34:R34)</f>
        <v>0</v>
      </c>
      <c r="S35" s="273">
        <f t="shared" si="29"/>
        <v>0</v>
      </c>
      <c r="T35" s="273">
        <f t="shared" si="29"/>
        <v>0</v>
      </c>
      <c r="U35" s="273">
        <f t="shared" si="29"/>
        <v>0</v>
      </c>
      <c r="V35" s="273">
        <f t="shared" si="29"/>
        <v>0</v>
      </c>
      <c r="W35" s="273">
        <f t="shared" si="29"/>
        <v>0</v>
      </c>
      <c r="X35" s="273">
        <f t="shared" si="29"/>
        <v>0</v>
      </c>
      <c r="Y35" s="273">
        <f t="shared" si="29"/>
        <v>0</v>
      </c>
      <c r="Z35" s="273">
        <f t="shared" si="29"/>
        <v>0</v>
      </c>
      <c r="AA35" s="273">
        <f t="shared" si="29"/>
        <v>0</v>
      </c>
      <c r="AB35" s="273">
        <f t="shared" si="29"/>
        <v>0</v>
      </c>
      <c r="AC35" s="273">
        <f t="shared" si="29"/>
        <v>0</v>
      </c>
      <c r="AD35" s="273">
        <f t="shared" si="29"/>
        <v>0</v>
      </c>
      <c r="AE35" s="273">
        <f t="shared" si="29"/>
        <v>0</v>
      </c>
      <c r="AF35" s="273">
        <f t="shared" si="29"/>
        <v>0</v>
      </c>
      <c r="AG35" s="273">
        <f t="shared" si="29"/>
        <v>0</v>
      </c>
      <c r="AH35" s="273">
        <f t="shared" si="29"/>
        <v>0</v>
      </c>
      <c r="AI35" s="281">
        <f>IF(ISERROR(AH35/J35),0,AH35/J35)</f>
        <v>0</v>
      </c>
      <c r="AJ35" s="281">
        <f>IF(ISERROR(AH35/$AH$61),0,AH35/$AH$61)</f>
        <v>0</v>
      </c>
    </row>
    <row r="36" spans="1:36" x14ac:dyDescent="0.3">
      <c r="A36" s="473" t="s">
        <v>64</v>
      </c>
      <c r="B36" s="474"/>
      <c r="C36" s="474"/>
      <c r="D36" s="474"/>
      <c r="E36" s="475"/>
      <c r="F36" s="16"/>
      <c r="G36" s="5"/>
      <c r="H36" s="17"/>
      <c r="I36" s="17"/>
      <c r="J36" s="481">
        <v>105189700</v>
      </c>
      <c r="K36" s="7"/>
      <c r="L36" s="18"/>
      <c r="M36" s="19"/>
      <c r="N36" s="19"/>
      <c r="O36" s="19"/>
      <c r="P36" s="5"/>
      <c r="Q36" s="20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111"/>
      <c r="AJ36" s="111"/>
    </row>
    <row r="37" spans="1:36" ht="24.9" customHeight="1" outlineLevel="1" x14ac:dyDescent="0.2">
      <c r="A37" s="23">
        <v>1</v>
      </c>
      <c r="B37" s="23"/>
      <c r="C37" s="161"/>
      <c r="D37" s="33"/>
      <c r="E37" s="162"/>
      <c r="F37" s="78"/>
      <c r="G37" s="78"/>
      <c r="H37" s="25"/>
      <c r="I37" s="25"/>
      <c r="J37" s="482"/>
      <c r="K37" s="164"/>
      <c r="L37" s="165"/>
      <c r="M37" s="28"/>
      <c r="N37" s="28"/>
      <c r="O37" s="28"/>
      <c r="P37" s="162"/>
      <c r="Q37" s="162"/>
      <c r="R37" s="28">
        <v>0</v>
      </c>
      <c r="S37" s="28">
        <v>0</v>
      </c>
      <c r="T37" s="28"/>
      <c r="U37" s="29">
        <f>SUM(R37:T37)</f>
        <v>0</v>
      </c>
      <c r="V37" s="28">
        <v>0</v>
      </c>
      <c r="W37" s="28">
        <v>0</v>
      </c>
      <c r="X37" s="28">
        <v>0</v>
      </c>
      <c r="Y37" s="29">
        <f>SUM(V37:X37)</f>
        <v>0</v>
      </c>
      <c r="Z37" s="28">
        <v>0</v>
      </c>
      <c r="AA37" s="28">
        <v>0</v>
      </c>
      <c r="AB37" s="28">
        <v>0</v>
      </c>
      <c r="AC37" s="29">
        <f>SUM(Z37:AB37)</f>
        <v>0</v>
      </c>
      <c r="AD37" s="28">
        <v>0</v>
      </c>
      <c r="AE37" s="164"/>
      <c r="AF37" s="28">
        <v>0</v>
      </c>
      <c r="AG37" s="29">
        <f>SUM(AD37:AF37)</f>
        <v>0</v>
      </c>
      <c r="AH37" s="29">
        <f t="shared" ref="AH37" si="30">SUM(U37,Y37,AC37,AG37)</f>
        <v>0</v>
      </c>
      <c r="AI37" s="112">
        <f t="shared" ref="AI37" si="31">IF(ISERROR(AH37/J37),0,AH37/J37)</f>
        <v>0</v>
      </c>
      <c r="AJ37" s="112">
        <f>IF(ISERROR(AH37/$AH$61),"-",AH37/$AH$61)</f>
        <v>0</v>
      </c>
    </row>
    <row r="38" spans="1:36" x14ac:dyDescent="0.3">
      <c r="A38" s="427" t="s">
        <v>65</v>
      </c>
      <c r="B38" s="432"/>
      <c r="C38" s="428"/>
      <c r="D38" s="428"/>
      <c r="E38" s="428"/>
      <c r="F38" s="428"/>
      <c r="G38" s="428"/>
      <c r="H38" s="428"/>
      <c r="I38" s="429"/>
      <c r="J38" s="273">
        <f>J36</f>
        <v>105189700</v>
      </c>
      <c r="K38" s="273">
        <f>SUM(K37:K37)</f>
        <v>0</v>
      </c>
      <c r="L38" s="394"/>
      <c r="M38" s="273">
        <f>SUM(M37:M37)</f>
        <v>0</v>
      </c>
      <c r="N38" s="273">
        <f>SUM(N37:N37)</f>
        <v>0</v>
      </c>
      <c r="O38" s="273">
        <f>SUM(O37:O37)</f>
        <v>0</v>
      </c>
      <c r="P38" s="274"/>
      <c r="Q38" s="404"/>
      <c r="R38" s="273">
        <f t="shared" ref="R38:AH38" si="32">SUM(R37:R37)</f>
        <v>0</v>
      </c>
      <c r="S38" s="273">
        <f t="shared" si="32"/>
        <v>0</v>
      </c>
      <c r="T38" s="273">
        <f t="shared" si="32"/>
        <v>0</v>
      </c>
      <c r="U38" s="273">
        <f t="shared" si="32"/>
        <v>0</v>
      </c>
      <c r="V38" s="273">
        <f t="shared" si="32"/>
        <v>0</v>
      </c>
      <c r="W38" s="273">
        <f t="shared" si="32"/>
        <v>0</v>
      </c>
      <c r="X38" s="273">
        <f t="shared" si="32"/>
        <v>0</v>
      </c>
      <c r="Y38" s="273">
        <f t="shared" si="32"/>
        <v>0</v>
      </c>
      <c r="Z38" s="273">
        <f t="shared" si="32"/>
        <v>0</v>
      </c>
      <c r="AA38" s="273">
        <f t="shared" si="32"/>
        <v>0</v>
      </c>
      <c r="AB38" s="273">
        <f t="shared" si="32"/>
        <v>0</v>
      </c>
      <c r="AC38" s="273">
        <f t="shared" si="32"/>
        <v>0</v>
      </c>
      <c r="AD38" s="273">
        <f t="shared" si="32"/>
        <v>0</v>
      </c>
      <c r="AE38" s="273">
        <f t="shared" si="32"/>
        <v>0</v>
      </c>
      <c r="AF38" s="273">
        <f t="shared" si="32"/>
        <v>0</v>
      </c>
      <c r="AG38" s="273">
        <f t="shared" si="32"/>
        <v>0</v>
      </c>
      <c r="AH38" s="273">
        <f t="shared" si="32"/>
        <v>0</v>
      </c>
      <c r="AI38" s="281">
        <f>IF(ISERROR(AH38/J38),0,AH38/J38)</f>
        <v>0</v>
      </c>
      <c r="AJ38" s="281">
        <f>IF(ISERROR(AH38/$AH$61),0,AH38/$AH$61)</f>
        <v>0</v>
      </c>
    </row>
    <row r="39" spans="1:36" x14ac:dyDescent="0.3">
      <c r="A39" s="473" t="s">
        <v>66</v>
      </c>
      <c r="B39" s="474"/>
      <c r="C39" s="474"/>
      <c r="D39" s="474"/>
      <c r="E39" s="475"/>
      <c r="F39" s="16"/>
      <c r="G39" s="5"/>
      <c r="H39" s="17"/>
      <c r="I39" s="17"/>
      <c r="J39" s="446"/>
      <c r="K39" s="7"/>
      <c r="L39" s="18"/>
      <c r="M39" s="19"/>
      <c r="N39" s="19"/>
      <c r="O39" s="19"/>
      <c r="P39" s="5"/>
      <c r="Q39" s="20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111"/>
      <c r="AJ39" s="111"/>
    </row>
    <row r="40" spans="1:36" ht="24.9" customHeight="1" outlineLevel="1" x14ac:dyDescent="0.2">
      <c r="A40" s="23">
        <v>1</v>
      </c>
      <c r="B40" s="23"/>
      <c r="C40" s="74"/>
      <c r="D40" s="33"/>
      <c r="E40" s="74"/>
      <c r="F40" s="74"/>
      <c r="G40" s="74"/>
      <c r="H40" s="33"/>
      <c r="I40" s="33"/>
      <c r="J40" s="547"/>
      <c r="K40" s="164"/>
      <c r="L40" s="165"/>
      <c r="M40" s="28"/>
      <c r="N40" s="28"/>
      <c r="O40" s="28"/>
      <c r="P40" s="162"/>
      <c r="Q40" s="162"/>
      <c r="R40" s="28"/>
      <c r="S40" s="28"/>
      <c r="T40" s="28"/>
      <c r="U40" s="29">
        <f>SUM(R40:T40)</f>
        <v>0</v>
      </c>
      <c r="V40" s="28"/>
      <c r="W40" s="28"/>
      <c r="X40" s="28"/>
      <c r="Y40" s="29">
        <f>SUM(V40:X40)</f>
        <v>0</v>
      </c>
      <c r="Z40" s="28"/>
      <c r="AA40" s="28"/>
      <c r="AB40" s="28"/>
      <c r="AC40" s="29">
        <f>SUM(Z40:AB40)</f>
        <v>0</v>
      </c>
      <c r="AD40" s="28"/>
      <c r="AE40" s="28"/>
      <c r="AF40" s="164"/>
      <c r="AG40" s="29">
        <f>SUM(AD40:AF40)</f>
        <v>0</v>
      </c>
      <c r="AH40" s="29">
        <f t="shared" ref="AH40" si="33">SUM(U40,Y40,AC40,AG40)</f>
        <v>0</v>
      </c>
      <c r="AI40" s="112">
        <f>IF(ISERROR(AH40/J40),0,AH40/J40)</f>
        <v>0</v>
      </c>
      <c r="AJ40" s="112">
        <f>IF(ISERROR(AH40/$AH$61),"-",AH40/$AH$61)</f>
        <v>0</v>
      </c>
    </row>
    <row r="41" spans="1:36" x14ac:dyDescent="0.3">
      <c r="A41" s="430" t="s">
        <v>67</v>
      </c>
      <c r="B41" s="430"/>
      <c r="C41" s="430"/>
      <c r="D41" s="430"/>
      <c r="E41" s="430"/>
      <c r="F41" s="430"/>
      <c r="G41" s="430"/>
      <c r="H41" s="430"/>
      <c r="I41" s="430"/>
      <c r="J41" s="273">
        <f>J39</f>
        <v>0</v>
      </c>
      <c r="K41" s="273">
        <f>SUM(K40)</f>
        <v>0</v>
      </c>
      <c r="L41" s="394"/>
      <c r="M41" s="273">
        <f>SUM(M40:M40)</f>
        <v>0</v>
      </c>
      <c r="N41" s="273">
        <f>SUM(N40:N40)</f>
        <v>0</v>
      </c>
      <c r="O41" s="273">
        <f>SUM(O40:O40)</f>
        <v>0</v>
      </c>
      <c r="P41" s="274"/>
      <c r="Q41" s="404"/>
      <c r="R41" s="273">
        <f t="shared" ref="R41:AH41" si="34">SUM(R40:R40)</f>
        <v>0</v>
      </c>
      <c r="S41" s="273">
        <f t="shared" si="34"/>
        <v>0</v>
      </c>
      <c r="T41" s="273">
        <f t="shared" si="34"/>
        <v>0</v>
      </c>
      <c r="U41" s="273">
        <f t="shared" si="34"/>
        <v>0</v>
      </c>
      <c r="V41" s="273">
        <f t="shared" si="34"/>
        <v>0</v>
      </c>
      <c r="W41" s="273">
        <f t="shared" si="34"/>
        <v>0</v>
      </c>
      <c r="X41" s="273">
        <f t="shared" si="34"/>
        <v>0</v>
      </c>
      <c r="Y41" s="273">
        <f t="shared" si="34"/>
        <v>0</v>
      </c>
      <c r="Z41" s="273">
        <f t="shared" si="34"/>
        <v>0</v>
      </c>
      <c r="AA41" s="273">
        <f t="shared" si="34"/>
        <v>0</v>
      </c>
      <c r="AB41" s="273">
        <f t="shared" si="34"/>
        <v>0</v>
      </c>
      <c r="AC41" s="273">
        <f t="shared" si="34"/>
        <v>0</v>
      </c>
      <c r="AD41" s="273">
        <f t="shared" si="34"/>
        <v>0</v>
      </c>
      <c r="AE41" s="273">
        <f t="shared" si="34"/>
        <v>0</v>
      </c>
      <c r="AF41" s="273">
        <f t="shared" si="34"/>
        <v>0</v>
      </c>
      <c r="AG41" s="273">
        <f t="shared" si="34"/>
        <v>0</v>
      </c>
      <c r="AH41" s="273">
        <f t="shared" si="34"/>
        <v>0</v>
      </c>
      <c r="AI41" s="281">
        <f>IF(ISERROR(AH41/J41),0,AH41/J41)</f>
        <v>0</v>
      </c>
      <c r="AJ41" s="281">
        <f>IF(ISERROR(AH41/$AH$61),0,AH41/$AH$61)</f>
        <v>0</v>
      </c>
    </row>
    <row r="42" spans="1:36" x14ac:dyDescent="0.3">
      <c r="A42" s="524" t="s">
        <v>68</v>
      </c>
      <c r="B42" s="524"/>
      <c r="C42" s="524"/>
      <c r="D42" s="524"/>
      <c r="E42" s="524"/>
      <c r="F42" s="16"/>
      <c r="G42" s="5"/>
      <c r="H42" s="17"/>
      <c r="I42" s="17"/>
      <c r="J42" s="481">
        <v>42075880</v>
      </c>
      <c r="K42" s="7"/>
      <c r="L42" s="18"/>
      <c r="M42" s="19"/>
      <c r="N42" s="19"/>
      <c r="O42" s="19"/>
      <c r="P42" s="5"/>
      <c r="Q42" s="20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111"/>
      <c r="AJ42" s="111"/>
    </row>
    <row r="43" spans="1:36" ht="24.9" customHeight="1" outlineLevel="1" x14ac:dyDescent="0.2">
      <c r="A43" s="23">
        <v>1</v>
      </c>
      <c r="B43" s="23"/>
      <c r="C43" s="74"/>
      <c r="D43" s="33"/>
      <c r="E43" s="74"/>
      <c r="F43" s="74"/>
      <c r="G43" s="74"/>
      <c r="H43" s="33"/>
      <c r="I43" s="33"/>
      <c r="J43" s="548"/>
      <c r="K43" s="164"/>
      <c r="L43" s="165"/>
      <c r="M43" s="28"/>
      <c r="N43" s="28"/>
      <c r="O43" s="28"/>
      <c r="P43" s="162"/>
      <c r="Q43" s="162"/>
      <c r="R43" s="28"/>
      <c r="S43" s="28"/>
      <c r="T43" s="28"/>
      <c r="U43" s="29">
        <f>SUM(R43:T43)</f>
        <v>0</v>
      </c>
      <c r="V43" s="28"/>
      <c r="W43" s="28"/>
      <c r="X43" s="28"/>
      <c r="Y43" s="29">
        <f>SUM(V43:X43)</f>
        <v>0</v>
      </c>
      <c r="Z43" s="28"/>
      <c r="AA43" s="28"/>
      <c r="AB43" s="28"/>
      <c r="AC43" s="29">
        <f>SUM(Z43:AB43)</f>
        <v>0</v>
      </c>
      <c r="AD43" s="28"/>
      <c r="AE43" s="28"/>
      <c r="AF43" s="164"/>
      <c r="AG43" s="29">
        <f>SUM(AD43:AF43)</f>
        <v>0</v>
      </c>
      <c r="AH43" s="29">
        <f t="shared" ref="AH43" si="35">SUM(U43,Y43,AC43,AG43)</f>
        <v>0</v>
      </c>
      <c r="AI43" s="112">
        <f>IF(ISERROR(AH43/J43),0,AH43/J43)</f>
        <v>0</v>
      </c>
      <c r="AJ43" s="112">
        <f>IF(ISERROR(AH43/$AH$61),"-",AH43/$AH$61)</f>
        <v>0</v>
      </c>
    </row>
    <row r="44" spans="1:36" x14ac:dyDescent="0.3">
      <c r="A44" s="427" t="s">
        <v>69</v>
      </c>
      <c r="B44" s="428"/>
      <c r="C44" s="428"/>
      <c r="D44" s="428"/>
      <c r="E44" s="428"/>
      <c r="F44" s="428"/>
      <c r="G44" s="428"/>
      <c r="H44" s="428"/>
      <c r="I44" s="429"/>
      <c r="J44" s="273">
        <f>J42</f>
        <v>42075880</v>
      </c>
      <c r="K44" s="273">
        <f>SUM(K43:K43)</f>
        <v>0</v>
      </c>
      <c r="L44" s="394"/>
      <c r="M44" s="273">
        <f>SUM(M43:M43)</f>
        <v>0</v>
      </c>
      <c r="N44" s="273">
        <f>SUM(N43:N43)</f>
        <v>0</v>
      </c>
      <c r="O44" s="273">
        <f>SUM(O43:O43)</f>
        <v>0</v>
      </c>
      <c r="P44" s="274"/>
      <c r="Q44" s="404"/>
      <c r="R44" s="273">
        <f t="shared" ref="R44:AH44" si="36">SUM(R43:R43)</f>
        <v>0</v>
      </c>
      <c r="S44" s="273">
        <f t="shared" si="36"/>
        <v>0</v>
      </c>
      <c r="T44" s="273">
        <f t="shared" si="36"/>
        <v>0</v>
      </c>
      <c r="U44" s="273">
        <f t="shared" si="36"/>
        <v>0</v>
      </c>
      <c r="V44" s="273">
        <f t="shared" si="36"/>
        <v>0</v>
      </c>
      <c r="W44" s="273">
        <f t="shared" si="36"/>
        <v>0</v>
      </c>
      <c r="X44" s="273">
        <f t="shared" si="36"/>
        <v>0</v>
      </c>
      <c r="Y44" s="273">
        <f t="shared" si="36"/>
        <v>0</v>
      </c>
      <c r="Z44" s="273">
        <f t="shared" si="36"/>
        <v>0</v>
      </c>
      <c r="AA44" s="273">
        <f t="shared" si="36"/>
        <v>0</v>
      </c>
      <c r="AB44" s="273">
        <f t="shared" si="36"/>
        <v>0</v>
      </c>
      <c r="AC44" s="273">
        <f t="shared" si="36"/>
        <v>0</v>
      </c>
      <c r="AD44" s="273">
        <f t="shared" si="36"/>
        <v>0</v>
      </c>
      <c r="AE44" s="273">
        <f t="shared" si="36"/>
        <v>0</v>
      </c>
      <c r="AF44" s="273">
        <f t="shared" si="36"/>
        <v>0</v>
      </c>
      <c r="AG44" s="273">
        <f t="shared" si="36"/>
        <v>0</v>
      </c>
      <c r="AH44" s="273">
        <f t="shared" si="36"/>
        <v>0</v>
      </c>
      <c r="AI44" s="281">
        <f>IF(ISERROR(AH44/J44),0,AH44/J44)</f>
        <v>0</v>
      </c>
      <c r="AJ44" s="281">
        <f>IF(ISERROR(AH44/$AH$61),0,AH44/$AH$61)</f>
        <v>0</v>
      </c>
    </row>
    <row r="45" spans="1:36" x14ac:dyDescent="0.3">
      <c r="A45" s="473" t="s">
        <v>70</v>
      </c>
      <c r="B45" s="474"/>
      <c r="C45" s="474"/>
      <c r="D45" s="474"/>
      <c r="E45" s="475"/>
      <c r="F45" s="16"/>
      <c r="G45" s="5"/>
      <c r="H45" s="17"/>
      <c r="I45" s="17"/>
      <c r="J45" s="481">
        <v>52594850</v>
      </c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111"/>
      <c r="AJ45" s="111"/>
    </row>
    <row r="46" spans="1:36" ht="24.9" customHeight="1" outlineLevel="1" x14ac:dyDescent="0.2">
      <c r="A46" s="22">
        <v>1</v>
      </c>
      <c r="B46" s="23"/>
      <c r="C46" s="74"/>
      <c r="D46" s="33"/>
      <c r="E46" s="162"/>
      <c r="F46" s="78"/>
      <c r="G46" s="78"/>
      <c r="H46" s="25"/>
      <c r="I46" s="25"/>
      <c r="J46" s="482"/>
      <c r="K46" s="164"/>
      <c r="L46" s="165"/>
      <c r="M46" s="28"/>
      <c r="N46" s="28"/>
      <c r="O46" s="28"/>
      <c r="P46" s="162"/>
      <c r="Q46" s="162"/>
      <c r="R46" s="28"/>
      <c r="S46" s="28"/>
      <c r="T46" s="164"/>
      <c r="U46" s="29">
        <f>SUM(R46:T46)</f>
        <v>0</v>
      </c>
      <c r="V46" s="28"/>
      <c r="W46" s="28"/>
      <c r="X46" s="28"/>
      <c r="Y46" s="29">
        <f>SUM(V46:X46)</f>
        <v>0</v>
      </c>
      <c r="Z46" s="28"/>
      <c r="AA46" s="28"/>
      <c r="AB46" s="28"/>
      <c r="AC46" s="29">
        <f>SUM(Z46:AB46)</f>
        <v>0</v>
      </c>
      <c r="AD46" s="28"/>
      <c r="AE46" s="28"/>
      <c r="AF46" s="28"/>
      <c r="AG46" s="29">
        <f>SUM(AD46:AF46)</f>
        <v>0</v>
      </c>
      <c r="AH46" s="29">
        <f t="shared" ref="AH46" si="37">SUM(U46,Y46,AC46,AG46)</f>
        <v>0</v>
      </c>
      <c r="AI46" s="112">
        <f>IF(ISERROR(AH46/J46),0,AH46/J46)</f>
        <v>0</v>
      </c>
      <c r="AJ46" s="112">
        <f>IF(ISERROR(AH46/$AH$61),"-",AH46/$AH$61)</f>
        <v>0</v>
      </c>
    </row>
    <row r="47" spans="1:36" x14ac:dyDescent="0.3">
      <c r="A47" s="427" t="s">
        <v>71</v>
      </c>
      <c r="B47" s="428"/>
      <c r="C47" s="428"/>
      <c r="D47" s="428"/>
      <c r="E47" s="428"/>
      <c r="F47" s="428"/>
      <c r="G47" s="428"/>
      <c r="H47" s="428"/>
      <c r="I47" s="429"/>
      <c r="J47" s="273">
        <f>J45</f>
        <v>52594850</v>
      </c>
      <c r="K47" s="273">
        <f>SUM(K46:K46)</f>
        <v>0</v>
      </c>
      <c r="L47" s="394"/>
      <c r="M47" s="273">
        <f>SUM(M46:M46)</f>
        <v>0</v>
      </c>
      <c r="N47" s="273">
        <f>SUM(N46:N46)</f>
        <v>0</v>
      </c>
      <c r="O47" s="273">
        <f>SUM(O46:O46)</f>
        <v>0</v>
      </c>
      <c r="P47" s="274"/>
      <c r="Q47" s="404"/>
      <c r="R47" s="273">
        <f t="shared" ref="R47:AH47" si="38">SUM(R46:R46)</f>
        <v>0</v>
      </c>
      <c r="S47" s="273">
        <f t="shared" si="38"/>
        <v>0</v>
      </c>
      <c r="T47" s="273">
        <f t="shared" si="38"/>
        <v>0</v>
      </c>
      <c r="U47" s="273">
        <f t="shared" si="38"/>
        <v>0</v>
      </c>
      <c r="V47" s="273">
        <f t="shared" si="38"/>
        <v>0</v>
      </c>
      <c r="W47" s="273">
        <f t="shared" si="38"/>
        <v>0</v>
      </c>
      <c r="X47" s="273">
        <f t="shared" si="38"/>
        <v>0</v>
      </c>
      <c r="Y47" s="273">
        <f t="shared" si="38"/>
        <v>0</v>
      </c>
      <c r="Z47" s="273">
        <f t="shared" si="38"/>
        <v>0</v>
      </c>
      <c r="AA47" s="273">
        <f t="shared" si="38"/>
        <v>0</v>
      </c>
      <c r="AB47" s="273">
        <f t="shared" si="38"/>
        <v>0</v>
      </c>
      <c r="AC47" s="273">
        <f t="shared" si="38"/>
        <v>0</v>
      </c>
      <c r="AD47" s="273">
        <f t="shared" si="38"/>
        <v>0</v>
      </c>
      <c r="AE47" s="273">
        <f t="shared" si="38"/>
        <v>0</v>
      </c>
      <c r="AF47" s="273">
        <f t="shared" si="38"/>
        <v>0</v>
      </c>
      <c r="AG47" s="273">
        <f t="shared" si="38"/>
        <v>0</v>
      </c>
      <c r="AH47" s="273">
        <f t="shared" si="38"/>
        <v>0</v>
      </c>
      <c r="AI47" s="281">
        <f>IF(ISERROR(AH47/J47),0,AH47/J47)</f>
        <v>0</v>
      </c>
      <c r="AJ47" s="281">
        <f>IF(ISERROR(AH47/$AH$61),0,AH47/$AH$61)</f>
        <v>0</v>
      </c>
    </row>
    <row r="48" spans="1:36" x14ac:dyDescent="0.3">
      <c r="A48" s="473" t="s">
        <v>72</v>
      </c>
      <c r="B48" s="474"/>
      <c r="C48" s="474"/>
      <c r="D48" s="474"/>
      <c r="E48" s="475"/>
      <c r="F48" s="16"/>
      <c r="G48" s="5"/>
      <c r="H48" s="17"/>
      <c r="I48" s="17"/>
      <c r="J48" s="481">
        <v>85142492</v>
      </c>
      <c r="K48" s="7"/>
      <c r="L48" s="18"/>
      <c r="M48" s="19"/>
      <c r="N48" s="19"/>
      <c r="O48" s="19"/>
      <c r="P48" s="5"/>
      <c r="Q48" s="20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111"/>
      <c r="AJ48" s="111"/>
    </row>
    <row r="49" spans="1:36" ht="24.9" customHeight="1" outlineLevel="1" x14ac:dyDescent="0.2">
      <c r="A49" s="23">
        <v>1</v>
      </c>
      <c r="B49" s="23"/>
      <c r="C49" s="74"/>
      <c r="D49" s="33"/>
      <c r="E49" s="74"/>
      <c r="F49" s="169"/>
      <c r="G49" s="78"/>
      <c r="H49" s="25"/>
      <c r="I49" s="25"/>
      <c r="J49" s="482"/>
      <c r="K49" s="164">
        <v>30000</v>
      </c>
      <c r="L49" s="165" t="s">
        <v>126</v>
      </c>
      <c r="M49" s="28"/>
      <c r="N49" s="28"/>
      <c r="O49" s="28"/>
      <c r="P49" s="162"/>
      <c r="Q49" s="162"/>
      <c r="R49" s="28"/>
      <c r="S49" s="28"/>
      <c r="T49" s="28"/>
      <c r="U49" s="29">
        <f>SUM(R49:T49)</f>
        <v>0</v>
      </c>
      <c r="V49" s="28"/>
      <c r="W49" s="28"/>
      <c r="X49" s="28"/>
      <c r="Y49" s="29">
        <f>SUM(V49:X49)</f>
        <v>0</v>
      </c>
      <c r="Z49" s="28">
        <v>30000</v>
      </c>
      <c r="AA49" s="28"/>
      <c r="AB49" s="28"/>
      <c r="AC49" s="29">
        <f>SUM(Z49:AB49)</f>
        <v>30000</v>
      </c>
      <c r="AD49" s="28"/>
      <c r="AE49" s="164"/>
      <c r="AF49" s="28"/>
      <c r="AG49" s="29">
        <f>SUM(AD49:AF49)</f>
        <v>0</v>
      </c>
      <c r="AH49" s="29">
        <f t="shared" ref="AH49" si="39">SUM(U49,Y49,AC49,AG49)</f>
        <v>30000</v>
      </c>
      <c r="AI49" s="112">
        <f>IF(ISERROR(AH49/J48),0,AH49/J48)</f>
        <v>3.5235050437565298E-4</v>
      </c>
      <c r="AJ49" s="112">
        <f>IF(ISERROR(AH49/$AH$61),"-",AH49/$AH$61)</f>
        <v>7.2801237019205767E-4</v>
      </c>
    </row>
    <row r="50" spans="1:36" x14ac:dyDescent="0.3">
      <c r="A50" s="427" t="s">
        <v>73</v>
      </c>
      <c r="B50" s="428"/>
      <c r="C50" s="428"/>
      <c r="D50" s="428"/>
      <c r="E50" s="428"/>
      <c r="F50" s="428"/>
      <c r="G50" s="428"/>
      <c r="H50" s="428"/>
      <c r="I50" s="429"/>
      <c r="J50" s="273">
        <f>J48</f>
        <v>85142492</v>
      </c>
      <c r="K50" s="273">
        <f>SUM(K49:K49)</f>
        <v>30000</v>
      </c>
      <c r="L50" s="394"/>
      <c r="M50" s="273">
        <f>SUM(M49:M49)</f>
        <v>0</v>
      </c>
      <c r="N50" s="273">
        <f>SUM(N49:N49)</f>
        <v>0</v>
      </c>
      <c r="O50" s="273">
        <f>SUM(O49:O49)</f>
        <v>0</v>
      </c>
      <c r="P50" s="274"/>
      <c r="Q50" s="404"/>
      <c r="R50" s="273">
        <f t="shared" ref="R50:AH50" si="40">SUM(R49:R49)</f>
        <v>0</v>
      </c>
      <c r="S50" s="273">
        <f t="shared" si="40"/>
        <v>0</v>
      </c>
      <c r="T50" s="273">
        <f t="shared" si="40"/>
        <v>0</v>
      </c>
      <c r="U50" s="273">
        <f t="shared" si="40"/>
        <v>0</v>
      </c>
      <c r="V50" s="273">
        <f t="shared" si="40"/>
        <v>0</v>
      </c>
      <c r="W50" s="273">
        <f t="shared" si="40"/>
        <v>0</v>
      </c>
      <c r="X50" s="273">
        <f t="shared" si="40"/>
        <v>0</v>
      </c>
      <c r="Y50" s="273">
        <f t="shared" si="40"/>
        <v>0</v>
      </c>
      <c r="Z50" s="273">
        <f t="shared" si="40"/>
        <v>30000</v>
      </c>
      <c r="AA50" s="273">
        <f t="shared" si="40"/>
        <v>0</v>
      </c>
      <c r="AB50" s="273">
        <f t="shared" si="40"/>
        <v>0</v>
      </c>
      <c r="AC50" s="273">
        <f t="shared" si="40"/>
        <v>30000</v>
      </c>
      <c r="AD50" s="273">
        <f t="shared" si="40"/>
        <v>0</v>
      </c>
      <c r="AE50" s="273">
        <f t="shared" si="40"/>
        <v>0</v>
      </c>
      <c r="AF50" s="273">
        <f t="shared" si="40"/>
        <v>0</v>
      </c>
      <c r="AG50" s="273">
        <f t="shared" si="40"/>
        <v>0</v>
      </c>
      <c r="AH50" s="273">
        <f t="shared" si="40"/>
        <v>30000</v>
      </c>
      <c r="AI50" s="281">
        <f>IF(ISERROR(AH50/J50),0,AH50/J50)</f>
        <v>3.5235050437565298E-4</v>
      </c>
      <c r="AJ50" s="281">
        <f>IF(ISERROR(AH50/$AH$61),0,AH50/$AH$61)</f>
        <v>7.2801237019205767E-4</v>
      </c>
    </row>
    <row r="51" spans="1:36" x14ac:dyDescent="0.3">
      <c r="A51" s="473" t="s">
        <v>131</v>
      </c>
      <c r="B51" s="474"/>
      <c r="C51" s="474"/>
      <c r="D51" s="474"/>
      <c r="E51" s="475"/>
      <c r="F51" s="16"/>
      <c r="G51" s="5"/>
      <c r="H51" s="17"/>
      <c r="I51" s="17"/>
      <c r="J51" s="481">
        <v>84151760</v>
      </c>
      <c r="K51" s="7"/>
      <c r="L51" s="18"/>
      <c r="M51" s="19"/>
      <c r="N51" s="19"/>
      <c r="O51" s="19"/>
      <c r="P51" s="5"/>
      <c r="Q51" s="20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11"/>
      <c r="AJ51" s="111"/>
    </row>
    <row r="52" spans="1:36" ht="24.9" customHeight="1" outlineLevel="1" x14ac:dyDescent="0.3">
      <c r="A52" s="23">
        <v>1</v>
      </c>
      <c r="B52" s="23"/>
      <c r="C52" s="74"/>
      <c r="D52" s="33"/>
      <c r="E52" s="75"/>
      <c r="F52" s="74"/>
      <c r="G52" s="74"/>
      <c r="H52" s="33"/>
      <c r="I52" s="33"/>
      <c r="J52" s="482"/>
      <c r="K52" s="79"/>
      <c r="L52" s="77"/>
      <c r="M52" s="28"/>
      <c r="N52" s="28"/>
      <c r="O52" s="28"/>
      <c r="P52" s="74"/>
      <c r="Q52" s="74"/>
      <c r="R52" s="28"/>
      <c r="S52" s="28"/>
      <c r="T52" s="9"/>
      <c r="U52" s="29">
        <f>SUM(R52:T52)</f>
        <v>0</v>
      </c>
      <c r="V52" s="28"/>
      <c r="W52" s="28"/>
      <c r="X52" s="28"/>
      <c r="Y52" s="29">
        <f>SUM(V52:X52)</f>
        <v>0</v>
      </c>
      <c r="Z52" s="28"/>
      <c r="AA52" s="28"/>
      <c r="AB52" s="28"/>
      <c r="AC52" s="29">
        <f>SUM(Z52:AB52)</f>
        <v>0</v>
      </c>
      <c r="AD52" s="28"/>
      <c r="AE52" s="28"/>
      <c r="AF52" s="28"/>
      <c r="AG52" s="29">
        <f>SUM(AD52:AF52)</f>
        <v>0</v>
      </c>
      <c r="AH52" s="29">
        <f t="shared" ref="AH52" si="41">SUM(U52,Y52,AC52,AG52)</f>
        <v>0</v>
      </c>
      <c r="AI52" s="112">
        <f>IF(ISERROR(AH52/J51),0,AH52/J51)</f>
        <v>0</v>
      </c>
      <c r="AJ52" s="112">
        <f>IF(ISERROR(AH52/$AH$58),"-",AH52/$AH$58)</f>
        <v>0</v>
      </c>
    </row>
    <row r="53" spans="1:36" x14ac:dyDescent="0.3">
      <c r="A53" s="427" t="s">
        <v>463</v>
      </c>
      <c r="B53" s="428"/>
      <c r="C53" s="428"/>
      <c r="D53" s="428"/>
      <c r="E53" s="428"/>
      <c r="F53" s="428"/>
      <c r="G53" s="428"/>
      <c r="H53" s="428"/>
      <c r="I53" s="429"/>
      <c r="J53" s="273">
        <f>+J51</f>
        <v>84151760</v>
      </c>
      <c r="K53" s="273">
        <f>+SUM(K52:K52)</f>
        <v>0</v>
      </c>
      <c r="L53" s="394"/>
      <c r="M53" s="273"/>
      <c r="N53" s="273"/>
      <c r="O53" s="273"/>
      <c r="P53" s="274"/>
      <c r="Q53" s="404"/>
      <c r="R53" s="273">
        <f>+SUM(R52:R52)</f>
        <v>0</v>
      </c>
      <c r="S53" s="273">
        <f>+SUM(S52:S52)</f>
        <v>0</v>
      </c>
      <c r="T53" s="273">
        <f>+SUM(T52:T52)</f>
        <v>0</v>
      </c>
      <c r="U53" s="273">
        <f>+SUM(U52:U52)</f>
        <v>0</v>
      </c>
      <c r="V53" s="273"/>
      <c r="W53" s="273"/>
      <c r="X53" s="273"/>
      <c r="Y53" s="273">
        <f>+SUM(Y52:Y52)</f>
        <v>0</v>
      </c>
      <c r="Z53" s="273"/>
      <c r="AA53" s="273"/>
      <c r="AB53" s="273"/>
      <c r="AC53" s="273">
        <f>+SUM(AC52:AC52)</f>
        <v>0</v>
      </c>
      <c r="AD53" s="273"/>
      <c r="AE53" s="273">
        <f>+SUM(AE52:AE52)</f>
        <v>0</v>
      </c>
      <c r="AF53" s="273">
        <f>+SUM(AF52:AF52)</f>
        <v>0</v>
      </c>
      <c r="AG53" s="273">
        <f>+SUM(AG52:AG52)</f>
        <v>0</v>
      </c>
      <c r="AH53" s="273">
        <f>+SUM(AH52:AH52)</f>
        <v>0</v>
      </c>
      <c r="AI53" s="281">
        <f>IF(ISERROR(AH53/J53),0,AH53/J53)</f>
        <v>0</v>
      </c>
      <c r="AJ53" s="281">
        <f>IF(ISERROR(AH53/$AH$58),0,AH53/$AH$58)</f>
        <v>0</v>
      </c>
    </row>
    <row r="54" spans="1:36" x14ac:dyDescent="0.3">
      <c r="A54" s="473" t="s">
        <v>74</v>
      </c>
      <c r="B54" s="474"/>
      <c r="C54" s="474"/>
      <c r="D54" s="474"/>
      <c r="E54" s="475"/>
      <c r="F54" s="16"/>
      <c r="G54" s="5"/>
      <c r="H54" s="17"/>
      <c r="I54" s="17"/>
      <c r="J54" s="481">
        <v>1033783180</v>
      </c>
      <c r="K54" s="7"/>
      <c r="L54" s="18"/>
      <c r="M54" s="19"/>
      <c r="N54" s="19"/>
      <c r="O54" s="19"/>
      <c r="P54" s="5"/>
      <c r="Q54" s="20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111"/>
      <c r="AJ54" s="111"/>
    </row>
    <row r="55" spans="1:36" ht="24.9" customHeight="1" outlineLevel="1" x14ac:dyDescent="0.2">
      <c r="A55" s="23">
        <v>1</v>
      </c>
      <c r="B55" s="23"/>
      <c r="C55" s="161"/>
      <c r="D55" s="33"/>
      <c r="E55" s="162"/>
      <c r="F55" s="78"/>
      <c r="G55" s="78"/>
      <c r="H55" s="25"/>
      <c r="I55" s="25"/>
      <c r="J55" s="482"/>
      <c r="K55" s="79"/>
      <c r="L55" s="168"/>
      <c r="M55" s="28"/>
      <c r="N55" s="28"/>
      <c r="O55" s="28"/>
      <c r="P55" s="162"/>
      <c r="Q55" s="162"/>
      <c r="R55" s="28"/>
      <c r="S55" s="28"/>
      <c r="T55" s="28"/>
      <c r="U55" s="29">
        <f>SUM(R55:T55)</f>
        <v>0</v>
      </c>
      <c r="V55" s="28"/>
      <c r="W55" s="28"/>
      <c r="X55" s="28"/>
      <c r="Y55" s="29">
        <f>SUM(V55:X55)</f>
        <v>0</v>
      </c>
      <c r="Z55" s="28"/>
      <c r="AA55" s="28"/>
      <c r="AB55" s="28"/>
      <c r="AC55" s="29">
        <f>SUM(Z55:AB55)</f>
        <v>0</v>
      </c>
      <c r="AD55" s="28"/>
      <c r="AE55" s="79"/>
      <c r="AF55" s="28"/>
      <c r="AG55" s="29">
        <f>SUM(AD55:AF55)</f>
        <v>0</v>
      </c>
      <c r="AH55" s="29">
        <f t="shared" ref="AH55" si="42">SUM(U55,Y55,AC55,AG55)</f>
        <v>0</v>
      </c>
      <c r="AI55" s="112">
        <f>IF(ISERROR(AH55/J55),0,AH55/J55)</f>
        <v>0</v>
      </c>
      <c r="AJ55" s="112">
        <f>IF(ISERROR(AH55/$AH$61),"-",AH55/$AH$61)</f>
        <v>0</v>
      </c>
    </row>
    <row r="56" spans="1:36" x14ac:dyDescent="0.3">
      <c r="A56" s="427" t="s">
        <v>75</v>
      </c>
      <c r="B56" s="428"/>
      <c r="C56" s="428"/>
      <c r="D56" s="428"/>
      <c r="E56" s="428"/>
      <c r="F56" s="428"/>
      <c r="G56" s="428"/>
      <c r="H56" s="428"/>
      <c r="I56" s="429"/>
      <c r="J56" s="273">
        <f>J54</f>
        <v>1033783180</v>
      </c>
      <c r="K56" s="273">
        <f>SUM(K55:K55)</f>
        <v>0</v>
      </c>
      <c r="L56" s="394"/>
      <c r="M56" s="273">
        <f>SUM(M55:M55)</f>
        <v>0</v>
      </c>
      <c r="N56" s="273">
        <f>SUM(N55:N55)</f>
        <v>0</v>
      </c>
      <c r="O56" s="273">
        <f>SUM(O55:O55)</f>
        <v>0</v>
      </c>
      <c r="P56" s="274"/>
      <c r="Q56" s="404"/>
      <c r="R56" s="273">
        <f t="shared" ref="R56:AH56" si="43">SUM(R55:R55)</f>
        <v>0</v>
      </c>
      <c r="S56" s="273">
        <f t="shared" si="43"/>
        <v>0</v>
      </c>
      <c r="T56" s="273">
        <f t="shared" si="43"/>
        <v>0</v>
      </c>
      <c r="U56" s="273">
        <f t="shared" si="43"/>
        <v>0</v>
      </c>
      <c r="V56" s="273">
        <f t="shared" si="43"/>
        <v>0</v>
      </c>
      <c r="W56" s="273">
        <f t="shared" si="43"/>
        <v>0</v>
      </c>
      <c r="X56" s="273">
        <f t="shared" si="43"/>
        <v>0</v>
      </c>
      <c r="Y56" s="273">
        <f t="shared" si="43"/>
        <v>0</v>
      </c>
      <c r="Z56" s="273">
        <f t="shared" si="43"/>
        <v>0</v>
      </c>
      <c r="AA56" s="273">
        <f t="shared" si="43"/>
        <v>0</v>
      </c>
      <c r="AB56" s="273">
        <f t="shared" si="43"/>
        <v>0</v>
      </c>
      <c r="AC56" s="273">
        <f t="shared" si="43"/>
        <v>0</v>
      </c>
      <c r="AD56" s="273">
        <f t="shared" si="43"/>
        <v>0</v>
      </c>
      <c r="AE56" s="273">
        <f t="shared" si="43"/>
        <v>0</v>
      </c>
      <c r="AF56" s="273">
        <f t="shared" si="43"/>
        <v>0</v>
      </c>
      <c r="AG56" s="273">
        <f t="shared" si="43"/>
        <v>0</v>
      </c>
      <c r="AH56" s="273">
        <f t="shared" si="43"/>
        <v>0</v>
      </c>
      <c r="AI56" s="281">
        <f>IF(ISERROR(AH56/J56),0,AH56/J56)</f>
        <v>0</v>
      </c>
      <c r="AJ56" s="281">
        <f>IF(ISERROR(AH56/$AH$61),0,AH56/$AH$61)</f>
        <v>0</v>
      </c>
    </row>
    <row r="57" spans="1:36" x14ac:dyDescent="0.3">
      <c r="A57" s="473" t="s">
        <v>76</v>
      </c>
      <c r="B57" s="474"/>
      <c r="C57" s="474"/>
      <c r="D57" s="474"/>
      <c r="E57" s="475"/>
      <c r="F57" s="16"/>
      <c r="G57" s="5"/>
      <c r="H57" s="17"/>
      <c r="I57" s="17"/>
      <c r="J57" s="481">
        <v>3334189304</v>
      </c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111"/>
      <c r="AJ57" s="111"/>
    </row>
    <row r="58" spans="1:36" ht="24.9" customHeight="1" outlineLevel="1" x14ac:dyDescent="0.2">
      <c r="A58" s="23">
        <v>1</v>
      </c>
      <c r="B58" s="23"/>
      <c r="C58" s="74"/>
      <c r="D58" s="33"/>
      <c r="E58" s="74"/>
      <c r="F58" s="74"/>
      <c r="G58" s="74"/>
      <c r="H58" s="33"/>
      <c r="I58" s="33"/>
      <c r="J58" s="482"/>
      <c r="K58" s="164">
        <v>57416195</v>
      </c>
      <c r="L58" s="165" t="s">
        <v>182</v>
      </c>
      <c r="M58" s="28"/>
      <c r="N58" s="28"/>
      <c r="O58" s="28"/>
      <c r="P58" s="74"/>
      <c r="Q58" s="74"/>
      <c r="R58" s="164">
        <v>2514372</v>
      </c>
      <c r="S58" s="164">
        <v>2514372</v>
      </c>
      <c r="T58" s="164">
        <v>5028744</v>
      </c>
      <c r="U58" s="29">
        <f>SUM(R58:T58)</f>
        <v>10057488</v>
      </c>
      <c r="V58" s="164">
        <v>6579273</v>
      </c>
      <c r="W58" s="164">
        <v>5028744</v>
      </c>
      <c r="X58" s="28">
        <v>3771558</v>
      </c>
      <c r="Y58" s="29">
        <f>SUM(V58:X58)</f>
        <v>15379575</v>
      </c>
      <c r="Z58" s="386">
        <v>4845190</v>
      </c>
      <c r="AA58" s="386">
        <v>3924934</v>
      </c>
      <c r="AB58" s="386">
        <v>6850394</v>
      </c>
      <c r="AC58" s="29">
        <f>SUM(Z58:AB58)</f>
        <v>15620518</v>
      </c>
      <c r="AD58" s="28"/>
      <c r="AE58" s="28"/>
      <c r="AF58" s="28"/>
      <c r="AG58" s="29">
        <f>SUM(AD58:AF58)</f>
        <v>0</v>
      </c>
      <c r="AH58" s="29">
        <f t="shared" ref="AH58:AH59" si="44">SUM(U58,Y58,AC58,AG58)</f>
        <v>41057581</v>
      </c>
      <c r="AI58" s="112">
        <f>IF(ISERROR(AH58/J57),0,AH58/J57)</f>
        <v>1.2314112144365515E-2</v>
      </c>
      <c r="AJ58" s="112">
        <f>IF(ISERROR(AH58/$AH$61),"-",AH58/$AH$61)</f>
        <v>0.99634756193874641</v>
      </c>
    </row>
    <row r="59" spans="1:36" ht="24.9" customHeight="1" outlineLevel="1" x14ac:dyDescent="0.2">
      <c r="A59" s="23">
        <v>2</v>
      </c>
      <c r="B59" s="23"/>
      <c r="C59" s="74"/>
      <c r="D59" s="33"/>
      <c r="E59" s="74"/>
      <c r="F59" s="74"/>
      <c r="G59" s="74"/>
      <c r="H59" s="33"/>
      <c r="I59" s="33"/>
      <c r="J59" s="517"/>
      <c r="K59" s="164">
        <f>281624+33408000</f>
        <v>33689624</v>
      </c>
      <c r="L59" s="96" t="s">
        <v>126</v>
      </c>
      <c r="M59" s="28"/>
      <c r="N59" s="28"/>
      <c r="O59" s="28"/>
      <c r="P59" s="74"/>
      <c r="Q59" s="74"/>
      <c r="R59" s="95"/>
      <c r="S59" s="28"/>
      <c r="T59" s="28"/>
      <c r="U59" s="29">
        <f>SUM(R59:T59)</f>
        <v>0</v>
      </c>
      <c r="V59" s="28"/>
      <c r="W59" s="164">
        <v>31624</v>
      </c>
      <c r="X59" s="28"/>
      <c r="Y59" s="29">
        <f>SUM(V59:X59)</f>
        <v>31624</v>
      </c>
      <c r="Z59" s="28"/>
      <c r="AA59" s="28"/>
      <c r="AB59" s="28"/>
      <c r="AC59" s="29">
        <f>SUM(Z59:AB59)</f>
        <v>0</v>
      </c>
      <c r="AD59" s="28"/>
      <c r="AE59" s="28"/>
      <c r="AF59" s="28"/>
      <c r="AG59" s="29">
        <f>SUM(AD59:AF59)</f>
        <v>0</v>
      </c>
      <c r="AH59" s="29">
        <f t="shared" si="44"/>
        <v>31624</v>
      </c>
      <c r="AI59" s="112">
        <f>IF(ISERROR(AH59/J57),0,AH59/J57)</f>
        <v>9.484764395969042E-6</v>
      </c>
      <c r="AJ59" s="112">
        <f>IF(ISERROR(AH59/$AH$61),"-",AH59/$AH$61)</f>
        <v>7.674221064984544E-4</v>
      </c>
    </row>
    <row r="60" spans="1:36" x14ac:dyDescent="0.3">
      <c r="A60" s="427" t="s">
        <v>81</v>
      </c>
      <c r="B60" s="428"/>
      <c r="C60" s="428"/>
      <c r="D60" s="428"/>
      <c r="E60" s="428"/>
      <c r="F60" s="428"/>
      <c r="G60" s="428"/>
      <c r="H60" s="428"/>
      <c r="I60" s="429"/>
      <c r="J60" s="273">
        <f>J57</f>
        <v>3334189304</v>
      </c>
      <c r="K60" s="273">
        <f>SUM(K58:K59)</f>
        <v>91105819</v>
      </c>
      <c r="L60" s="394"/>
      <c r="M60" s="273">
        <f>SUM(M58:M58)</f>
        <v>0</v>
      </c>
      <c r="N60" s="273">
        <f>SUM(N58:N58)</f>
        <v>0</v>
      </c>
      <c r="O60" s="273">
        <f>SUM(O58:O58)</f>
        <v>0</v>
      </c>
      <c r="P60" s="274"/>
      <c r="Q60" s="404"/>
      <c r="R60" s="273">
        <f>SUM(R58:R58)</f>
        <v>2514372</v>
      </c>
      <c r="S60" s="273">
        <f>SUM(S58:S58)</f>
        <v>2514372</v>
      </c>
      <c r="T60" s="273">
        <f>SUM(T58:T58)</f>
        <v>5028744</v>
      </c>
      <c r="U60" s="273">
        <f>SUM(U58:U59)</f>
        <v>10057488</v>
      </c>
      <c r="V60" s="273">
        <f>SUM(V58:V59)</f>
        <v>6579273</v>
      </c>
      <c r="W60" s="273">
        <f>SUM(W58:W59)</f>
        <v>5060368</v>
      </c>
      <c r="X60" s="273">
        <f>SUM(X58:X59)</f>
        <v>3771558</v>
      </c>
      <c r="Y60" s="273">
        <f>SUM(Y58:Y59)</f>
        <v>15411199</v>
      </c>
      <c r="Z60" s="273">
        <f t="shared" ref="Z60:AG60" si="45">SUM(Z58:Z58)</f>
        <v>4845190</v>
      </c>
      <c r="AA60" s="273">
        <f t="shared" si="45"/>
        <v>3924934</v>
      </c>
      <c r="AB60" s="273">
        <f t="shared" si="45"/>
        <v>6850394</v>
      </c>
      <c r="AC60" s="273">
        <f t="shared" si="45"/>
        <v>15620518</v>
      </c>
      <c r="AD60" s="273">
        <f t="shared" si="45"/>
        <v>0</v>
      </c>
      <c r="AE60" s="273">
        <f t="shared" si="45"/>
        <v>0</v>
      </c>
      <c r="AF60" s="273">
        <f t="shared" si="45"/>
        <v>0</v>
      </c>
      <c r="AG60" s="273">
        <f t="shared" si="45"/>
        <v>0</v>
      </c>
      <c r="AH60" s="273">
        <f>SUM(AH58:AH59)</f>
        <v>41089205</v>
      </c>
      <c r="AI60" s="281">
        <f>IF(ISERROR(AH60/J60),0,AH60/J60)</f>
        <v>1.2323596908761484E-2</v>
      </c>
      <c r="AJ60" s="281">
        <f>IF(ISERROR(AH60/$AH$61),0,AH60/$AH$61)</f>
        <v>0.9971149840452449</v>
      </c>
    </row>
    <row r="61" spans="1:36" x14ac:dyDescent="0.3">
      <c r="A61" s="421" t="s">
        <v>464</v>
      </c>
      <c r="B61" s="422"/>
      <c r="C61" s="422"/>
      <c r="D61" s="422"/>
      <c r="E61" s="422"/>
      <c r="F61" s="422"/>
      <c r="G61" s="422"/>
      <c r="H61" s="422"/>
      <c r="I61" s="423"/>
      <c r="J61" s="276">
        <f>SUM(J10,J14,J17,J20,J23,J26,J29,J32,J35,J38,J41,J44,J47,J50,J53,J56,J60)</f>
        <v>6057404000</v>
      </c>
      <c r="K61" s="276">
        <f>SUM(K10,K14,K17,K20,K23,K26,K29,K32,K35,K38,K41,K44,K47,K50,K53,K56,K60)</f>
        <v>91224705</v>
      </c>
      <c r="L61" s="277"/>
      <c r="M61" s="276">
        <f>+M10+M14+M17+M20+M23+M26+M29+M32+M35+M38+M41+M44+M56+M47+M50+M60</f>
        <v>0</v>
      </c>
      <c r="N61" s="276">
        <f>+N10+N14+N17+N20+N23+N26+N29+N32+N35+N38+N41+N44+N56+N47+N50+N60</f>
        <v>0</v>
      </c>
      <c r="O61" s="276">
        <f>+O10+O14+O17+O20+O23+O26+O29+O32+O35+O38+O41+O44+O56+O47+O50+O60</f>
        <v>0</v>
      </c>
      <c r="P61" s="305"/>
      <c r="Q61" s="393"/>
      <c r="R61" s="276">
        <f t="shared" ref="R61:AH61" si="46">SUM(R10,R14,R17,R20,R23,R26,R29,R32,R35,R38,R41,R44,R47,R50,R53,R56,R60)</f>
        <v>2514372</v>
      </c>
      <c r="S61" s="276">
        <f t="shared" si="46"/>
        <v>2514372</v>
      </c>
      <c r="T61" s="276">
        <f t="shared" si="46"/>
        <v>5049706</v>
      </c>
      <c r="U61" s="276">
        <f t="shared" si="46"/>
        <v>10078450</v>
      </c>
      <c r="V61" s="276">
        <f t="shared" si="46"/>
        <v>6598273</v>
      </c>
      <c r="W61" s="276">
        <f t="shared" si="46"/>
        <v>5060368</v>
      </c>
      <c r="X61" s="276">
        <f t="shared" si="46"/>
        <v>3792520</v>
      </c>
      <c r="Y61" s="276">
        <f t="shared" si="46"/>
        <v>15451161</v>
      </c>
      <c r="Z61" s="276">
        <f t="shared" si="46"/>
        <v>4875190</v>
      </c>
      <c r="AA61" s="276">
        <f t="shared" si="46"/>
        <v>3945896</v>
      </c>
      <c r="AB61" s="276">
        <f t="shared" si="46"/>
        <v>6850394</v>
      </c>
      <c r="AC61" s="276">
        <f t="shared" si="46"/>
        <v>15678480</v>
      </c>
      <c r="AD61" s="276">
        <f t="shared" si="46"/>
        <v>0</v>
      </c>
      <c r="AE61" s="276">
        <f t="shared" si="46"/>
        <v>0</v>
      </c>
      <c r="AF61" s="276">
        <f t="shared" si="46"/>
        <v>0</v>
      </c>
      <c r="AG61" s="276">
        <f t="shared" si="46"/>
        <v>0</v>
      </c>
      <c r="AH61" s="276">
        <f t="shared" si="46"/>
        <v>41208091</v>
      </c>
      <c r="AI61" s="280">
        <f>IF(ISERROR(AH61/J61),0,AH61/J61)</f>
        <v>6.8029292746529697E-3</v>
      </c>
      <c r="AJ61" s="280">
        <f>IF(ISERROR(AH61/$AH$61),0,AH61/$AH$61)</f>
        <v>1</v>
      </c>
    </row>
    <row r="62" spans="1:36" x14ac:dyDescent="0.3">
      <c r="J62" s="41"/>
      <c r="R62" s="41"/>
      <c r="S62" s="41"/>
      <c r="T62" s="41"/>
      <c r="V62" s="41"/>
      <c r="W62" s="41"/>
      <c r="X62" s="41"/>
      <c r="Z62" s="41"/>
      <c r="AA62" s="41"/>
      <c r="AB62" s="41"/>
      <c r="AD62" s="41"/>
      <c r="AE62" s="41"/>
      <c r="AF62" s="41"/>
    </row>
    <row r="63" spans="1:36" x14ac:dyDescent="0.3">
      <c r="J63" s="97"/>
      <c r="R63" s="41"/>
      <c r="S63" s="41"/>
      <c r="T63" s="41"/>
      <c r="V63" s="41"/>
      <c r="W63" s="41"/>
      <c r="X63" s="41"/>
      <c r="Z63" s="41"/>
      <c r="AA63" s="41"/>
      <c r="AB63" s="41"/>
      <c r="AD63" s="41"/>
      <c r="AE63" s="41"/>
      <c r="AF63" s="41"/>
    </row>
    <row r="64" spans="1:36" ht="12" x14ac:dyDescent="0.3">
      <c r="J64" s="304"/>
      <c r="R64" s="41"/>
      <c r="S64" s="41"/>
      <c r="T64" s="41"/>
      <c r="V64" s="41"/>
      <c r="W64" s="41"/>
      <c r="X64" s="41"/>
      <c r="Z64" s="41"/>
      <c r="AA64" s="41"/>
      <c r="AB64" s="41"/>
      <c r="AD64" s="41"/>
      <c r="AE64" s="41"/>
      <c r="AF64" s="41"/>
    </row>
    <row r="65" spans="1:32" x14ac:dyDescent="0.3">
      <c r="J65" s="41"/>
      <c r="R65" s="41"/>
      <c r="S65" s="41"/>
      <c r="T65" s="41"/>
      <c r="V65" s="41"/>
      <c r="W65" s="41"/>
      <c r="X65" s="41"/>
      <c r="Z65" s="41"/>
      <c r="AA65" s="41"/>
      <c r="AB65" s="41"/>
      <c r="AD65" s="41"/>
      <c r="AE65" s="41"/>
      <c r="AF65" s="41"/>
    </row>
    <row r="66" spans="1:32" x14ac:dyDescent="0.3">
      <c r="R66" s="41"/>
      <c r="S66" s="41"/>
      <c r="T66" s="41"/>
      <c r="V66" s="41"/>
      <c r="W66" s="41"/>
      <c r="X66" s="41"/>
      <c r="Z66" s="41"/>
      <c r="AA66" s="41"/>
      <c r="AB66" s="41"/>
      <c r="AD66" s="41"/>
      <c r="AE66" s="41"/>
      <c r="AF66" s="41"/>
    </row>
    <row r="67" spans="1:32" x14ac:dyDescent="0.3">
      <c r="J67" s="41"/>
      <c r="R67" s="41"/>
      <c r="S67" s="41"/>
      <c r="T67" s="41"/>
      <c r="V67" s="41"/>
      <c r="W67" s="41"/>
      <c r="X67" s="41"/>
      <c r="Z67" s="41"/>
      <c r="AA67" s="41"/>
      <c r="AB67" s="41"/>
      <c r="AD67" s="41"/>
      <c r="AE67" s="41"/>
      <c r="AF67" s="41"/>
    </row>
    <row r="68" spans="1:32" x14ac:dyDescent="0.3">
      <c r="J68" s="41"/>
      <c r="R68" s="41"/>
      <c r="S68" s="41"/>
      <c r="T68" s="41"/>
      <c r="V68" s="41"/>
      <c r="W68" s="41"/>
      <c r="X68" s="41"/>
      <c r="Z68" s="41"/>
      <c r="AA68" s="41"/>
      <c r="AB68" s="41"/>
      <c r="AD68" s="41"/>
      <c r="AE68" s="41"/>
      <c r="AF68" s="41"/>
    </row>
    <row r="69" spans="1:32" x14ac:dyDescent="0.3">
      <c r="J69" s="41"/>
      <c r="R69" s="41"/>
      <c r="S69" s="41"/>
      <c r="T69" s="41"/>
      <c r="V69" s="41"/>
      <c r="W69" s="41"/>
      <c r="X69" s="41"/>
      <c r="Z69" s="41"/>
      <c r="AA69" s="41"/>
      <c r="AB69" s="41"/>
      <c r="AD69" s="41"/>
      <c r="AE69" s="41"/>
      <c r="AF69" s="41"/>
    </row>
    <row r="70" spans="1:32" x14ac:dyDescent="0.3">
      <c r="A70" s="14"/>
      <c r="J70" s="41"/>
      <c r="R70" s="41"/>
      <c r="S70" s="41"/>
      <c r="T70" s="41"/>
      <c r="V70" s="41"/>
      <c r="W70" s="41"/>
      <c r="X70" s="41"/>
      <c r="Z70" s="41"/>
      <c r="AA70" s="41"/>
      <c r="AB70" s="41"/>
      <c r="AD70" s="41"/>
      <c r="AE70" s="41"/>
      <c r="AF70" s="41"/>
    </row>
    <row r="71" spans="1:32" x14ac:dyDescent="0.3">
      <c r="A71" s="14"/>
      <c r="J71" s="41"/>
      <c r="R71" s="41"/>
      <c r="S71" s="41"/>
      <c r="T71" s="41"/>
      <c r="V71" s="41"/>
      <c r="W71" s="41"/>
      <c r="X71" s="41"/>
      <c r="Z71" s="41"/>
      <c r="AA71" s="41"/>
      <c r="AB71" s="41"/>
      <c r="AD71" s="41"/>
      <c r="AE71" s="41"/>
      <c r="AF71" s="41"/>
    </row>
    <row r="72" spans="1:32" x14ac:dyDescent="0.3">
      <c r="A72" s="14"/>
      <c r="J72" s="41"/>
      <c r="R72" s="41"/>
      <c r="S72" s="41"/>
      <c r="T72" s="41"/>
      <c r="V72" s="41"/>
      <c r="W72" s="41"/>
      <c r="X72" s="41"/>
      <c r="Z72" s="41"/>
      <c r="AA72" s="41"/>
      <c r="AB72" s="41"/>
      <c r="AD72" s="41"/>
      <c r="AE72" s="41"/>
      <c r="AF72" s="41"/>
    </row>
    <row r="73" spans="1:32" x14ac:dyDescent="0.3">
      <c r="A73" s="14"/>
      <c r="J73" s="41"/>
      <c r="R73" s="41"/>
      <c r="S73" s="41"/>
      <c r="T73" s="41"/>
      <c r="V73" s="41"/>
      <c r="W73" s="41"/>
      <c r="X73" s="41"/>
      <c r="Z73" s="41"/>
      <c r="AA73" s="41"/>
      <c r="AB73" s="41"/>
      <c r="AD73" s="41"/>
      <c r="AE73" s="41"/>
      <c r="AF73" s="41"/>
    </row>
    <row r="74" spans="1:32" x14ac:dyDescent="0.3">
      <c r="A74" s="14"/>
      <c r="J74" s="41"/>
      <c r="R74" s="41"/>
      <c r="S74" s="41"/>
      <c r="T74" s="41"/>
      <c r="V74" s="41"/>
      <c r="W74" s="41"/>
      <c r="X74" s="41"/>
      <c r="Z74" s="41"/>
      <c r="AA74" s="41"/>
      <c r="AB74" s="41"/>
      <c r="AD74" s="41"/>
      <c r="AE74" s="41"/>
      <c r="AF74" s="41"/>
    </row>
    <row r="75" spans="1:32" x14ac:dyDescent="0.3">
      <c r="A75" s="14"/>
      <c r="J75" s="41"/>
      <c r="R75" s="41"/>
      <c r="S75" s="41"/>
      <c r="T75" s="41"/>
      <c r="V75" s="41"/>
      <c r="W75" s="41"/>
      <c r="X75" s="41"/>
      <c r="Z75" s="41"/>
      <c r="AA75" s="41"/>
      <c r="AB75" s="41"/>
      <c r="AD75" s="41"/>
      <c r="AE75" s="41"/>
      <c r="AF75" s="41"/>
    </row>
    <row r="76" spans="1:32" x14ac:dyDescent="0.3">
      <c r="A76" s="14"/>
      <c r="J76" s="41"/>
      <c r="R76" s="41"/>
      <c r="S76" s="41"/>
      <c r="T76" s="41"/>
      <c r="V76" s="41"/>
      <c r="W76" s="41"/>
      <c r="X76" s="41"/>
      <c r="Z76" s="41"/>
      <c r="AA76" s="41"/>
      <c r="AB76" s="41"/>
      <c r="AD76" s="41"/>
      <c r="AE76" s="41"/>
      <c r="AF76" s="41"/>
    </row>
    <row r="77" spans="1:32" x14ac:dyDescent="0.3">
      <c r="A77" s="14"/>
      <c r="J77" s="41"/>
      <c r="R77" s="41"/>
      <c r="S77" s="41"/>
      <c r="T77" s="41"/>
      <c r="V77" s="41"/>
      <c r="W77" s="41"/>
      <c r="X77" s="41"/>
      <c r="Z77" s="41"/>
      <c r="AA77" s="41"/>
      <c r="AB77" s="41"/>
      <c r="AD77" s="41"/>
      <c r="AE77" s="41"/>
      <c r="AF77" s="41"/>
    </row>
    <row r="78" spans="1:32" x14ac:dyDescent="0.3">
      <c r="A78" s="14"/>
      <c r="J78" s="41"/>
      <c r="R78" s="41"/>
      <c r="S78" s="41"/>
      <c r="T78" s="41"/>
      <c r="V78" s="41"/>
      <c r="W78" s="41"/>
      <c r="X78" s="41"/>
      <c r="Z78" s="41"/>
      <c r="AA78" s="41"/>
      <c r="AB78" s="41"/>
      <c r="AD78" s="41"/>
      <c r="AE78" s="41"/>
      <c r="AF78" s="41"/>
    </row>
  </sheetData>
  <mergeCells count="80">
    <mergeCell ref="J54:J55"/>
    <mergeCell ref="J57:J59"/>
    <mergeCell ref="J24:J25"/>
    <mergeCell ref="J27:J28"/>
    <mergeCell ref="J30:J31"/>
    <mergeCell ref="J33:J34"/>
    <mergeCell ref="J36:J37"/>
    <mergeCell ref="J39:J40"/>
    <mergeCell ref="J42:J43"/>
    <mergeCell ref="J45:J46"/>
    <mergeCell ref="J48:J49"/>
    <mergeCell ref="J51:J52"/>
    <mergeCell ref="J8:J9"/>
    <mergeCell ref="J15:J16"/>
    <mergeCell ref="J18:J19"/>
    <mergeCell ref="J21:J22"/>
    <mergeCell ref="J11:J13"/>
    <mergeCell ref="A57:E57"/>
    <mergeCell ref="A60:I60"/>
    <mergeCell ref="A61:I61"/>
    <mergeCell ref="A45:E45"/>
    <mergeCell ref="A47:I47"/>
    <mergeCell ref="A48:E48"/>
    <mergeCell ref="A50:I50"/>
    <mergeCell ref="A54:E54"/>
    <mergeCell ref="A56:I56"/>
    <mergeCell ref="A51:E51"/>
    <mergeCell ref="A53:I53"/>
    <mergeCell ref="A44:I44"/>
    <mergeCell ref="A27:E27"/>
    <mergeCell ref="A29:I29"/>
    <mergeCell ref="A30:E30"/>
    <mergeCell ref="A32:I32"/>
    <mergeCell ref="A33:E33"/>
    <mergeCell ref="A35:I35"/>
    <mergeCell ref="A36:E36"/>
    <mergeCell ref="A38:I38"/>
    <mergeCell ref="A39:E39"/>
    <mergeCell ref="A41:I41"/>
    <mergeCell ref="A42:E42"/>
    <mergeCell ref="A26:I26"/>
    <mergeCell ref="A8:E8"/>
    <mergeCell ref="A10:I10"/>
    <mergeCell ref="A11:E11"/>
    <mergeCell ref="A14:I14"/>
    <mergeCell ref="A15:E15"/>
    <mergeCell ref="A17:I17"/>
    <mergeCell ref="A18:E18"/>
    <mergeCell ref="A20:I20"/>
    <mergeCell ref="A21:E21"/>
    <mergeCell ref="A23:I23"/>
    <mergeCell ref="A24:E24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7">
    <dataValidation allowBlank="1" showInputMessage="1" showErrorMessage="1" errorTitle="Sólo números" error="Sólo ingresar números sin letras_x000a_" sqref="O11:O13 O45:O46 O42:O43 P40 O39:O40 O27:O28 O18:O19 O15:O16 O8:O9 O30:O31 O21:O22 O24:O25 O48:O49 O33:O34 O36:O37 O57:O59 O51:O55" xr:uid="{00000000-0002-0000-2400-000000000000}"/>
    <dataValidation type="date" operator="greaterThan" allowBlank="1" showInputMessage="1" showErrorMessage="1" errorTitle="Error en Ingresos de Fechas" error="La fecha debe corresponder al Año 2014." sqref="D25 D46 D43 D40 D12:D13 D9 D31 D16 D19 D28 D22 D52 D49 D55" xr:uid="{00000000-0002-0000-2400-000001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58:G59 E46:G46 L43 P46:Q46 C46 E43:G43 Q40 L40 C40 P34:Q34 N34 E28:G28 L25 P25:Q25 C22 P22:Q22 E19:G19 P19:Q19 C12:C13 C55 L16 C16 E22:G22 L9 P12:Q13 C31 P16:Q16 E12:G13 L19 C19 E16:G16 L22 L34 P28:Q28 C28 E25:G25 E55:G55 P31:Q31 C25 N37 P37:Q37 E34:G34 C43 P43:Q43 E40:G40 N58:N59 P58:Q59 E37:G37 E31:G31 C9 E9:G9 P9:Q9 L28 E49:G49 L46 C49 P49:Q49 L52 P55:Q55 E52:G52 P52:Q52 C52 L12:L13" xr:uid="{00000000-0002-0000-24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55:I55 H46:I46 H43:I43 H40:I40 H19:I19 H49:I49 H9:I9 H31:I31 H16:I16 H22:I22 H25:I25 H28:I28 H12:I13 H52:I52" xr:uid="{00000000-0002-0000-2400-000003000000}">
      <formula1>42005</formula1>
    </dataValidation>
    <dataValidation type="textLength" operator="lessThanOrEqual" allowBlank="1" showInputMessage="1" showErrorMessage="1" sqref="K12:K13 T46 K40 AF19 K16 K9 K52 AF40 AF43 AE16 K19 K22 K25 AE25 K28 AE28 K31 K34 AE34 K37 AE37 K43 K46 K49 AE49 AE55 K55" xr:uid="{00000000-0002-0000-2400-000004000000}">
      <formula1>255</formula1>
    </dataValidation>
    <dataValidation type="decimal" allowBlank="1" showInputMessage="1" showErrorMessage="1" errorTitle="Sólo números" error="Sólo ingresar números sin letras_x000a_" sqref="Z13 Z49:AB49 AD46:AF46 M9:N9 Z46:AB46 V46:X46 R46:S46 M40:N40 R40:T40 AF37 Z40:AB40 V40:X40 R34:T34 Z34:AB34 V34:X34 M34 Z25:AB25 R25:T25 M25:N25 V25:X25 Z22:AB22 V22:X22 M22:N22 R22:T22 R19:T19 M19:N19 Z59:AB59 Z16:AB16 V16:X16 M16:N16 V12:X13 V31:X31 R16:T16 V19:X19 Z19:AB19 AF16 AD19:AE19 R28:T28 M28:N28 Z28:AB28 V28:X28 AF25 Z31:AB31 AF28 R31:T31 M31:N31 S59:T59 V37:X37 Z37:AB37 R37:T37 M37 AF34 Z43:AB43 V43:X43 R43:T43 M43:N43 AD40:AE40 AD43:AE43 M12:N13 R12:S13 M58:M59 AD52:AF52 AF49 Z9:AB9 AD58:AF59 R9:T9 V9:X9 AD9:AF9 AD12:AF13 AD16 AD22:AF22 AD25 AD28 AD31:AF31 AD34 AD37 M46:N46 V49:X49 M49:N49 R49:T49 AD49 M55:N55 V55:X55 Z55:AB55 R55:T55 AF55 AD55 Z52:AB52 M52:N52 V52:X52 R52:S52 AA12:AB13 X58:X59 V59:W59" xr:uid="{00000000-0002-0000-2400-000005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8:D59" xr:uid="{00000000-0002-0000-2400-000006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32" orientation="landscape" r:id="rId1"/>
  <headerFooter>
    <oddHeader>&amp;L&amp;G</oddHeader>
    <oddFooter>Preparado por Fabiola Oyanedel &amp;D&amp;RPágina &amp;P</oddFooter>
  </headerFooter>
  <ignoredErrors>
    <ignoredError sqref="S32 U32" formula="1"/>
    <ignoredError sqref="A3" unlocked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7DB5"/>
    <pageSetUpPr fitToPage="1"/>
  </sheetPr>
  <dimension ref="A1:Y42"/>
  <sheetViews>
    <sheetView topLeftCell="A16" zoomScaleNormal="100" workbookViewId="0">
      <selection activeCell="S9" sqref="S9"/>
    </sheetView>
  </sheetViews>
  <sheetFormatPr baseColWidth="10" defaultColWidth="11.44140625" defaultRowHeight="10.199999999999999" outlineLevelCol="1" x14ac:dyDescent="0.3"/>
  <cols>
    <col min="1" max="1" width="42.554687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+'24-03-986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+'24-03-986 Ind. Proy'!A5:U5</f>
        <v>24-03-986 "Programa de apoyo a niños(as) y adolescentes con un adulto significativo privado de libertad"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+'24-03-986 Ind. Proy'!J10</f>
        <v>95170730</v>
      </c>
      <c r="C8" s="9">
        <f>+'24-03-986 Ind. Proy'!K10</f>
        <v>0</v>
      </c>
      <c r="D8" s="9">
        <f>+'24-03-986 Ind. Proy'!M10</f>
        <v>0</v>
      </c>
      <c r="E8" s="9">
        <f>+'24-03-986 Ind. Proy'!N10</f>
        <v>0</v>
      </c>
      <c r="F8" s="9">
        <f>+'24-03-986 Ind. Proy'!O10</f>
        <v>0</v>
      </c>
      <c r="G8" s="9">
        <f>+'24-03-986 Ind. Proy'!R10</f>
        <v>0</v>
      </c>
      <c r="H8" s="9">
        <f>+'24-03-986 Ind. Proy'!S10</f>
        <v>0</v>
      </c>
      <c r="I8" s="9">
        <f>+'24-03-986 Ind. Proy'!T10</f>
        <v>0</v>
      </c>
      <c r="J8" s="9">
        <f>+'24-03-986 Ind. Proy'!U10</f>
        <v>0</v>
      </c>
      <c r="K8" s="9">
        <f>+'24-03-986 Ind. Proy'!V10</f>
        <v>0</v>
      </c>
      <c r="L8" s="9">
        <f>+'24-03-986 Ind. Proy'!W10</f>
        <v>0</v>
      </c>
      <c r="M8" s="9">
        <f>+'24-03-986 Ind. Proy'!X10</f>
        <v>0</v>
      </c>
      <c r="N8" s="9">
        <f>+'24-03-986 Ind. Proy'!Y10</f>
        <v>0</v>
      </c>
      <c r="O8" s="9">
        <f>+'24-03-986 Ind. Proy'!Z10</f>
        <v>0</v>
      </c>
      <c r="P8" s="9">
        <f>+'24-03-986 Ind. Proy'!AA10</f>
        <v>0</v>
      </c>
      <c r="Q8" s="9">
        <f>+'24-03-986 Ind. Proy'!AB10</f>
        <v>0</v>
      </c>
      <c r="R8" s="9">
        <f>+'24-03-986 Ind. Proy'!AC10</f>
        <v>0</v>
      </c>
      <c r="S8" s="9">
        <f>+'24-03-986 Ind. Proy'!AD10</f>
        <v>0</v>
      </c>
      <c r="T8" s="9">
        <f>+'24-03-986 Ind. Proy'!AE10</f>
        <v>0</v>
      </c>
      <c r="U8" s="9">
        <f>+'24-03-986 Ind. Proy'!AF10</f>
        <v>0</v>
      </c>
      <c r="V8" s="9">
        <f>+'24-03-986 Ind. Proy'!AG10</f>
        <v>0</v>
      </c>
      <c r="W8" s="9">
        <f>+'24-03-986 Ind. Proy'!AH10</f>
        <v>0</v>
      </c>
      <c r="X8" s="112">
        <f>+'24-03-986 Ind. Proy'!AI10</f>
        <v>0</v>
      </c>
      <c r="Y8" s="112">
        <f>+'24-03-986 Ind. Proy'!AJ10</f>
        <v>0</v>
      </c>
    </row>
    <row r="9" spans="1:25" ht="24.75" customHeight="1" x14ac:dyDescent="0.3">
      <c r="A9" s="43" t="s">
        <v>48</v>
      </c>
      <c r="B9" s="9">
        <f>+'24-03-986 Ind. Proy'!J14</f>
        <v>128680432</v>
      </c>
      <c r="C9" s="9">
        <f>+'24-03-986 Ind. Proy'!K14</f>
        <v>88886</v>
      </c>
      <c r="D9" s="9">
        <f>+'24-03-986 Ind. Proy'!M14</f>
        <v>0</v>
      </c>
      <c r="E9" s="9">
        <f>+'24-03-986 Ind. Proy'!N14</f>
        <v>0</v>
      </c>
      <c r="F9" s="9">
        <f>+'24-03-986 Ind. Proy'!O14</f>
        <v>0</v>
      </c>
      <c r="G9" s="9">
        <f>+'24-03-986 Ind. Proy'!R14</f>
        <v>0</v>
      </c>
      <c r="H9" s="9">
        <f>+'24-03-986 Ind. Proy'!S14</f>
        <v>0</v>
      </c>
      <c r="I9" s="9">
        <f>+'24-03-986 Ind. Proy'!T14</f>
        <v>20962</v>
      </c>
      <c r="J9" s="9">
        <f>+'24-03-986 Ind. Proy'!U14</f>
        <v>20962</v>
      </c>
      <c r="K9" s="9">
        <f>+'24-03-986 Ind. Proy'!V14</f>
        <v>19000</v>
      </c>
      <c r="L9" s="9">
        <f>+'24-03-986 Ind. Proy'!W14</f>
        <v>0</v>
      </c>
      <c r="M9" s="9">
        <f>+'24-03-986 Ind. Proy'!X14</f>
        <v>20962</v>
      </c>
      <c r="N9" s="9">
        <f>+'24-03-986 Ind. Proy'!Y14</f>
        <v>39962</v>
      </c>
      <c r="O9" s="9">
        <f>+'24-03-986 Ind. Proy'!Z14</f>
        <v>0</v>
      </c>
      <c r="P9" s="9">
        <f>+'24-03-986 Ind. Proy'!AA14</f>
        <v>20962</v>
      </c>
      <c r="Q9" s="9">
        <f>+'24-03-986 Ind. Proy'!AB14</f>
        <v>0</v>
      </c>
      <c r="R9" s="9">
        <f>+'24-03-986 Ind. Proy'!AC14</f>
        <v>27962</v>
      </c>
      <c r="S9" s="9">
        <f>+'24-03-986 Ind. Proy'!AD14</f>
        <v>0</v>
      </c>
      <c r="T9" s="9">
        <f>+'24-03-986 Ind. Proy'!AE14</f>
        <v>0</v>
      </c>
      <c r="U9" s="9">
        <f>+'24-03-986 Ind. Proy'!AF14</f>
        <v>0</v>
      </c>
      <c r="V9" s="9">
        <f>+'24-03-986 Ind. Proy'!AG14</f>
        <v>0</v>
      </c>
      <c r="W9" s="9">
        <f>+'24-03-986 Ind. Proy'!AH14</f>
        <v>88886</v>
      </c>
      <c r="X9" s="112">
        <f>+'24-03-986 Ind. Proy'!AI14</f>
        <v>6.9074993469092486E-4</v>
      </c>
      <c r="Y9" s="112">
        <f>+'24-03-986 Ind. Proy'!AJ14</f>
        <v>2.1570035845630414E-3</v>
      </c>
    </row>
    <row r="10" spans="1:25" ht="24.75" customHeight="1" x14ac:dyDescent="0.3">
      <c r="A10" s="43" t="s">
        <v>50</v>
      </c>
      <c r="B10" s="9">
        <f>+'24-03-986 Ind. Proy'!J17</f>
        <v>42075880</v>
      </c>
      <c r="C10" s="9">
        <f>+'24-03-986 Ind. Proy'!K17</f>
        <v>0</v>
      </c>
      <c r="D10" s="9">
        <f>+'24-03-986 Ind. Proy'!M17</f>
        <v>0</v>
      </c>
      <c r="E10" s="9">
        <f>+'24-03-986 Ind. Proy'!N17</f>
        <v>0</v>
      </c>
      <c r="F10" s="9">
        <f>+'24-03-986 Ind. Proy'!O17</f>
        <v>0</v>
      </c>
      <c r="G10" s="9">
        <f>+'24-03-986 Ind. Proy'!R17</f>
        <v>0</v>
      </c>
      <c r="H10" s="9">
        <f>+'24-03-986 Ind. Proy'!S17</f>
        <v>0</v>
      </c>
      <c r="I10" s="9">
        <f>+'24-03-986 Ind. Proy'!T17</f>
        <v>0</v>
      </c>
      <c r="J10" s="9">
        <f>+'24-03-986 Ind. Proy'!U17</f>
        <v>0</v>
      </c>
      <c r="K10" s="9">
        <f>+'24-03-986 Ind. Proy'!V17</f>
        <v>0</v>
      </c>
      <c r="L10" s="9">
        <f>+'24-03-986 Ind. Proy'!W17</f>
        <v>0</v>
      </c>
      <c r="M10" s="9">
        <f>+'24-03-986 Ind. Proy'!X17</f>
        <v>0</v>
      </c>
      <c r="N10" s="9">
        <f>+'24-03-986 Ind. Proy'!Y17</f>
        <v>0</v>
      </c>
      <c r="O10" s="9">
        <f>+'24-03-986 Ind. Proy'!Z17</f>
        <v>0</v>
      </c>
      <c r="P10" s="9">
        <f>+'24-03-986 Ind. Proy'!AA17</f>
        <v>0</v>
      </c>
      <c r="Q10" s="9">
        <f>+'24-03-986 Ind. Proy'!AB17</f>
        <v>0</v>
      </c>
      <c r="R10" s="9">
        <f>+'24-03-986 Ind. Proy'!AC17</f>
        <v>0</v>
      </c>
      <c r="S10" s="9">
        <f>+'24-03-986 Ind. Proy'!AD17</f>
        <v>0</v>
      </c>
      <c r="T10" s="9">
        <f>+'24-03-986 Ind. Proy'!AE17</f>
        <v>0</v>
      </c>
      <c r="U10" s="9">
        <f>+'24-03-986 Ind. Proy'!AF17</f>
        <v>0</v>
      </c>
      <c r="V10" s="9">
        <f>+'24-03-986 Ind. Proy'!AG17</f>
        <v>0</v>
      </c>
      <c r="W10" s="9">
        <f>+'24-03-986 Ind. Proy'!AH17</f>
        <v>0</v>
      </c>
      <c r="X10" s="112">
        <f>+'24-03-986 Ind. Proy'!AI17</f>
        <v>0</v>
      </c>
      <c r="Y10" s="112">
        <f>+'24-03-986 Ind. Proy'!AJ17</f>
        <v>0</v>
      </c>
    </row>
    <row r="11" spans="1:25" ht="24.75" customHeight="1" x14ac:dyDescent="0.3">
      <c r="A11" s="43" t="s">
        <v>52</v>
      </c>
      <c r="B11" s="9">
        <f>+'24-03-986 Ind. Proy'!J20</f>
        <v>115708670</v>
      </c>
      <c r="C11" s="9">
        <f>+'24-03-986 Ind. Proy'!K20</f>
        <v>0</v>
      </c>
      <c r="D11" s="9">
        <f>+'24-03-986 Ind. Proy'!M20</f>
        <v>0</v>
      </c>
      <c r="E11" s="9">
        <f>+'24-03-986 Ind. Proy'!N20</f>
        <v>0</v>
      </c>
      <c r="F11" s="9">
        <f>+'24-03-986 Ind. Proy'!O20</f>
        <v>0</v>
      </c>
      <c r="G11" s="9">
        <f>+'24-03-986 Ind. Proy'!R20</f>
        <v>0</v>
      </c>
      <c r="H11" s="9">
        <f>+'24-03-986 Ind. Proy'!S20</f>
        <v>0</v>
      </c>
      <c r="I11" s="9">
        <f>+'24-03-986 Ind. Proy'!T20</f>
        <v>0</v>
      </c>
      <c r="J11" s="9">
        <f>+'24-03-986 Ind. Proy'!U20</f>
        <v>0</v>
      </c>
      <c r="K11" s="9">
        <f>+'24-03-986 Ind. Proy'!V20</f>
        <v>0</v>
      </c>
      <c r="L11" s="9">
        <f>+'24-03-986 Ind. Proy'!W20</f>
        <v>0</v>
      </c>
      <c r="M11" s="9">
        <f>+'24-03-986 Ind. Proy'!X20</f>
        <v>0</v>
      </c>
      <c r="N11" s="9">
        <f>+'24-03-986 Ind. Proy'!Y20</f>
        <v>0</v>
      </c>
      <c r="O11" s="9">
        <f>+'24-03-986 Ind. Proy'!Z20</f>
        <v>0</v>
      </c>
      <c r="P11" s="9">
        <f>+'24-03-986 Ind. Proy'!AA20</f>
        <v>0</v>
      </c>
      <c r="Q11" s="9">
        <f>+'24-03-986 Ind. Proy'!AB20</f>
        <v>0</v>
      </c>
      <c r="R11" s="9">
        <f>+'24-03-986 Ind. Proy'!AC20</f>
        <v>0</v>
      </c>
      <c r="S11" s="9">
        <f>+'24-03-986 Ind. Proy'!AD20</f>
        <v>0</v>
      </c>
      <c r="T11" s="9">
        <f>+'24-03-986 Ind. Proy'!AE20</f>
        <v>0</v>
      </c>
      <c r="U11" s="9">
        <f>+'24-03-986 Ind. Proy'!AF20</f>
        <v>0</v>
      </c>
      <c r="V11" s="9">
        <f>+'24-03-986 Ind. Proy'!AG20</f>
        <v>0</v>
      </c>
      <c r="W11" s="9">
        <f>+'24-03-986 Ind. Proy'!AH20</f>
        <v>0</v>
      </c>
      <c r="X11" s="112">
        <f>+'24-03-986 Ind. Proy'!AI20</f>
        <v>0</v>
      </c>
      <c r="Y11" s="112">
        <f>+'24-03-986 Ind. Proy'!AJ20</f>
        <v>0</v>
      </c>
    </row>
    <row r="12" spans="1:25" ht="24.75" customHeight="1" x14ac:dyDescent="0.3">
      <c r="A12" s="43" t="s">
        <v>54</v>
      </c>
      <c r="B12" s="9">
        <f>+'24-03-986 Ind. Proy'!J23</f>
        <v>284012190</v>
      </c>
      <c r="C12" s="9">
        <f>+'24-03-986 Ind. Proy'!K23</f>
        <v>0</v>
      </c>
      <c r="D12" s="9">
        <f>+'24-03-986 Ind. Proy'!M23</f>
        <v>0</v>
      </c>
      <c r="E12" s="9">
        <f>+'24-03-986 Ind. Proy'!N23</f>
        <v>0</v>
      </c>
      <c r="F12" s="9">
        <f>+'24-03-986 Ind. Proy'!O23</f>
        <v>0</v>
      </c>
      <c r="G12" s="9">
        <f>+'24-03-986 Ind. Proy'!R23</f>
        <v>0</v>
      </c>
      <c r="H12" s="9">
        <f>+'24-03-986 Ind. Proy'!S23</f>
        <v>0</v>
      </c>
      <c r="I12" s="9">
        <f>+'24-03-986 Ind. Proy'!T23</f>
        <v>0</v>
      </c>
      <c r="J12" s="9">
        <f>+'24-03-986 Ind. Proy'!U23</f>
        <v>0</v>
      </c>
      <c r="K12" s="9">
        <f>+'24-03-986 Ind. Proy'!V23</f>
        <v>0</v>
      </c>
      <c r="L12" s="9">
        <f>+'24-03-986 Ind. Proy'!W23</f>
        <v>0</v>
      </c>
      <c r="M12" s="9">
        <f>+'24-03-986 Ind. Proy'!X23</f>
        <v>0</v>
      </c>
      <c r="N12" s="9">
        <f>+'24-03-986 Ind. Proy'!Y23</f>
        <v>0</v>
      </c>
      <c r="O12" s="9">
        <f>+'24-03-986 Ind. Proy'!Z23</f>
        <v>0</v>
      </c>
      <c r="P12" s="9">
        <f>+'24-03-986 Ind. Proy'!AA23</f>
        <v>0</v>
      </c>
      <c r="Q12" s="9">
        <f>+'24-03-986 Ind. Proy'!AB23</f>
        <v>0</v>
      </c>
      <c r="R12" s="9">
        <f>+'24-03-986 Ind. Proy'!AC23</f>
        <v>0</v>
      </c>
      <c r="S12" s="9">
        <f>+'24-03-986 Ind. Proy'!AD23</f>
        <v>0</v>
      </c>
      <c r="T12" s="9">
        <f>+'24-03-986 Ind. Proy'!AE23</f>
        <v>0</v>
      </c>
      <c r="U12" s="9">
        <f>+'24-03-986 Ind. Proy'!AF23</f>
        <v>0</v>
      </c>
      <c r="V12" s="9">
        <f>+'24-03-986 Ind. Proy'!AG23</f>
        <v>0</v>
      </c>
      <c r="W12" s="9">
        <f>+'24-03-986 Ind. Proy'!AH23</f>
        <v>0</v>
      </c>
      <c r="X12" s="112">
        <f>+'24-03-986 Ind. Proy'!AI23</f>
        <v>0</v>
      </c>
      <c r="Y12" s="112">
        <f>+'24-03-986 Ind. Proy'!AJ23</f>
        <v>0</v>
      </c>
    </row>
    <row r="13" spans="1:25" ht="24.75" customHeight="1" x14ac:dyDescent="0.3">
      <c r="A13" s="43" t="s">
        <v>56</v>
      </c>
      <c r="B13" s="9">
        <f>+'24-03-986 Ind. Proy'!J26</f>
        <v>115708670</v>
      </c>
      <c r="C13" s="9">
        <f>+'24-03-986 Ind. Proy'!K26</f>
        <v>0</v>
      </c>
      <c r="D13" s="9">
        <f>+'24-03-986 Ind. Proy'!M26</f>
        <v>0</v>
      </c>
      <c r="E13" s="9">
        <f>+'24-03-986 Ind. Proy'!N26</f>
        <v>0</v>
      </c>
      <c r="F13" s="9">
        <f>+'24-03-986 Ind. Proy'!O26</f>
        <v>0</v>
      </c>
      <c r="G13" s="9">
        <f>+'24-03-986 Ind. Proy'!R26</f>
        <v>0</v>
      </c>
      <c r="H13" s="9">
        <f>+'24-03-986 Ind. Proy'!S26</f>
        <v>0</v>
      </c>
      <c r="I13" s="9">
        <f>+'24-03-986 Ind. Proy'!T26</f>
        <v>0</v>
      </c>
      <c r="J13" s="9">
        <f>+'24-03-986 Ind. Proy'!U26</f>
        <v>0</v>
      </c>
      <c r="K13" s="9">
        <f>+'24-03-986 Ind. Proy'!V26</f>
        <v>0</v>
      </c>
      <c r="L13" s="9">
        <f>+'24-03-986 Ind. Proy'!W26</f>
        <v>0</v>
      </c>
      <c r="M13" s="9">
        <f>+'24-03-986 Ind. Proy'!X26</f>
        <v>0</v>
      </c>
      <c r="N13" s="9">
        <f>+'24-03-986 Ind. Proy'!Y26</f>
        <v>0</v>
      </c>
      <c r="O13" s="9">
        <f>+'24-03-986 Ind. Proy'!Z26</f>
        <v>0</v>
      </c>
      <c r="P13" s="9">
        <f>+'24-03-986 Ind. Proy'!AA26</f>
        <v>0</v>
      </c>
      <c r="Q13" s="9">
        <f>+'24-03-986 Ind. Proy'!AB26</f>
        <v>0</v>
      </c>
      <c r="R13" s="9">
        <f>+'24-03-986 Ind. Proy'!AC26</f>
        <v>0</v>
      </c>
      <c r="S13" s="9">
        <f>+'24-03-986 Ind. Proy'!AD26</f>
        <v>0</v>
      </c>
      <c r="T13" s="9">
        <f>+'24-03-986 Ind. Proy'!AE26</f>
        <v>0</v>
      </c>
      <c r="U13" s="9">
        <f>+'24-03-986 Ind. Proy'!AF26</f>
        <v>0</v>
      </c>
      <c r="V13" s="9">
        <f>+'24-03-986 Ind. Proy'!AG26</f>
        <v>0</v>
      </c>
      <c r="W13" s="9">
        <f>+'24-03-986 Ind. Proy'!AH26</f>
        <v>0</v>
      </c>
      <c r="X13" s="112">
        <f>+'24-03-986 Ind. Proy'!AI26</f>
        <v>0</v>
      </c>
      <c r="Y13" s="112">
        <f>+'24-03-986 Ind. Proy'!AJ26</f>
        <v>0</v>
      </c>
    </row>
    <row r="14" spans="1:25" ht="24.75" customHeight="1" x14ac:dyDescent="0.3">
      <c r="A14" s="43" t="s">
        <v>58</v>
      </c>
      <c r="B14" s="9">
        <f>+'24-03-986 Ind. Proy'!J29</f>
        <v>180284550</v>
      </c>
      <c r="C14" s="9">
        <f>+'24-03-986 Ind. Proy'!K29</f>
        <v>0</v>
      </c>
      <c r="D14" s="9">
        <f>+'24-03-986 Ind. Proy'!M29</f>
        <v>0</v>
      </c>
      <c r="E14" s="9">
        <f>+'24-03-986 Ind. Proy'!N29</f>
        <v>0</v>
      </c>
      <c r="F14" s="9">
        <f>+'24-03-986 Ind. Proy'!O29</f>
        <v>0</v>
      </c>
      <c r="G14" s="9">
        <f>+'24-03-986 Ind. Proy'!R29</f>
        <v>0</v>
      </c>
      <c r="H14" s="9">
        <f>+'24-03-986 Ind. Proy'!S29</f>
        <v>0</v>
      </c>
      <c r="I14" s="9">
        <f>+'24-03-986 Ind. Proy'!T29</f>
        <v>0</v>
      </c>
      <c r="J14" s="9">
        <f>+'24-03-986 Ind. Proy'!U29</f>
        <v>0</v>
      </c>
      <c r="K14" s="9">
        <f>+'24-03-986 Ind. Proy'!V29</f>
        <v>0</v>
      </c>
      <c r="L14" s="9">
        <f>+'24-03-986 Ind. Proy'!W29</f>
        <v>0</v>
      </c>
      <c r="M14" s="9">
        <f>+'24-03-986 Ind. Proy'!X29</f>
        <v>0</v>
      </c>
      <c r="N14" s="9">
        <f>+'24-03-986 Ind. Proy'!Y29</f>
        <v>0</v>
      </c>
      <c r="O14" s="9">
        <f>+'24-03-986 Ind. Proy'!Z29</f>
        <v>0</v>
      </c>
      <c r="P14" s="9">
        <f>+'24-03-986 Ind. Proy'!AA29</f>
        <v>0</v>
      </c>
      <c r="Q14" s="9">
        <f>+'24-03-986 Ind. Proy'!AB29</f>
        <v>0</v>
      </c>
      <c r="R14" s="9">
        <f>+'24-03-986 Ind. Proy'!AC29</f>
        <v>0</v>
      </c>
      <c r="S14" s="9">
        <f>+'24-03-986 Ind. Proy'!AD29</f>
        <v>0</v>
      </c>
      <c r="T14" s="9">
        <f>+'24-03-986 Ind. Proy'!AE29</f>
        <v>0</v>
      </c>
      <c r="U14" s="9">
        <f>+'24-03-986 Ind. Proy'!AF29</f>
        <v>0</v>
      </c>
      <c r="V14" s="9">
        <f>+'24-03-986 Ind. Proy'!AG29</f>
        <v>0</v>
      </c>
      <c r="W14" s="9">
        <f>+'24-03-986 Ind. Proy'!AH29</f>
        <v>0</v>
      </c>
      <c r="X14" s="112">
        <f>+'24-03-986 Ind. Proy'!AI29</f>
        <v>0</v>
      </c>
      <c r="Y14" s="112">
        <f>+'24-03-986 Ind. Proy'!AJ29</f>
        <v>0</v>
      </c>
    </row>
    <row r="15" spans="1:25" ht="24.75" customHeight="1" x14ac:dyDescent="0.3">
      <c r="A15" s="43" t="s">
        <v>60</v>
      </c>
      <c r="B15" s="9">
        <f>+'24-03-986 Ind. Proy'!J32</f>
        <v>253446012</v>
      </c>
      <c r="C15" s="9">
        <f>+'24-03-986 Ind. Proy'!K32</f>
        <v>0</v>
      </c>
      <c r="D15" s="9">
        <f>+'24-03-986 Ind. Proy'!M32</f>
        <v>0</v>
      </c>
      <c r="E15" s="9">
        <f>+'24-03-986 Ind. Proy'!N32</f>
        <v>0</v>
      </c>
      <c r="F15" s="9">
        <f>+'24-03-986 Ind. Proy'!O32</f>
        <v>0</v>
      </c>
      <c r="G15" s="9">
        <f>+'24-03-986 Ind. Proy'!R32</f>
        <v>0</v>
      </c>
      <c r="H15" s="9">
        <f>+'24-03-986 Ind. Proy'!S32</f>
        <v>0</v>
      </c>
      <c r="I15" s="9">
        <f>+'24-03-986 Ind. Proy'!T32</f>
        <v>0</v>
      </c>
      <c r="J15" s="9">
        <f>+'24-03-986 Ind. Proy'!U32</f>
        <v>0</v>
      </c>
      <c r="K15" s="9">
        <f>+'24-03-986 Ind. Proy'!V32</f>
        <v>0</v>
      </c>
      <c r="L15" s="9">
        <f>+'24-03-986 Ind. Proy'!W32</f>
        <v>0</v>
      </c>
      <c r="M15" s="9">
        <f>+'24-03-986 Ind. Proy'!X32</f>
        <v>0</v>
      </c>
      <c r="N15" s="9">
        <f>+'24-03-986 Ind. Proy'!Y32</f>
        <v>0</v>
      </c>
      <c r="O15" s="9">
        <f>+'24-03-986 Ind. Proy'!Z32</f>
        <v>0</v>
      </c>
      <c r="P15" s="9">
        <f>+'24-03-986 Ind. Proy'!AA32</f>
        <v>0</v>
      </c>
      <c r="Q15" s="9">
        <f>+'24-03-986 Ind. Proy'!AB32</f>
        <v>0</v>
      </c>
      <c r="R15" s="9">
        <f>+'24-03-986 Ind. Proy'!AC32</f>
        <v>0</v>
      </c>
      <c r="S15" s="9">
        <f>+'24-03-986 Ind. Proy'!AD32</f>
        <v>0</v>
      </c>
      <c r="T15" s="9">
        <f>+'24-03-986 Ind. Proy'!AE32</f>
        <v>0</v>
      </c>
      <c r="U15" s="9">
        <f>+'24-03-986 Ind. Proy'!AF32</f>
        <v>0</v>
      </c>
      <c r="V15" s="9">
        <f>+'24-03-986 Ind. Proy'!AG32</f>
        <v>0</v>
      </c>
      <c r="W15" s="9">
        <f>+'24-03-986 Ind. Proy'!AH32</f>
        <v>0</v>
      </c>
      <c r="X15" s="112">
        <f>+'24-03-986 Ind. Proy'!AI32</f>
        <v>0</v>
      </c>
      <c r="Y15" s="112">
        <f>+'24-03-986 Ind. Proy'!AJ32</f>
        <v>0</v>
      </c>
    </row>
    <row r="16" spans="1:25" s="98" customFormat="1" ht="24.75" customHeight="1" x14ac:dyDescent="0.3">
      <c r="A16" s="43" t="s">
        <v>62</v>
      </c>
      <c r="B16" s="9">
        <f>+'24-03-986 Ind. Proy'!J35</f>
        <v>105189700</v>
      </c>
      <c r="C16" s="9">
        <f>+'24-03-986 Ind. Proy'!K35</f>
        <v>0</v>
      </c>
      <c r="D16" s="9">
        <f>+'24-03-986 Ind. Proy'!M35</f>
        <v>0</v>
      </c>
      <c r="E16" s="9">
        <f>+'24-03-986 Ind. Proy'!N35</f>
        <v>0</v>
      </c>
      <c r="F16" s="9">
        <f>+'24-03-986 Ind. Proy'!O35</f>
        <v>0</v>
      </c>
      <c r="G16" s="9">
        <f>+'24-03-986 Ind. Proy'!R35</f>
        <v>0</v>
      </c>
      <c r="H16" s="9">
        <f>+'24-03-986 Ind. Proy'!S35</f>
        <v>0</v>
      </c>
      <c r="I16" s="9">
        <f>+'24-03-986 Ind. Proy'!T35</f>
        <v>0</v>
      </c>
      <c r="J16" s="9">
        <f>+'24-03-986 Ind. Proy'!U35</f>
        <v>0</v>
      </c>
      <c r="K16" s="9">
        <f>+'24-03-986 Ind. Proy'!V35</f>
        <v>0</v>
      </c>
      <c r="L16" s="9">
        <f>+'24-03-986 Ind. Proy'!W35</f>
        <v>0</v>
      </c>
      <c r="M16" s="9">
        <f>+'24-03-986 Ind. Proy'!X35</f>
        <v>0</v>
      </c>
      <c r="N16" s="9">
        <f>+'24-03-986 Ind. Proy'!Y35</f>
        <v>0</v>
      </c>
      <c r="O16" s="9">
        <f>+'24-03-986 Ind. Proy'!Z35</f>
        <v>0</v>
      </c>
      <c r="P16" s="9">
        <f>+'24-03-986 Ind. Proy'!AA35</f>
        <v>0</v>
      </c>
      <c r="Q16" s="9">
        <f>+'24-03-986 Ind. Proy'!AB35</f>
        <v>0</v>
      </c>
      <c r="R16" s="9">
        <f>+'24-03-986 Ind. Proy'!AC35</f>
        <v>0</v>
      </c>
      <c r="S16" s="9">
        <f>+'24-03-986 Ind. Proy'!AD35</f>
        <v>0</v>
      </c>
      <c r="T16" s="9">
        <f>+'24-03-986 Ind. Proy'!AE35</f>
        <v>0</v>
      </c>
      <c r="U16" s="9">
        <f>+'24-03-986 Ind. Proy'!AF35</f>
        <v>0</v>
      </c>
      <c r="V16" s="9">
        <f>+'24-03-986 Ind. Proy'!AG35</f>
        <v>0</v>
      </c>
      <c r="W16" s="9">
        <f>+'24-03-986 Ind. Proy'!AH35</f>
        <v>0</v>
      </c>
      <c r="X16" s="112">
        <f>+'24-03-986 Ind. Proy'!AI35</f>
        <v>0</v>
      </c>
      <c r="Y16" s="112">
        <f>+'24-03-986 Ind. Proy'!AJ35</f>
        <v>0</v>
      </c>
    </row>
    <row r="17" spans="1:25" s="98" customFormat="1" ht="24.75" customHeight="1" x14ac:dyDescent="0.3">
      <c r="A17" s="43" t="s">
        <v>64</v>
      </c>
      <c r="B17" s="9">
        <f>+'24-03-986 Ind. Proy'!J38</f>
        <v>105189700</v>
      </c>
      <c r="C17" s="9">
        <f>+'24-03-986 Ind. Proy'!K38</f>
        <v>0</v>
      </c>
      <c r="D17" s="9">
        <f>+'24-03-986 Ind. Proy'!M38</f>
        <v>0</v>
      </c>
      <c r="E17" s="9">
        <f>+'24-03-986 Ind. Proy'!N38</f>
        <v>0</v>
      </c>
      <c r="F17" s="9">
        <f>+'24-03-986 Ind. Proy'!O38</f>
        <v>0</v>
      </c>
      <c r="G17" s="9">
        <f>+'24-03-986 Ind. Proy'!R38</f>
        <v>0</v>
      </c>
      <c r="H17" s="9">
        <f>+'24-03-986 Ind. Proy'!S38</f>
        <v>0</v>
      </c>
      <c r="I17" s="9">
        <f>+'24-03-986 Ind. Proy'!T38</f>
        <v>0</v>
      </c>
      <c r="J17" s="9">
        <f>+'24-03-986 Ind. Proy'!U38</f>
        <v>0</v>
      </c>
      <c r="K17" s="9">
        <f>+'24-03-986 Ind. Proy'!V38</f>
        <v>0</v>
      </c>
      <c r="L17" s="9">
        <f>+'24-03-986 Ind. Proy'!W38</f>
        <v>0</v>
      </c>
      <c r="M17" s="9">
        <f>+'24-03-986 Ind. Proy'!X38</f>
        <v>0</v>
      </c>
      <c r="N17" s="9">
        <f>+'24-03-986 Ind. Proy'!Y38</f>
        <v>0</v>
      </c>
      <c r="O17" s="9">
        <f>+'24-03-986 Ind. Proy'!Z38</f>
        <v>0</v>
      </c>
      <c r="P17" s="9">
        <f>+'24-03-986 Ind. Proy'!AA38</f>
        <v>0</v>
      </c>
      <c r="Q17" s="9">
        <f>+'24-03-986 Ind. Proy'!AB38</f>
        <v>0</v>
      </c>
      <c r="R17" s="9">
        <f>+'24-03-986 Ind. Proy'!AC38</f>
        <v>0</v>
      </c>
      <c r="S17" s="9">
        <f>+'24-03-986 Ind. Proy'!AD38</f>
        <v>0</v>
      </c>
      <c r="T17" s="9">
        <f>+'24-03-986 Ind. Proy'!AE38</f>
        <v>0</v>
      </c>
      <c r="U17" s="9">
        <f>+'24-03-986 Ind. Proy'!AF38</f>
        <v>0</v>
      </c>
      <c r="V17" s="9">
        <f>+'24-03-986 Ind. Proy'!AG38</f>
        <v>0</v>
      </c>
      <c r="W17" s="9">
        <f>+'24-03-986 Ind. Proy'!AH38</f>
        <v>0</v>
      </c>
      <c r="X17" s="112">
        <f>+'24-03-986 Ind. Proy'!AI36</f>
        <v>0</v>
      </c>
      <c r="Y17" s="112">
        <f>+'24-03-986 Ind. Proy'!AJ36</f>
        <v>0</v>
      </c>
    </row>
    <row r="18" spans="1:25" s="98" customFormat="1" ht="24.75" customHeight="1" x14ac:dyDescent="0.3">
      <c r="A18" s="43" t="s">
        <v>66</v>
      </c>
      <c r="B18" s="9">
        <f>+'24-03-986 Ind. Proy'!J41</f>
        <v>0</v>
      </c>
      <c r="C18" s="9">
        <f>+'24-03-986 Ind. Proy'!K41</f>
        <v>0</v>
      </c>
      <c r="D18" s="9">
        <f>+'24-03-986 Ind. Proy'!M41</f>
        <v>0</v>
      </c>
      <c r="E18" s="9">
        <f>+'24-03-986 Ind. Proy'!N41</f>
        <v>0</v>
      </c>
      <c r="F18" s="9">
        <f>+'24-03-986 Ind. Proy'!O41</f>
        <v>0</v>
      </c>
      <c r="G18" s="9">
        <f>+'24-03-986 Ind. Proy'!R41</f>
        <v>0</v>
      </c>
      <c r="H18" s="9">
        <f>+'24-03-986 Ind. Proy'!S41</f>
        <v>0</v>
      </c>
      <c r="I18" s="9">
        <f>+'24-03-986 Ind. Proy'!T41</f>
        <v>0</v>
      </c>
      <c r="J18" s="9">
        <f>+'24-03-986 Ind. Proy'!U41</f>
        <v>0</v>
      </c>
      <c r="K18" s="9">
        <f>+'24-03-986 Ind. Proy'!V41</f>
        <v>0</v>
      </c>
      <c r="L18" s="9">
        <f>+'24-03-986 Ind. Proy'!W41</f>
        <v>0</v>
      </c>
      <c r="M18" s="9">
        <f>+'24-03-986 Ind. Proy'!X41</f>
        <v>0</v>
      </c>
      <c r="N18" s="9">
        <f>+'24-03-986 Ind. Proy'!Y41</f>
        <v>0</v>
      </c>
      <c r="O18" s="9">
        <f>+'24-03-986 Ind. Proy'!Z41</f>
        <v>0</v>
      </c>
      <c r="P18" s="9">
        <f>+'24-03-986 Ind. Proy'!AA41</f>
        <v>0</v>
      </c>
      <c r="Q18" s="9">
        <f>+'24-03-986 Ind. Proy'!AB41</f>
        <v>0</v>
      </c>
      <c r="R18" s="9">
        <f>+'24-03-986 Ind. Proy'!AC41</f>
        <v>0</v>
      </c>
      <c r="S18" s="9">
        <f>+'24-03-986 Ind. Proy'!AD41</f>
        <v>0</v>
      </c>
      <c r="T18" s="9">
        <f>+'24-03-986 Ind. Proy'!AE41</f>
        <v>0</v>
      </c>
      <c r="U18" s="9">
        <f>+'24-03-986 Ind. Proy'!AF41</f>
        <v>0</v>
      </c>
      <c r="V18" s="9">
        <f>+'24-03-986 Ind. Proy'!AG41</f>
        <v>0</v>
      </c>
      <c r="W18" s="9">
        <f>+'24-03-986 Ind. Proy'!AH41</f>
        <v>0</v>
      </c>
      <c r="X18" s="112">
        <f>+'24-03-986 Ind. Proy'!AI37</f>
        <v>0</v>
      </c>
      <c r="Y18" s="112">
        <f>+'24-03-986 Ind. Proy'!AJ41</f>
        <v>0</v>
      </c>
    </row>
    <row r="19" spans="1:25" s="98" customFormat="1" ht="24.75" customHeight="1" x14ac:dyDescent="0.3">
      <c r="A19" s="43" t="s">
        <v>68</v>
      </c>
      <c r="B19" s="9">
        <f>+'24-03-986 Ind. Proy'!J44</f>
        <v>42075880</v>
      </c>
      <c r="C19" s="9">
        <f>+'24-03-986 Ind. Proy'!K44</f>
        <v>0</v>
      </c>
      <c r="D19" s="9">
        <f>+'24-03-986 Ind. Proy'!M44</f>
        <v>0</v>
      </c>
      <c r="E19" s="9">
        <f>+'24-03-986 Ind. Proy'!N44</f>
        <v>0</v>
      </c>
      <c r="F19" s="9">
        <f>+'24-03-986 Ind. Proy'!O44</f>
        <v>0</v>
      </c>
      <c r="G19" s="9">
        <f>+'24-03-986 Ind. Proy'!R44</f>
        <v>0</v>
      </c>
      <c r="H19" s="9">
        <f>+'24-03-986 Ind. Proy'!S44</f>
        <v>0</v>
      </c>
      <c r="I19" s="9">
        <f>+'24-03-986 Ind. Proy'!T44</f>
        <v>0</v>
      </c>
      <c r="J19" s="9">
        <f>+'24-03-986 Ind. Proy'!U44</f>
        <v>0</v>
      </c>
      <c r="K19" s="9">
        <f>+'24-03-986 Ind. Proy'!V44</f>
        <v>0</v>
      </c>
      <c r="L19" s="9">
        <f>+'24-03-986 Ind. Proy'!W44</f>
        <v>0</v>
      </c>
      <c r="M19" s="9">
        <f>+'24-03-986 Ind. Proy'!X44</f>
        <v>0</v>
      </c>
      <c r="N19" s="9">
        <f>+'24-03-986 Ind. Proy'!Y44</f>
        <v>0</v>
      </c>
      <c r="O19" s="9">
        <f>+'24-03-986 Ind. Proy'!Z44</f>
        <v>0</v>
      </c>
      <c r="P19" s="9">
        <f>+'24-03-986 Ind. Proy'!AA44</f>
        <v>0</v>
      </c>
      <c r="Q19" s="9">
        <f>+'24-03-986 Ind. Proy'!AB44</f>
        <v>0</v>
      </c>
      <c r="R19" s="9">
        <f>+'24-03-986 Ind. Proy'!AC44</f>
        <v>0</v>
      </c>
      <c r="S19" s="9">
        <f>+'24-03-986 Ind. Proy'!AD44</f>
        <v>0</v>
      </c>
      <c r="T19" s="9">
        <f>+'24-03-986 Ind. Proy'!AE44</f>
        <v>0</v>
      </c>
      <c r="U19" s="9">
        <f>+'24-03-986 Ind. Proy'!AF44</f>
        <v>0</v>
      </c>
      <c r="V19" s="9">
        <f>+'24-03-986 Ind. Proy'!AG44</f>
        <v>0</v>
      </c>
      <c r="W19" s="9">
        <f>+'24-03-986 Ind. Proy'!AH44</f>
        <v>0</v>
      </c>
      <c r="X19" s="112">
        <f>+'24-03-986 Ind. Proy'!AI38</f>
        <v>0</v>
      </c>
      <c r="Y19" s="112">
        <f>+'24-03-986 Ind. Proy'!AJ44</f>
        <v>0</v>
      </c>
    </row>
    <row r="20" spans="1:25" s="98" customFormat="1" ht="24.75" customHeight="1" x14ac:dyDescent="0.3">
      <c r="A20" s="44" t="s">
        <v>70</v>
      </c>
      <c r="B20" s="9">
        <f>+'24-03-986 Ind. Proy'!J47</f>
        <v>52594850</v>
      </c>
      <c r="C20" s="9">
        <f>+'24-03-986 Ind. Proy'!K47</f>
        <v>0</v>
      </c>
      <c r="D20" s="9">
        <f>+'24-03-986 Ind. Proy'!M47</f>
        <v>0</v>
      </c>
      <c r="E20" s="9">
        <f>+'24-03-986 Ind. Proy'!N47</f>
        <v>0</v>
      </c>
      <c r="F20" s="9">
        <f>+'24-03-986 Ind. Proy'!O47</f>
        <v>0</v>
      </c>
      <c r="G20" s="9">
        <f>+'24-03-986 Ind. Proy'!R47</f>
        <v>0</v>
      </c>
      <c r="H20" s="9">
        <f>+'24-03-986 Ind. Proy'!S47</f>
        <v>0</v>
      </c>
      <c r="I20" s="9">
        <f>+'24-03-986 Ind. Proy'!T47</f>
        <v>0</v>
      </c>
      <c r="J20" s="9">
        <f>+'24-03-986 Ind. Proy'!U47</f>
        <v>0</v>
      </c>
      <c r="K20" s="9">
        <f>+'24-03-986 Ind. Proy'!V47</f>
        <v>0</v>
      </c>
      <c r="L20" s="9">
        <f>+'24-03-986 Ind. Proy'!W47</f>
        <v>0</v>
      </c>
      <c r="M20" s="9">
        <f>+'24-03-986 Ind. Proy'!X47</f>
        <v>0</v>
      </c>
      <c r="N20" s="9">
        <f>+'24-03-986 Ind. Proy'!Y47</f>
        <v>0</v>
      </c>
      <c r="O20" s="9">
        <f>+'24-03-986 Ind. Proy'!Z47</f>
        <v>0</v>
      </c>
      <c r="P20" s="9">
        <f>+'24-03-986 Ind. Proy'!AA47</f>
        <v>0</v>
      </c>
      <c r="Q20" s="9">
        <f>+'24-03-986 Ind. Proy'!AB47</f>
        <v>0</v>
      </c>
      <c r="R20" s="9">
        <f>+'24-03-986 Ind. Proy'!AC47</f>
        <v>0</v>
      </c>
      <c r="S20" s="9">
        <f>+'24-03-986 Ind. Proy'!AD47</f>
        <v>0</v>
      </c>
      <c r="T20" s="9">
        <f>+'24-03-986 Ind. Proy'!AE47</f>
        <v>0</v>
      </c>
      <c r="U20" s="9">
        <f>+'24-03-986 Ind. Proy'!AF47</f>
        <v>0</v>
      </c>
      <c r="V20" s="9">
        <f>+'24-03-986 Ind. Proy'!AG47</f>
        <v>0</v>
      </c>
      <c r="W20" s="9">
        <f>+'24-03-986 Ind. Proy'!AH47</f>
        <v>0</v>
      </c>
      <c r="X20" s="112">
        <f>+'24-03-986 Ind. Proy'!AI47</f>
        <v>0</v>
      </c>
      <c r="Y20" s="112">
        <f>+'24-03-986 Ind. Proy'!AJ47</f>
        <v>0</v>
      </c>
    </row>
    <row r="21" spans="1:25" s="98" customFormat="1" ht="24.75" customHeight="1" x14ac:dyDescent="0.3">
      <c r="A21" s="44" t="s">
        <v>72</v>
      </c>
      <c r="B21" s="9">
        <f>+'24-03-986 Ind. Proy'!J50</f>
        <v>85142492</v>
      </c>
      <c r="C21" s="9">
        <f>+'24-03-986 Ind. Proy'!K50</f>
        <v>30000</v>
      </c>
      <c r="D21" s="9">
        <f>+'24-03-986 Ind. Proy'!M50</f>
        <v>0</v>
      </c>
      <c r="E21" s="9">
        <f>+'24-03-986 Ind. Proy'!N50</f>
        <v>0</v>
      </c>
      <c r="F21" s="9">
        <f>+'24-03-986 Ind. Proy'!O50</f>
        <v>0</v>
      </c>
      <c r="G21" s="9">
        <f>+'24-03-986 Ind. Proy'!R50</f>
        <v>0</v>
      </c>
      <c r="H21" s="9">
        <f>+'24-03-986 Ind. Proy'!S50</f>
        <v>0</v>
      </c>
      <c r="I21" s="9">
        <f>+'24-03-986 Ind. Proy'!T50</f>
        <v>0</v>
      </c>
      <c r="J21" s="9">
        <f>+'24-03-986 Ind. Proy'!U50</f>
        <v>0</v>
      </c>
      <c r="K21" s="9">
        <f>+'24-03-986 Ind. Proy'!V50</f>
        <v>0</v>
      </c>
      <c r="L21" s="9">
        <f>+'24-03-986 Ind. Proy'!W50</f>
        <v>0</v>
      </c>
      <c r="M21" s="9">
        <f>+'24-03-986 Ind. Proy'!X50</f>
        <v>0</v>
      </c>
      <c r="N21" s="9">
        <f>+'24-03-986 Ind. Proy'!Y50</f>
        <v>0</v>
      </c>
      <c r="O21" s="9">
        <f>+'24-03-986 Ind. Proy'!Z50</f>
        <v>30000</v>
      </c>
      <c r="P21" s="9">
        <f>+'24-03-986 Ind. Proy'!AA50</f>
        <v>0</v>
      </c>
      <c r="Q21" s="9">
        <f>+'24-03-986 Ind. Proy'!AB50</f>
        <v>0</v>
      </c>
      <c r="R21" s="9">
        <f>+'24-03-986 Ind. Proy'!AC50</f>
        <v>30000</v>
      </c>
      <c r="S21" s="9">
        <f>+'24-03-986 Ind. Proy'!AD50</f>
        <v>0</v>
      </c>
      <c r="T21" s="9">
        <f>+'24-03-986 Ind. Proy'!AE50</f>
        <v>0</v>
      </c>
      <c r="U21" s="9">
        <f>+'24-03-986 Ind. Proy'!AF50</f>
        <v>0</v>
      </c>
      <c r="V21" s="9">
        <f>+'24-03-986 Ind. Proy'!AG50</f>
        <v>0</v>
      </c>
      <c r="W21" s="9">
        <f>+'24-03-986 Ind. Proy'!AH50</f>
        <v>30000</v>
      </c>
      <c r="X21" s="112">
        <f>+'24-03-986 Ind. Proy'!AI50</f>
        <v>3.5235050437565298E-4</v>
      </c>
      <c r="Y21" s="112">
        <f>+'24-03-986 Ind. Proy'!AJ50</f>
        <v>7.2801237019205767E-4</v>
      </c>
    </row>
    <row r="22" spans="1:25" s="98" customFormat="1" ht="24.75" customHeight="1" x14ac:dyDescent="0.3">
      <c r="A22" s="44" t="s">
        <v>131</v>
      </c>
      <c r="B22" s="9">
        <f>+'24-03-986 Ind. Proy'!J53</f>
        <v>84151760</v>
      </c>
      <c r="C22" s="9">
        <f>+'24-03-986 Ind. Proy'!K53</f>
        <v>0</v>
      </c>
      <c r="D22" s="9">
        <f>+'24-03-986 Ind. Proy'!M51</f>
        <v>0</v>
      </c>
      <c r="E22" s="9">
        <f>+'24-03-986 Ind. Proy'!N51</f>
        <v>0</v>
      </c>
      <c r="F22" s="9">
        <f>+'24-03-986 Ind. Proy'!O51</f>
        <v>0</v>
      </c>
      <c r="G22" s="9">
        <f>+'24-03-986 Ind. Proy'!R51</f>
        <v>0</v>
      </c>
      <c r="H22" s="9">
        <f>+'24-03-986 Ind. Proy'!S51</f>
        <v>0</v>
      </c>
      <c r="I22" s="9">
        <f>+'24-03-986 Ind. Proy'!T51</f>
        <v>0</v>
      </c>
      <c r="J22" s="9">
        <f>+'24-03-986 Ind. Proy'!U53</f>
        <v>0</v>
      </c>
      <c r="K22" s="9">
        <f>+'24-03-986 Ind. Proy'!V51</f>
        <v>0</v>
      </c>
      <c r="L22" s="9">
        <f>+'24-03-986 Ind. Proy'!W51</f>
        <v>0</v>
      </c>
      <c r="M22" s="9">
        <f>+'24-03-986 Ind. Proy'!X51</f>
        <v>0</v>
      </c>
      <c r="N22" s="9">
        <f>+'24-03-986 Ind. Proy'!Y51</f>
        <v>0</v>
      </c>
      <c r="O22" s="9">
        <f>+'24-03-986 Ind. Proy'!Z51</f>
        <v>0</v>
      </c>
      <c r="P22" s="9">
        <f>+'24-03-986 Ind. Proy'!AA51</f>
        <v>0</v>
      </c>
      <c r="Q22" s="9">
        <f>+'24-03-986 Ind. Proy'!AB51</f>
        <v>0</v>
      </c>
      <c r="R22" s="9">
        <f>+'24-03-986 Ind. Proy'!AC51</f>
        <v>0</v>
      </c>
      <c r="S22" s="9">
        <f>+'24-03-986 Ind. Proy'!AD51</f>
        <v>0</v>
      </c>
      <c r="T22" s="9">
        <f>+'24-03-986 Ind. Proy'!AE51</f>
        <v>0</v>
      </c>
      <c r="U22" s="9">
        <f>+'24-03-986 Ind. Proy'!AF51</f>
        <v>0</v>
      </c>
      <c r="V22" s="9">
        <f>+'24-03-986 Ind. Proy'!AG53</f>
        <v>0</v>
      </c>
      <c r="W22" s="9">
        <f>+'24-03-986 Ind. Proy'!AH53</f>
        <v>0</v>
      </c>
      <c r="X22" s="112">
        <f>+'24-03-986 Ind. Proy'!AI53</f>
        <v>0</v>
      </c>
      <c r="Y22" s="112">
        <f>+'24-03-986 Ind. Proy'!AJ53</f>
        <v>0</v>
      </c>
    </row>
    <row r="23" spans="1:25" s="98" customFormat="1" ht="24.75" customHeight="1" x14ac:dyDescent="0.3">
      <c r="A23" s="44" t="s">
        <v>74</v>
      </c>
      <c r="B23" s="9">
        <f>+'24-03-986 Ind. Proy'!J56</f>
        <v>1033783180</v>
      </c>
      <c r="C23" s="9">
        <f>+'24-03-986 Ind. Proy'!K56</f>
        <v>0</v>
      </c>
      <c r="D23" s="9">
        <f>+'24-03-986 Ind. Proy'!M56</f>
        <v>0</v>
      </c>
      <c r="E23" s="9">
        <f>+'24-03-986 Ind. Proy'!N56</f>
        <v>0</v>
      </c>
      <c r="F23" s="9">
        <f>+'24-03-986 Ind. Proy'!O56</f>
        <v>0</v>
      </c>
      <c r="G23" s="9">
        <f>+'24-03-986 Ind. Proy'!R56</f>
        <v>0</v>
      </c>
      <c r="H23" s="9">
        <f>+'24-03-986 Ind. Proy'!S56</f>
        <v>0</v>
      </c>
      <c r="I23" s="9">
        <f>+'24-03-986 Ind. Proy'!T56</f>
        <v>0</v>
      </c>
      <c r="J23" s="9">
        <f>+'24-03-986 Ind. Proy'!U56</f>
        <v>0</v>
      </c>
      <c r="K23" s="9">
        <f>+'24-03-986 Ind. Proy'!V56</f>
        <v>0</v>
      </c>
      <c r="L23" s="9">
        <f>+'24-03-986 Ind. Proy'!W56</f>
        <v>0</v>
      </c>
      <c r="M23" s="9">
        <f>+'24-03-986 Ind. Proy'!X56</f>
        <v>0</v>
      </c>
      <c r="N23" s="9">
        <f>+'24-03-986 Ind. Proy'!Y56</f>
        <v>0</v>
      </c>
      <c r="O23" s="9">
        <f>+'24-03-986 Ind. Proy'!Z56</f>
        <v>0</v>
      </c>
      <c r="P23" s="9">
        <f>+'24-03-986 Ind. Proy'!AA56</f>
        <v>0</v>
      </c>
      <c r="Q23" s="9">
        <f>+'24-03-986 Ind. Proy'!AB56</f>
        <v>0</v>
      </c>
      <c r="R23" s="9">
        <f>+'24-03-986 Ind. Proy'!AC56</f>
        <v>0</v>
      </c>
      <c r="S23" s="9">
        <f>+'24-03-986 Ind. Proy'!AD56</f>
        <v>0</v>
      </c>
      <c r="T23" s="9">
        <f>+'24-03-986 Ind. Proy'!AE56</f>
        <v>0</v>
      </c>
      <c r="U23" s="9">
        <f>+'24-03-986 Ind. Proy'!AF56</f>
        <v>0</v>
      </c>
      <c r="V23" s="9">
        <f>+'24-03-986 Ind. Proy'!AG56</f>
        <v>0</v>
      </c>
      <c r="W23" s="9">
        <f>+'24-03-986 Ind. Proy'!AH56</f>
        <v>0</v>
      </c>
      <c r="X23" s="112">
        <f>+'24-03-986 Ind. Proy'!AI56</f>
        <v>0</v>
      </c>
      <c r="Y23" s="112">
        <f>+'24-03-986 Ind. Proy'!AJ56</f>
        <v>0</v>
      </c>
    </row>
    <row r="24" spans="1:25" ht="24.75" customHeight="1" x14ac:dyDescent="0.3">
      <c r="A24" s="45" t="s">
        <v>76</v>
      </c>
      <c r="B24" s="9">
        <f>+'24-03-986 Ind. Proy'!J60</f>
        <v>3334189304</v>
      </c>
      <c r="C24" s="9">
        <f>+'24-03-986 Ind. Proy'!K60</f>
        <v>91105819</v>
      </c>
      <c r="D24" s="9">
        <f>+'24-03-986 Ind. Proy'!M60</f>
        <v>0</v>
      </c>
      <c r="E24" s="9">
        <f>+'24-03-986 Ind. Proy'!N60</f>
        <v>0</v>
      </c>
      <c r="F24" s="9">
        <f>+'24-03-986 Ind. Proy'!O60</f>
        <v>0</v>
      </c>
      <c r="G24" s="9">
        <f>+'24-03-986 Ind. Proy'!R60</f>
        <v>2514372</v>
      </c>
      <c r="H24" s="9">
        <f>+'24-03-986 Ind. Proy'!S60</f>
        <v>2514372</v>
      </c>
      <c r="I24" s="9">
        <f>+'24-03-986 Ind. Proy'!T60</f>
        <v>5028744</v>
      </c>
      <c r="J24" s="9">
        <f>+'24-03-986 Ind. Proy'!U60</f>
        <v>10057488</v>
      </c>
      <c r="K24" s="9">
        <f>+'24-03-986 Ind. Proy'!V60</f>
        <v>6579273</v>
      </c>
      <c r="L24" s="9">
        <f>+'24-03-986 Ind. Proy'!W60</f>
        <v>5060368</v>
      </c>
      <c r="M24" s="9">
        <f>+'24-03-986 Ind. Proy'!X60</f>
        <v>3771558</v>
      </c>
      <c r="N24" s="9">
        <f>+'24-03-986 Ind. Proy'!Y60</f>
        <v>15411199</v>
      </c>
      <c r="O24" s="9">
        <f>+'24-03-986 Ind. Proy'!Z60</f>
        <v>4845190</v>
      </c>
      <c r="P24" s="9">
        <f>+'24-03-986 Ind. Proy'!AA60</f>
        <v>3924934</v>
      </c>
      <c r="Q24" s="9">
        <f>+'24-03-986 Ind. Proy'!AB60</f>
        <v>6850394</v>
      </c>
      <c r="R24" s="9">
        <f>+'24-03-986 Ind. Proy'!AC60</f>
        <v>15620518</v>
      </c>
      <c r="S24" s="9">
        <f>+'24-03-986 Ind. Proy'!AD60</f>
        <v>0</v>
      </c>
      <c r="T24" s="9">
        <f>+'24-03-986 Ind. Proy'!AE60</f>
        <v>0</v>
      </c>
      <c r="U24" s="9">
        <f>+'24-03-986 Ind. Proy'!AF60</f>
        <v>0</v>
      </c>
      <c r="V24" s="9">
        <f>+'24-03-986 Ind. Proy'!AG60</f>
        <v>0</v>
      </c>
      <c r="W24" s="9">
        <f>+'24-03-986 Ind. Proy'!AH60</f>
        <v>41089205</v>
      </c>
      <c r="X24" s="112">
        <f>+'24-03-986 Ind. Proy'!AI60</f>
        <v>1.2323596908761484E-2</v>
      </c>
      <c r="Y24" s="112">
        <f>+'24-03-986 Ind. Proy'!AJ60</f>
        <v>0.9971149840452449</v>
      </c>
    </row>
    <row r="25" spans="1:25" ht="30.6" customHeight="1" x14ac:dyDescent="0.3">
      <c r="A25" s="403" t="s">
        <v>464</v>
      </c>
      <c r="B25" s="273">
        <f t="shared" ref="B25:W25" si="0">SUM(B8:B24)</f>
        <v>6057404000</v>
      </c>
      <c r="C25" s="273">
        <f t="shared" si="0"/>
        <v>91224705</v>
      </c>
      <c r="D25" s="273">
        <f t="shared" si="0"/>
        <v>0</v>
      </c>
      <c r="E25" s="273">
        <f>SUM(E8:E24)</f>
        <v>0</v>
      </c>
      <c r="F25" s="273">
        <f t="shared" si="0"/>
        <v>0</v>
      </c>
      <c r="G25" s="273">
        <f t="shared" si="0"/>
        <v>2514372</v>
      </c>
      <c r="H25" s="273">
        <f t="shared" si="0"/>
        <v>2514372</v>
      </c>
      <c r="I25" s="273">
        <f t="shared" si="0"/>
        <v>5049706</v>
      </c>
      <c r="J25" s="273">
        <f t="shared" si="0"/>
        <v>10078450</v>
      </c>
      <c r="K25" s="273">
        <f t="shared" si="0"/>
        <v>6598273</v>
      </c>
      <c r="L25" s="273">
        <f t="shared" si="0"/>
        <v>5060368</v>
      </c>
      <c r="M25" s="273">
        <f t="shared" si="0"/>
        <v>3792520</v>
      </c>
      <c r="N25" s="273">
        <f t="shared" si="0"/>
        <v>15451161</v>
      </c>
      <c r="O25" s="273">
        <f t="shared" si="0"/>
        <v>4875190</v>
      </c>
      <c r="P25" s="273">
        <f t="shared" si="0"/>
        <v>3945896</v>
      </c>
      <c r="Q25" s="273">
        <f t="shared" si="0"/>
        <v>6850394</v>
      </c>
      <c r="R25" s="273">
        <f t="shared" si="0"/>
        <v>15678480</v>
      </c>
      <c r="S25" s="273">
        <f t="shared" si="0"/>
        <v>0</v>
      </c>
      <c r="T25" s="273">
        <f t="shared" si="0"/>
        <v>0</v>
      </c>
      <c r="U25" s="273">
        <f t="shared" si="0"/>
        <v>0</v>
      </c>
      <c r="V25" s="273">
        <f t="shared" si="0"/>
        <v>0</v>
      </c>
      <c r="W25" s="273">
        <f t="shared" si="0"/>
        <v>41208091</v>
      </c>
      <c r="X25" s="281">
        <f>+'24-03-986 Ind. Proy'!AI61</f>
        <v>6.8029292746529697E-3</v>
      </c>
      <c r="Y25" s="281">
        <f>'24-03-986 Ind. Proy'!AJ61</f>
        <v>1</v>
      </c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3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3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3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3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3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3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3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3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3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3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33CCFF"/>
    <pageSetUpPr fitToPage="1"/>
  </sheetPr>
  <dimension ref="A1:BB156"/>
  <sheetViews>
    <sheetView topLeftCell="L11" zoomScaleNormal="100" workbookViewId="0">
      <selection activeCell="AC6" sqref="AC6:AC7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18" width="12.88671875" style="12" customWidth="1" outlineLevel="1"/>
    <col min="19" max="20" width="12" style="12" customWidth="1" outlineLevel="1"/>
    <col min="21" max="21" width="12" style="12" customWidth="1"/>
    <col min="22" max="22" width="8.109375" style="12" customWidth="1" outlineLevel="1"/>
    <col min="23" max="23" width="7.6640625" style="12" customWidth="1" outlineLevel="1"/>
    <col min="24" max="24" width="12.109375" style="12" customWidth="1" outlineLevel="1"/>
    <col min="25" max="25" width="12.109375" style="12" customWidth="1"/>
    <col min="26" max="28" width="12.109375" style="12" hidden="1" customWidth="1" outlineLevel="1"/>
    <col min="29" max="29" width="12.109375" style="12" hidden="1" customWidth="1" collapsed="1"/>
    <col min="30" max="32" width="12.109375" style="12" hidden="1" customWidth="1" outlineLevel="1"/>
    <col min="33" max="33" width="12.109375" style="12" hidden="1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54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54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54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54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54" ht="17.25" customHeight="1" x14ac:dyDescent="0.3">
      <c r="A5" s="431" t="s">
        <v>465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54" s="63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  <c r="AK6" s="11"/>
      <c r="AL6" s="11"/>
      <c r="AM6" s="11"/>
      <c r="AN6" s="11"/>
      <c r="AO6" s="11"/>
      <c r="AP6" s="11"/>
      <c r="AQ6" s="11"/>
      <c r="AR6" s="11"/>
    </row>
    <row r="7" spans="1:54" s="63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54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48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54" ht="12.75" hidden="1" customHeight="1" outlineLevel="1" x14ac:dyDescent="0.3">
      <c r="A9" s="23">
        <v>1</v>
      </c>
      <c r="B9" s="23"/>
      <c r="C9" s="170"/>
      <c r="D9" s="101"/>
      <c r="E9" s="68"/>
      <c r="F9" s="68"/>
      <c r="G9" s="68"/>
      <c r="H9" s="101"/>
      <c r="I9" s="101"/>
      <c r="J9" s="517"/>
      <c r="K9" s="46"/>
      <c r="L9" s="68"/>
      <c r="M9" s="28"/>
      <c r="N9" s="28"/>
      <c r="O9" s="28"/>
      <c r="P9" s="68"/>
      <c r="Q9" s="68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" si="0">SUM(U9,Y9,AC9,AG9)</f>
        <v>0</v>
      </c>
      <c r="AI9" s="112">
        <f>IF(ISERROR(AH9/J9),0,AH9/J9)</f>
        <v>0</v>
      </c>
      <c r="AJ9" s="112" t="str">
        <f>IF(ISERROR(AH9/$AH$139),"-",AH9/$AH$139)</f>
        <v>-</v>
      </c>
      <c r="AK9" s="11"/>
      <c r="AL9" s="11"/>
      <c r="AM9" s="11"/>
      <c r="AN9" s="11"/>
      <c r="AO9" s="11"/>
      <c r="AP9" s="11"/>
      <c r="AQ9" s="11"/>
      <c r="AR9" s="11"/>
    </row>
    <row r="10" spans="1:54" s="284" customFormat="1" ht="12.75" customHeight="1" collapsed="1" x14ac:dyDescent="0.3">
      <c r="A10" s="427" t="s">
        <v>47</v>
      </c>
      <c r="B10" s="432"/>
      <c r="C10" s="428"/>
      <c r="D10" s="428"/>
      <c r="E10" s="428"/>
      <c r="F10" s="428"/>
      <c r="G10" s="428"/>
      <c r="H10" s="428"/>
      <c r="I10" s="429"/>
      <c r="J10" s="273">
        <f>SUM(J8)</f>
        <v>0</v>
      </c>
      <c r="K10" s="273">
        <f>SUM(K9:K9)</f>
        <v>0</v>
      </c>
      <c r="L10" s="394"/>
      <c r="M10" s="273">
        <f>SUM(M9:M9)</f>
        <v>0</v>
      </c>
      <c r="N10" s="273">
        <f>SUM(N9:N9)</f>
        <v>0</v>
      </c>
      <c r="O10" s="273">
        <f>SUM(O9:O9)</f>
        <v>0</v>
      </c>
      <c r="P10" s="274"/>
      <c r="Q10" s="404"/>
      <c r="R10" s="273">
        <f t="shared" ref="R10:AH10" si="1">SUM(R9:R9)</f>
        <v>0</v>
      </c>
      <c r="S10" s="273">
        <f t="shared" si="1"/>
        <v>0</v>
      </c>
      <c r="T10" s="273">
        <f t="shared" si="1"/>
        <v>0</v>
      </c>
      <c r="U10" s="273">
        <f t="shared" si="1"/>
        <v>0</v>
      </c>
      <c r="V10" s="273">
        <f t="shared" si="1"/>
        <v>0</v>
      </c>
      <c r="W10" s="273">
        <f t="shared" si="1"/>
        <v>0</v>
      </c>
      <c r="X10" s="273">
        <f t="shared" si="1"/>
        <v>0</v>
      </c>
      <c r="Y10" s="273">
        <f t="shared" si="1"/>
        <v>0</v>
      </c>
      <c r="Z10" s="273">
        <f t="shared" si="1"/>
        <v>0</v>
      </c>
      <c r="AA10" s="273">
        <f t="shared" si="1"/>
        <v>0</v>
      </c>
      <c r="AB10" s="273">
        <f t="shared" si="1"/>
        <v>0</v>
      </c>
      <c r="AC10" s="273">
        <f t="shared" si="1"/>
        <v>0</v>
      </c>
      <c r="AD10" s="273">
        <f t="shared" si="1"/>
        <v>0</v>
      </c>
      <c r="AE10" s="273">
        <f t="shared" si="1"/>
        <v>0</v>
      </c>
      <c r="AF10" s="273">
        <f t="shared" si="1"/>
        <v>0</v>
      </c>
      <c r="AG10" s="273">
        <f t="shared" si="1"/>
        <v>0</v>
      </c>
      <c r="AH10" s="273">
        <f t="shared" si="1"/>
        <v>0</v>
      </c>
      <c r="AI10" s="281">
        <f>IF(ISERROR(AH10/J10),0,AH10/J10)</f>
        <v>0</v>
      </c>
      <c r="AJ10" s="281">
        <f>IF(ISERROR(AH10/$AH$139),0,AH10/$AH$139)</f>
        <v>0</v>
      </c>
      <c r="AK10" s="11"/>
      <c r="AL10" s="11"/>
      <c r="AM10" s="11"/>
      <c r="AN10" s="11"/>
      <c r="AO10" s="11"/>
      <c r="AP10" s="11"/>
      <c r="AQ10" s="11"/>
      <c r="AR10" s="11"/>
      <c r="AS10" s="14"/>
      <c r="AT10" s="14"/>
      <c r="AU10" s="14"/>
      <c r="AV10" s="14"/>
      <c r="AW10" s="14"/>
      <c r="AX10" s="14"/>
      <c r="AY10" s="14"/>
      <c r="AZ10" s="14"/>
      <c r="BA10" s="14"/>
      <c r="BB10" s="14"/>
    </row>
    <row r="11" spans="1:54" ht="12.75" customHeight="1" x14ac:dyDescent="0.3">
      <c r="A11" s="473" t="s">
        <v>48</v>
      </c>
      <c r="B11" s="474"/>
      <c r="C11" s="474"/>
      <c r="D11" s="474"/>
      <c r="E11" s="475"/>
      <c r="F11" s="16"/>
      <c r="G11" s="5"/>
      <c r="H11" s="17"/>
      <c r="I11" s="17"/>
      <c r="J11" s="64"/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11"/>
      <c r="AJ11" s="111"/>
    </row>
    <row r="12" spans="1:54" ht="12.75" hidden="1" customHeight="1" outlineLevel="1" x14ac:dyDescent="0.3">
      <c r="A12" s="22">
        <v>1</v>
      </c>
      <c r="B12" s="23"/>
      <c r="C12" s="82"/>
      <c r="D12" s="101"/>
      <c r="E12" s="68"/>
      <c r="F12" s="68"/>
      <c r="G12" s="68"/>
      <c r="H12" s="101"/>
      <c r="I12" s="101"/>
      <c r="J12" s="64"/>
      <c r="K12" s="46"/>
      <c r="L12" s="68"/>
      <c r="M12" s="28"/>
      <c r="N12" s="28"/>
      <c r="O12" s="28"/>
      <c r="P12" s="68"/>
      <c r="Q12" s="68"/>
      <c r="R12" s="28"/>
      <c r="S12" s="28"/>
      <c r="T12" s="28"/>
      <c r="U12" s="29">
        <f>SUM(R12:T12)</f>
        <v>0</v>
      </c>
      <c r="V12" s="28"/>
      <c r="W12" s="28"/>
      <c r="X12" s="28"/>
      <c r="Y12" s="29">
        <f>SUM(V12:X12)</f>
        <v>0</v>
      </c>
      <c r="Z12" s="28"/>
      <c r="AA12" s="28"/>
      <c r="AB12" s="28"/>
      <c r="AC12" s="29">
        <f>SUM(Z12:AB12)</f>
        <v>0</v>
      </c>
      <c r="AD12" s="28"/>
      <c r="AE12" s="28"/>
      <c r="AF12" s="28"/>
      <c r="AG12" s="29">
        <f>SUM(AD12:AF12)</f>
        <v>0</v>
      </c>
      <c r="AH12" s="29">
        <f t="shared" ref="AH12:AH21" si="2">SUM(U12,Y12,AC12,AG12)</f>
        <v>0</v>
      </c>
      <c r="AI12" s="112">
        <f>IF(ISERROR(AH12/J12),0,AH12/J12)</f>
        <v>0</v>
      </c>
      <c r="AJ12" s="112" t="str">
        <f t="shared" ref="AJ12:AJ21" si="3">IF(ISERROR(AH12/$AH$139),"-",AH12/$AH$139)</f>
        <v>-</v>
      </c>
      <c r="AK12" s="11"/>
      <c r="AL12" s="11"/>
      <c r="AM12" s="11"/>
      <c r="AN12" s="11"/>
      <c r="AO12" s="11"/>
      <c r="AP12" s="11"/>
      <c r="AQ12" s="11"/>
      <c r="AR12" s="11"/>
    </row>
    <row r="13" spans="1:54" ht="12.75" hidden="1" customHeight="1" outlineLevel="1" x14ac:dyDescent="0.3">
      <c r="A13" s="22">
        <v>2</v>
      </c>
      <c r="B13" s="23"/>
      <c r="C13" s="54"/>
      <c r="D13" s="102"/>
      <c r="E13" s="71"/>
      <c r="F13" s="71"/>
      <c r="G13" s="71"/>
      <c r="H13" s="102"/>
      <c r="I13" s="102"/>
      <c r="J13" s="64"/>
      <c r="K13" s="70"/>
      <c r="L13" s="71"/>
      <c r="M13" s="28"/>
      <c r="N13" s="28"/>
      <c r="O13" s="28"/>
      <c r="P13" s="71"/>
      <c r="Q13" s="71"/>
      <c r="R13" s="28"/>
      <c r="S13" s="28"/>
      <c r="T13" s="28"/>
      <c r="U13" s="29">
        <f t="shared" ref="U13:U21" si="4">SUM(R13:T13)</f>
        <v>0</v>
      </c>
      <c r="V13" s="28"/>
      <c r="W13" s="28"/>
      <c r="X13" s="28"/>
      <c r="Y13" s="29">
        <f t="shared" ref="Y13:Y21" si="5">SUM(V13:X13)</f>
        <v>0</v>
      </c>
      <c r="Z13" s="28"/>
      <c r="AA13" s="28"/>
      <c r="AB13" s="28"/>
      <c r="AC13" s="29">
        <f t="shared" ref="AC13:AC21" si="6">SUM(Z13:AB13)</f>
        <v>0</v>
      </c>
      <c r="AD13" s="28"/>
      <c r="AE13" s="28"/>
      <c r="AF13" s="28"/>
      <c r="AG13" s="29">
        <f t="shared" ref="AG13:AG21" si="7">SUM(AD13:AF13)</f>
        <v>0</v>
      </c>
      <c r="AH13" s="29">
        <f t="shared" si="2"/>
        <v>0</v>
      </c>
      <c r="AI13" s="112">
        <f t="shared" ref="AI13:AI21" si="8">IF(ISERROR(AH13/J13),0,AH13/J13)</f>
        <v>0</v>
      </c>
      <c r="AJ13" s="112" t="str">
        <f t="shared" si="3"/>
        <v>-</v>
      </c>
      <c r="AK13" s="11"/>
      <c r="AL13" s="11"/>
      <c r="AM13" s="11"/>
      <c r="AN13" s="11"/>
      <c r="AO13" s="11"/>
      <c r="AP13" s="11"/>
      <c r="AQ13" s="11"/>
      <c r="AR13" s="11"/>
    </row>
    <row r="14" spans="1:54" ht="12.75" hidden="1" customHeight="1" outlineLevel="1" x14ac:dyDescent="0.3">
      <c r="A14" s="22">
        <v>3</v>
      </c>
      <c r="B14" s="23"/>
      <c r="C14" s="54"/>
      <c r="D14" s="102"/>
      <c r="E14" s="71"/>
      <c r="F14" s="71"/>
      <c r="G14" s="71"/>
      <c r="H14" s="102"/>
      <c r="I14" s="102"/>
      <c r="J14" s="64"/>
      <c r="K14" s="70"/>
      <c r="L14" s="71"/>
      <c r="M14" s="28"/>
      <c r="N14" s="28"/>
      <c r="O14" s="28"/>
      <c r="P14" s="71"/>
      <c r="Q14" s="71"/>
      <c r="R14" s="28"/>
      <c r="S14" s="28"/>
      <c r="T14" s="28"/>
      <c r="U14" s="29">
        <f t="shared" si="4"/>
        <v>0</v>
      </c>
      <c r="V14" s="28"/>
      <c r="W14" s="28"/>
      <c r="X14" s="28"/>
      <c r="Y14" s="29">
        <f t="shared" si="5"/>
        <v>0</v>
      </c>
      <c r="Z14" s="28"/>
      <c r="AA14" s="28"/>
      <c r="AB14" s="28"/>
      <c r="AC14" s="29">
        <f t="shared" si="6"/>
        <v>0</v>
      </c>
      <c r="AD14" s="28"/>
      <c r="AE14" s="28"/>
      <c r="AF14" s="28"/>
      <c r="AG14" s="29">
        <f t="shared" si="7"/>
        <v>0</v>
      </c>
      <c r="AH14" s="29">
        <f t="shared" si="2"/>
        <v>0</v>
      </c>
      <c r="AI14" s="112">
        <f t="shared" si="8"/>
        <v>0</v>
      </c>
      <c r="AJ14" s="112" t="str">
        <f t="shared" si="3"/>
        <v>-</v>
      </c>
    </row>
    <row r="15" spans="1:54" ht="12.75" hidden="1" customHeight="1" outlineLevel="1" x14ac:dyDescent="0.3">
      <c r="A15" s="22">
        <v>4</v>
      </c>
      <c r="B15" s="23"/>
      <c r="C15" s="54"/>
      <c r="D15" s="102"/>
      <c r="E15" s="71"/>
      <c r="F15" s="71"/>
      <c r="G15" s="71"/>
      <c r="H15" s="102"/>
      <c r="I15" s="102"/>
      <c r="J15" s="64"/>
      <c r="K15" s="70"/>
      <c r="L15" s="71"/>
      <c r="M15" s="28"/>
      <c r="N15" s="28"/>
      <c r="O15" s="28"/>
      <c r="P15" s="71"/>
      <c r="Q15" s="71"/>
      <c r="R15" s="28"/>
      <c r="S15" s="28"/>
      <c r="T15" s="28"/>
      <c r="U15" s="29">
        <f t="shared" si="4"/>
        <v>0</v>
      </c>
      <c r="V15" s="28"/>
      <c r="W15" s="28"/>
      <c r="X15" s="28"/>
      <c r="Y15" s="29">
        <f t="shared" si="5"/>
        <v>0</v>
      </c>
      <c r="Z15" s="28"/>
      <c r="AA15" s="28"/>
      <c r="AB15" s="28"/>
      <c r="AC15" s="29">
        <f t="shared" si="6"/>
        <v>0</v>
      </c>
      <c r="AD15" s="28"/>
      <c r="AE15" s="28"/>
      <c r="AF15" s="28"/>
      <c r="AG15" s="29">
        <f t="shared" si="7"/>
        <v>0</v>
      </c>
      <c r="AH15" s="29">
        <f t="shared" si="2"/>
        <v>0</v>
      </c>
      <c r="AI15" s="112">
        <f t="shared" si="8"/>
        <v>0</v>
      </c>
      <c r="AJ15" s="112" t="str">
        <f t="shared" si="3"/>
        <v>-</v>
      </c>
      <c r="AK15" s="11"/>
      <c r="AL15" s="11"/>
      <c r="AM15" s="11"/>
      <c r="AN15" s="11"/>
      <c r="AO15" s="11"/>
      <c r="AP15" s="11"/>
      <c r="AQ15" s="11"/>
      <c r="AR15" s="11"/>
    </row>
    <row r="16" spans="1:54" ht="12.75" hidden="1" customHeight="1" outlineLevel="1" x14ac:dyDescent="0.3">
      <c r="A16" s="22">
        <v>5</v>
      </c>
      <c r="B16" s="23"/>
      <c r="C16" s="54"/>
      <c r="D16" s="102"/>
      <c r="E16" s="71"/>
      <c r="F16" s="71"/>
      <c r="G16" s="71"/>
      <c r="H16" s="102"/>
      <c r="I16" s="102"/>
      <c r="J16" s="64"/>
      <c r="K16" s="70"/>
      <c r="L16" s="71"/>
      <c r="M16" s="28"/>
      <c r="N16" s="28"/>
      <c r="O16" s="28"/>
      <c r="P16" s="71"/>
      <c r="Q16" s="71"/>
      <c r="R16" s="28"/>
      <c r="S16" s="28"/>
      <c r="T16" s="28"/>
      <c r="U16" s="29">
        <f t="shared" si="4"/>
        <v>0</v>
      </c>
      <c r="V16" s="28"/>
      <c r="W16" s="28"/>
      <c r="X16" s="28"/>
      <c r="Y16" s="29">
        <f t="shared" si="5"/>
        <v>0</v>
      </c>
      <c r="Z16" s="28"/>
      <c r="AA16" s="28"/>
      <c r="AB16" s="28"/>
      <c r="AC16" s="29">
        <f t="shared" si="6"/>
        <v>0</v>
      </c>
      <c r="AD16" s="28"/>
      <c r="AE16" s="28"/>
      <c r="AF16" s="28"/>
      <c r="AG16" s="29">
        <f t="shared" si="7"/>
        <v>0</v>
      </c>
      <c r="AH16" s="29">
        <f t="shared" si="2"/>
        <v>0</v>
      </c>
      <c r="AI16" s="112">
        <f t="shared" si="8"/>
        <v>0</v>
      </c>
      <c r="AJ16" s="112" t="str">
        <f t="shared" si="3"/>
        <v>-</v>
      </c>
      <c r="AK16" s="11"/>
      <c r="AL16" s="11"/>
      <c r="AM16" s="11"/>
      <c r="AN16" s="11"/>
      <c r="AO16" s="11"/>
      <c r="AP16" s="11"/>
      <c r="AQ16" s="11"/>
      <c r="AR16" s="11"/>
    </row>
    <row r="17" spans="1:54" ht="12.75" hidden="1" customHeight="1" outlineLevel="1" x14ac:dyDescent="0.3">
      <c r="A17" s="22">
        <v>6</v>
      </c>
      <c r="B17" s="23"/>
      <c r="C17" s="54"/>
      <c r="D17" s="102"/>
      <c r="E17" s="71"/>
      <c r="F17" s="71"/>
      <c r="G17" s="71"/>
      <c r="H17" s="102"/>
      <c r="I17" s="102"/>
      <c r="J17" s="64"/>
      <c r="K17" s="70"/>
      <c r="L17" s="71"/>
      <c r="M17" s="28"/>
      <c r="N17" s="28"/>
      <c r="O17" s="28"/>
      <c r="P17" s="71"/>
      <c r="Q17" s="71"/>
      <c r="R17" s="28"/>
      <c r="S17" s="28"/>
      <c r="T17" s="28"/>
      <c r="U17" s="29">
        <f t="shared" si="4"/>
        <v>0</v>
      </c>
      <c r="V17" s="28"/>
      <c r="W17" s="28"/>
      <c r="X17" s="28"/>
      <c r="Y17" s="29">
        <f t="shared" si="5"/>
        <v>0</v>
      </c>
      <c r="Z17" s="28"/>
      <c r="AA17" s="28"/>
      <c r="AB17" s="28"/>
      <c r="AC17" s="29">
        <f t="shared" si="6"/>
        <v>0</v>
      </c>
      <c r="AD17" s="28"/>
      <c r="AE17" s="28"/>
      <c r="AF17" s="28"/>
      <c r="AG17" s="29">
        <f t="shared" si="7"/>
        <v>0</v>
      </c>
      <c r="AH17" s="29">
        <f t="shared" si="2"/>
        <v>0</v>
      </c>
      <c r="AI17" s="112">
        <f t="shared" si="8"/>
        <v>0</v>
      </c>
      <c r="AJ17" s="112" t="str">
        <f t="shared" si="3"/>
        <v>-</v>
      </c>
    </row>
    <row r="18" spans="1:54" ht="12.75" hidden="1" customHeight="1" outlineLevel="1" x14ac:dyDescent="0.3">
      <c r="A18" s="22">
        <v>7</v>
      </c>
      <c r="B18" s="23"/>
      <c r="C18" s="54"/>
      <c r="D18" s="102"/>
      <c r="E18" s="71"/>
      <c r="F18" s="71"/>
      <c r="G18" s="71"/>
      <c r="H18" s="102"/>
      <c r="I18" s="102"/>
      <c r="J18" s="64"/>
      <c r="K18" s="70"/>
      <c r="L18" s="71"/>
      <c r="M18" s="28"/>
      <c r="N18" s="28"/>
      <c r="O18" s="28"/>
      <c r="P18" s="71"/>
      <c r="Q18" s="71"/>
      <c r="R18" s="28"/>
      <c r="S18" s="28"/>
      <c r="T18" s="28"/>
      <c r="U18" s="29">
        <f t="shared" si="4"/>
        <v>0</v>
      </c>
      <c r="V18" s="28"/>
      <c r="W18" s="28"/>
      <c r="X18" s="28"/>
      <c r="Y18" s="29">
        <f t="shared" si="5"/>
        <v>0</v>
      </c>
      <c r="Z18" s="28"/>
      <c r="AA18" s="28"/>
      <c r="AB18" s="28"/>
      <c r="AC18" s="29">
        <f t="shared" si="6"/>
        <v>0</v>
      </c>
      <c r="AD18" s="28"/>
      <c r="AE18" s="28"/>
      <c r="AF18" s="28"/>
      <c r="AG18" s="29">
        <f t="shared" si="7"/>
        <v>0</v>
      </c>
      <c r="AH18" s="29">
        <f t="shared" si="2"/>
        <v>0</v>
      </c>
      <c r="AI18" s="112">
        <f t="shared" si="8"/>
        <v>0</v>
      </c>
      <c r="AJ18" s="112" t="str">
        <f t="shared" si="3"/>
        <v>-</v>
      </c>
      <c r="AK18" s="11"/>
      <c r="AL18" s="11"/>
      <c r="AM18" s="11"/>
      <c r="AN18" s="11"/>
      <c r="AO18" s="11"/>
      <c r="AP18" s="11"/>
      <c r="AQ18" s="11"/>
      <c r="AR18" s="11"/>
    </row>
    <row r="19" spans="1:54" ht="12.75" hidden="1" customHeight="1" outlineLevel="1" x14ac:dyDescent="0.3">
      <c r="A19" s="22">
        <v>8</v>
      </c>
      <c r="B19" s="23"/>
      <c r="C19" s="54"/>
      <c r="D19" s="102"/>
      <c r="E19" s="71"/>
      <c r="F19" s="71"/>
      <c r="G19" s="71"/>
      <c r="H19" s="102"/>
      <c r="I19" s="102"/>
      <c r="J19" s="64"/>
      <c r="K19" s="70"/>
      <c r="L19" s="71"/>
      <c r="M19" s="28"/>
      <c r="N19" s="28"/>
      <c r="O19" s="28"/>
      <c r="P19" s="71"/>
      <c r="Q19" s="71"/>
      <c r="R19" s="28"/>
      <c r="S19" s="28"/>
      <c r="T19" s="28"/>
      <c r="U19" s="29">
        <f t="shared" si="4"/>
        <v>0</v>
      </c>
      <c r="V19" s="28"/>
      <c r="W19" s="28"/>
      <c r="X19" s="28"/>
      <c r="Y19" s="29">
        <f t="shared" si="5"/>
        <v>0</v>
      </c>
      <c r="Z19" s="28"/>
      <c r="AA19" s="28"/>
      <c r="AB19" s="28"/>
      <c r="AC19" s="29">
        <f t="shared" si="6"/>
        <v>0</v>
      </c>
      <c r="AD19" s="28"/>
      <c r="AE19" s="28"/>
      <c r="AF19" s="28"/>
      <c r="AG19" s="29">
        <f t="shared" si="7"/>
        <v>0</v>
      </c>
      <c r="AH19" s="29">
        <f t="shared" si="2"/>
        <v>0</v>
      </c>
      <c r="AI19" s="112">
        <f t="shared" si="8"/>
        <v>0</v>
      </c>
      <c r="AJ19" s="112" t="str">
        <f t="shared" si="3"/>
        <v>-</v>
      </c>
      <c r="AK19" s="11"/>
      <c r="AL19" s="11"/>
      <c r="AM19" s="11"/>
      <c r="AN19" s="11"/>
      <c r="AO19" s="11"/>
      <c r="AP19" s="11"/>
      <c r="AQ19" s="11"/>
      <c r="AR19" s="11"/>
    </row>
    <row r="20" spans="1:54" ht="12.75" hidden="1" customHeight="1" outlineLevel="1" x14ac:dyDescent="0.3">
      <c r="A20" s="22">
        <v>9</v>
      </c>
      <c r="B20" s="23"/>
      <c r="C20" s="54"/>
      <c r="D20" s="102"/>
      <c r="E20" s="71"/>
      <c r="F20" s="71"/>
      <c r="G20" s="71"/>
      <c r="H20" s="102"/>
      <c r="I20" s="102"/>
      <c r="J20" s="64"/>
      <c r="K20" s="70"/>
      <c r="L20" s="71"/>
      <c r="M20" s="28"/>
      <c r="N20" s="28"/>
      <c r="O20" s="28"/>
      <c r="P20" s="71"/>
      <c r="Q20" s="71"/>
      <c r="R20" s="28"/>
      <c r="S20" s="28"/>
      <c r="T20" s="28"/>
      <c r="U20" s="29">
        <f t="shared" si="4"/>
        <v>0</v>
      </c>
      <c r="V20" s="28"/>
      <c r="W20" s="28"/>
      <c r="X20" s="28"/>
      <c r="Y20" s="29">
        <f t="shared" si="5"/>
        <v>0</v>
      </c>
      <c r="Z20" s="28"/>
      <c r="AA20" s="28"/>
      <c r="AB20" s="28"/>
      <c r="AC20" s="29">
        <f t="shared" si="6"/>
        <v>0</v>
      </c>
      <c r="AD20" s="28"/>
      <c r="AE20" s="28"/>
      <c r="AF20" s="28"/>
      <c r="AG20" s="29">
        <f t="shared" si="7"/>
        <v>0</v>
      </c>
      <c r="AH20" s="29">
        <f t="shared" si="2"/>
        <v>0</v>
      </c>
      <c r="AI20" s="112">
        <f t="shared" si="8"/>
        <v>0</v>
      </c>
      <c r="AJ20" s="112" t="str">
        <f t="shared" si="3"/>
        <v>-</v>
      </c>
    </row>
    <row r="21" spans="1:54" ht="12.75" hidden="1" customHeight="1" outlineLevel="1" x14ac:dyDescent="0.3">
      <c r="A21" s="22">
        <v>10</v>
      </c>
      <c r="B21" s="23"/>
      <c r="C21" s="54"/>
      <c r="D21" s="102"/>
      <c r="E21" s="71"/>
      <c r="F21" s="71"/>
      <c r="G21" s="71"/>
      <c r="H21" s="102"/>
      <c r="I21" s="102"/>
      <c r="J21" s="64"/>
      <c r="K21" s="103"/>
      <c r="L21" s="71"/>
      <c r="M21" s="28"/>
      <c r="N21" s="28"/>
      <c r="O21" s="28"/>
      <c r="P21" s="71"/>
      <c r="Q21" s="71"/>
      <c r="R21" s="28"/>
      <c r="S21" s="28"/>
      <c r="T21" s="28"/>
      <c r="U21" s="29">
        <f t="shared" si="4"/>
        <v>0</v>
      </c>
      <c r="V21" s="28"/>
      <c r="W21" s="28"/>
      <c r="X21" s="28"/>
      <c r="Y21" s="29">
        <f t="shared" si="5"/>
        <v>0</v>
      </c>
      <c r="Z21" s="28"/>
      <c r="AA21" s="28"/>
      <c r="AB21" s="28"/>
      <c r="AC21" s="29">
        <f t="shared" si="6"/>
        <v>0</v>
      </c>
      <c r="AD21" s="28"/>
      <c r="AE21" s="28"/>
      <c r="AF21" s="28"/>
      <c r="AG21" s="29">
        <f t="shared" si="7"/>
        <v>0</v>
      </c>
      <c r="AH21" s="29">
        <f t="shared" si="2"/>
        <v>0</v>
      </c>
      <c r="AI21" s="112">
        <f t="shared" si="8"/>
        <v>0</v>
      </c>
      <c r="AJ21" s="112" t="str">
        <f t="shared" si="3"/>
        <v>-</v>
      </c>
      <c r="AK21" s="11"/>
      <c r="AL21" s="11"/>
      <c r="AM21" s="11"/>
      <c r="AN21" s="11"/>
      <c r="AO21" s="11"/>
      <c r="AP21" s="11"/>
      <c r="AQ21" s="11"/>
      <c r="AR21" s="11"/>
    </row>
    <row r="22" spans="1:54" s="284" customFormat="1" ht="12.75" customHeight="1" collapsed="1" x14ac:dyDescent="0.3">
      <c r="A22" s="427" t="s">
        <v>49</v>
      </c>
      <c r="B22" s="432"/>
      <c r="C22" s="428"/>
      <c r="D22" s="428"/>
      <c r="E22" s="428"/>
      <c r="F22" s="428"/>
      <c r="G22" s="428"/>
      <c r="H22" s="428"/>
      <c r="I22" s="429"/>
      <c r="J22" s="273">
        <f>SUM(J12:J21)</f>
        <v>0</v>
      </c>
      <c r="K22" s="273">
        <f>SUM(K12:K21)</f>
        <v>0</v>
      </c>
      <c r="L22" s="394"/>
      <c r="M22" s="273">
        <f>SUM(M12:M21)</f>
        <v>0</v>
      </c>
      <c r="N22" s="273">
        <f>SUM(N12:N21)</f>
        <v>0</v>
      </c>
      <c r="O22" s="273">
        <f>SUM(O12:O21)</f>
        <v>0</v>
      </c>
      <c r="P22" s="274"/>
      <c r="Q22" s="404"/>
      <c r="R22" s="273">
        <f t="shared" ref="R22:AH22" si="9">SUM(R12:R21)</f>
        <v>0</v>
      </c>
      <c r="S22" s="273">
        <f t="shared" si="9"/>
        <v>0</v>
      </c>
      <c r="T22" s="273">
        <f t="shared" si="9"/>
        <v>0</v>
      </c>
      <c r="U22" s="273">
        <f t="shared" si="9"/>
        <v>0</v>
      </c>
      <c r="V22" s="273">
        <f t="shared" si="9"/>
        <v>0</v>
      </c>
      <c r="W22" s="273">
        <f t="shared" si="9"/>
        <v>0</v>
      </c>
      <c r="X22" s="273">
        <f t="shared" si="9"/>
        <v>0</v>
      </c>
      <c r="Y22" s="273">
        <f t="shared" si="9"/>
        <v>0</v>
      </c>
      <c r="Z22" s="273">
        <f t="shared" si="9"/>
        <v>0</v>
      </c>
      <c r="AA22" s="273">
        <f t="shared" si="9"/>
        <v>0</v>
      </c>
      <c r="AB22" s="273">
        <f t="shared" si="9"/>
        <v>0</v>
      </c>
      <c r="AC22" s="273">
        <f t="shared" si="9"/>
        <v>0</v>
      </c>
      <c r="AD22" s="273">
        <f t="shared" si="9"/>
        <v>0</v>
      </c>
      <c r="AE22" s="273">
        <f t="shared" si="9"/>
        <v>0</v>
      </c>
      <c r="AF22" s="273">
        <f t="shared" si="9"/>
        <v>0</v>
      </c>
      <c r="AG22" s="273">
        <f t="shared" si="9"/>
        <v>0</v>
      </c>
      <c r="AH22" s="273">
        <f t="shared" si="9"/>
        <v>0</v>
      </c>
      <c r="AI22" s="281">
        <f>IF(ISERROR(AH22/J22),0,AH22/J22)</f>
        <v>0</v>
      </c>
      <c r="AJ22" s="281">
        <f>IF(ISERROR(AH22/$AH$139),0,AH22/$AH$139)</f>
        <v>0</v>
      </c>
      <c r="AK22" s="11"/>
      <c r="AL22" s="11"/>
      <c r="AM22" s="11"/>
      <c r="AN22" s="11"/>
      <c r="AO22" s="11"/>
      <c r="AP22" s="11"/>
      <c r="AQ22" s="11"/>
      <c r="AR22" s="11"/>
      <c r="AS22" s="14"/>
      <c r="AT22" s="14"/>
      <c r="AU22" s="14"/>
      <c r="AV22" s="14"/>
      <c r="AW22" s="14"/>
      <c r="AX22" s="14"/>
      <c r="AY22" s="14"/>
      <c r="AZ22" s="14"/>
      <c r="BA22" s="14"/>
      <c r="BB22" s="14"/>
    </row>
    <row r="23" spans="1:54" ht="12.75" customHeight="1" x14ac:dyDescent="0.3">
      <c r="A23" s="473" t="s">
        <v>50</v>
      </c>
      <c r="B23" s="474"/>
      <c r="C23" s="474"/>
      <c r="D23" s="474"/>
      <c r="E23" s="475"/>
      <c r="F23" s="16"/>
      <c r="G23" s="5"/>
      <c r="H23" s="17"/>
      <c r="I23" s="17"/>
      <c r="J23" s="321"/>
      <c r="K23" s="7"/>
      <c r="L23" s="18"/>
      <c r="M23" s="19"/>
      <c r="N23" s="19"/>
      <c r="O23" s="19"/>
      <c r="P23" s="5"/>
      <c r="Q23" s="20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111"/>
      <c r="AJ23" s="111"/>
    </row>
    <row r="24" spans="1:54" ht="12.75" hidden="1" customHeight="1" outlineLevel="1" x14ac:dyDescent="0.3">
      <c r="A24" s="23">
        <v>1</v>
      </c>
      <c r="B24" s="23"/>
      <c r="C24" s="170"/>
      <c r="D24" s="101"/>
      <c r="E24" s="68"/>
      <c r="F24" s="68"/>
      <c r="G24" s="68"/>
      <c r="H24" s="101"/>
      <c r="I24" s="101"/>
      <c r="J24" s="481"/>
      <c r="K24" s="46"/>
      <c r="L24" s="68"/>
      <c r="M24" s="28"/>
      <c r="N24" s="28"/>
      <c r="O24" s="28"/>
      <c r="P24" s="68"/>
      <c r="Q24" s="68"/>
      <c r="R24" s="28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/>
      <c r="AE24" s="28"/>
      <c r="AF24" s="46"/>
      <c r="AG24" s="29">
        <f>SUM(AD24:AF24)</f>
        <v>0</v>
      </c>
      <c r="AH24" s="29">
        <f t="shared" ref="AH24:AH26" si="10">SUM(U24,Y24,AC24,AG24)</f>
        <v>0</v>
      </c>
      <c r="AI24" s="112">
        <f>IF(ISERROR(AH24/J24),0,AH24/J24)</f>
        <v>0</v>
      </c>
      <c r="AJ24" s="112" t="str">
        <f>IF(ISERROR(AH24/$AH$139),"-",AH24/$AH$139)</f>
        <v>-</v>
      </c>
      <c r="AK24" s="11"/>
      <c r="AL24" s="11"/>
      <c r="AM24" s="11"/>
      <c r="AN24" s="11"/>
      <c r="AO24" s="11"/>
      <c r="AP24" s="11"/>
      <c r="AQ24" s="11"/>
      <c r="AR24" s="11"/>
    </row>
    <row r="25" spans="1:54" ht="12.75" hidden="1" customHeight="1" outlineLevel="1" x14ac:dyDescent="0.3">
      <c r="A25" s="23">
        <v>2</v>
      </c>
      <c r="B25" s="23"/>
      <c r="C25" s="170"/>
      <c r="D25" s="102"/>
      <c r="E25" s="71"/>
      <c r="F25" s="68"/>
      <c r="G25" s="68"/>
      <c r="H25" s="102"/>
      <c r="I25" s="102"/>
      <c r="J25" s="482"/>
      <c r="K25" s="70"/>
      <c r="L25" s="68"/>
      <c r="M25" s="28"/>
      <c r="N25" s="28"/>
      <c r="O25" s="28"/>
      <c r="P25" s="71"/>
      <c r="Q25" s="71"/>
      <c r="R25" s="28"/>
      <c r="S25" s="28"/>
      <c r="T25" s="28"/>
      <c r="U25" s="29">
        <f t="shared" ref="U25:U26" si="11">SUM(R25:T25)</f>
        <v>0</v>
      </c>
      <c r="V25" s="28"/>
      <c r="W25" s="28"/>
      <c r="X25" s="28"/>
      <c r="Y25" s="29">
        <f t="shared" ref="Y25:Y26" si="12">SUM(V25:X25)</f>
        <v>0</v>
      </c>
      <c r="Z25" s="28"/>
      <c r="AA25" s="28"/>
      <c r="AB25" s="28"/>
      <c r="AC25" s="29">
        <f t="shared" ref="AC25:AC26" si="13">SUM(Z25:AB25)</f>
        <v>0</v>
      </c>
      <c r="AD25" s="28"/>
      <c r="AE25" s="28"/>
      <c r="AF25" s="70"/>
      <c r="AG25" s="29">
        <f t="shared" ref="AG25:AG26" si="14">SUM(AD25:AF25)</f>
        <v>0</v>
      </c>
      <c r="AH25" s="29">
        <f t="shared" si="10"/>
        <v>0</v>
      </c>
      <c r="AI25" s="112">
        <f t="shared" ref="AI25:AI26" si="15">IF(ISERROR(AH25/J25),0,AH25/J25)</f>
        <v>0</v>
      </c>
      <c r="AJ25" s="112" t="str">
        <f>IF(ISERROR(AH25/$AH$139),"-",AH25/$AH$139)</f>
        <v>-</v>
      </c>
      <c r="AK25" s="11"/>
      <c r="AL25" s="11"/>
      <c r="AM25" s="11"/>
      <c r="AN25" s="11"/>
      <c r="AO25" s="11"/>
      <c r="AP25" s="11"/>
      <c r="AQ25" s="11"/>
      <c r="AR25" s="11"/>
    </row>
    <row r="26" spans="1:54" ht="12.75" hidden="1" customHeight="1" outlineLevel="1" x14ac:dyDescent="0.3">
      <c r="A26" s="23">
        <v>3</v>
      </c>
      <c r="B26" s="23"/>
      <c r="C26" s="170"/>
      <c r="D26" s="102"/>
      <c r="E26" s="71"/>
      <c r="F26" s="68"/>
      <c r="G26" s="68"/>
      <c r="H26" s="102"/>
      <c r="I26" s="102"/>
      <c r="J26" s="517"/>
      <c r="K26" s="70"/>
      <c r="L26" s="68"/>
      <c r="M26" s="28"/>
      <c r="N26" s="28"/>
      <c r="O26" s="28"/>
      <c r="P26" s="71"/>
      <c r="Q26" s="71"/>
      <c r="R26" s="28"/>
      <c r="S26" s="28"/>
      <c r="T26" s="28"/>
      <c r="U26" s="29">
        <f t="shared" si="11"/>
        <v>0</v>
      </c>
      <c r="V26" s="28"/>
      <c r="W26" s="28"/>
      <c r="X26" s="28"/>
      <c r="Y26" s="29">
        <f t="shared" si="12"/>
        <v>0</v>
      </c>
      <c r="Z26" s="28"/>
      <c r="AA26" s="28"/>
      <c r="AB26" s="28"/>
      <c r="AC26" s="29">
        <f t="shared" si="13"/>
        <v>0</v>
      </c>
      <c r="AD26" s="28"/>
      <c r="AE26" s="28"/>
      <c r="AF26" s="70"/>
      <c r="AG26" s="29">
        <f t="shared" si="14"/>
        <v>0</v>
      </c>
      <c r="AH26" s="29">
        <f t="shared" si="10"/>
        <v>0</v>
      </c>
      <c r="AI26" s="112">
        <f t="shared" si="15"/>
        <v>0</v>
      </c>
      <c r="AJ26" s="112" t="str">
        <f>IF(ISERROR(AH26/$AH$139),"-",AH26/$AH$139)</f>
        <v>-</v>
      </c>
    </row>
    <row r="27" spans="1:54" s="284" customFormat="1" ht="12.75" customHeight="1" collapsed="1" x14ac:dyDescent="0.3">
      <c r="A27" s="427" t="s">
        <v>51</v>
      </c>
      <c r="B27" s="432"/>
      <c r="C27" s="428"/>
      <c r="D27" s="428"/>
      <c r="E27" s="428"/>
      <c r="F27" s="428"/>
      <c r="G27" s="428"/>
      <c r="H27" s="428"/>
      <c r="I27" s="429"/>
      <c r="J27" s="273">
        <f>SUM(J24:J26)</f>
        <v>0</v>
      </c>
      <c r="K27" s="273">
        <f>SUM(K24:K26)</f>
        <v>0</v>
      </c>
      <c r="L27" s="394"/>
      <c r="M27" s="273">
        <f>SUM(M24:M26)</f>
        <v>0</v>
      </c>
      <c r="N27" s="273">
        <f>SUM(N24:N26)</f>
        <v>0</v>
      </c>
      <c r="O27" s="273">
        <f>SUM(O24:O26)</f>
        <v>0</v>
      </c>
      <c r="P27" s="274"/>
      <c r="Q27" s="404"/>
      <c r="R27" s="273">
        <f t="shared" ref="R27:AH27" si="16">SUM(R24:R26)</f>
        <v>0</v>
      </c>
      <c r="S27" s="273">
        <f t="shared" si="16"/>
        <v>0</v>
      </c>
      <c r="T27" s="273">
        <f t="shared" si="16"/>
        <v>0</v>
      </c>
      <c r="U27" s="273">
        <f t="shared" si="16"/>
        <v>0</v>
      </c>
      <c r="V27" s="273">
        <f t="shared" si="16"/>
        <v>0</v>
      </c>
      <c r="W27" s="273">
        <f t="shared" si="16"/>
        <v>0</v>
      </c>
      <c r="X27" s="273">
        <f t="shared" si="16"/>
        <v>0</v>
      </c>
      <c r="Y27" s="273">
        <f t="shared" si="16"/>
        <v>0</v>
      </c>
      <c r="Z27" s="273">
        <f t="shared" si="16"/>
        <v>0</v>
      </c>
      <c r="AA27" s="273">
        <f t="shared" si="16"/>
        <v>0</v>
      </c>
      <c r="AB27" s="273">
        <f t="shared" si="16"/>
        <v>0</v>
      </c>
      <c r="AC27" s="273">
        <f t="shared" si="16"/>
        <v>0</v>
      </c>
      <c r="AD27" s="273">
        <f t="shared" si="16"/>
        <v>0</v>
      </c>
      <c r="AE27" s="273">
        <f t="shared" si="16"/>
        <v>0</v>
      </c>
      <c r="AF27" s="273">
        <f t="shared" si="16"/>
        <v>0</v>
      </c>
      <c r="AG27" s="273">
        <f t="shared" si="16"/>
        <v>0</v>
      </c>
      <c r="AH27" s="273">
        <f t="shared" si="16"/>
        <v>0</v>
      </c>
      <c r="AI27" s="281">
        <f>IF(ISERROR(AH27/J27),0,AH27/J27)</f>
        <v>0</v>
      </c>
      <c r="AJ27" s="281">
        <f>IF(ISERROR(AH27/$AH$139),0,AH27/$AH$139)</f>
        <v>0</v>
      </c>
      <c r="AK27" s="11"/>
      <c r="AL27" s="11"/>
      <c r="AM27" s="11"/>
      <c r="AN27" s="11"/>
      <c r="AO27" s="11"/>
      <c r="AP27" s="11"/>
      <c r="AQ27" s="11"/>
      <c r="AR27" s="11"/>
      <c r="AS27" s="14"/>
      <c r="AT27" s="14"/>
      <c r="AU27" s="14"/>
      <c r="AV27" s="14"/>
      <c r="AW27" s="14"/>
      <c r="AX27" s="14"/>
      <c r="AY27" s="14"/>
      <c r="AZ27" s="14"/>
      <c r="BA27" s="14"/>
      <c r="BB27" s="14"/>
    </row>
    <row r="28" spans="1:54" ht="12.75" customHeight="1" x14ac:dyDescent="0.3">
      <c r="A28" s="473" t="s">
        <v>52</v>
      </c>
      <c r="B28" s="474"/>
      <c r="C28" s="474"/>
      <c r="D28" s="474"/>
      <c r="E28" s="475"/>
      <c r="F28" s="16"/>
      <c r="G28" s="5"/>
      <c r="H28" s="17"/>
      <c r="I28" s="17"/>
      <c r="J28" s="321"/>
      <c r="K28" s="7"/>
      <c r="L28" s="18"/>
      <c r="M28" s="19"/>
      <c r="N28" s="19"/>
      <c r="O28" s="19"/>
      <c r="P28" s="5"/>
      <c r="Q28" s="20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111"/>
      <c r="AJ28" s="111"/>
    </row>
    <row r="29" spans="1:54" ht="12.75" hidden="1" customHeight="1" outlineLevel="1" x14ac:dyDescent="0.3">
      <c r="A29" s="23">
        <v>1</v>
      </c>
      <c r="B29" s="23"/>
      <c r="C29" s="170"/>
      <c r="D29" s="101"/>
      <c r="E29" s="68"/>
      <c r="F29" s="68"/>
      <c r="G29" s="68"/>
      <c r="H29" s="101"/>
      <c r="I29" s="101"/>
      <c r="J29" s="481"/>
      <c r="K29" s="46"/>
      <c r="L29" s="68"/>
      <c r="M29" s="28"/>
      <c r="N29" s="28"/>
      <c r="O29" s="28"/>
      <c r="P29" s="68"/>
      <c r="Q29" s="68"/>
      <c r="R29" s="28"/>
      <c r="S29" s="28"/>
      <c r="T29" s="28"/>
      <c r="U29" s="29">
        <f>SUM(R29:T29)</f>
        <v>0</v>
      </c>
      <c r="V29" s="28"/>
      <c r="W29" s="28"/>
      <c r="X29" s="28"/>
      <c r="Y29" s="29">
        <f>SUM(V29:X29)</f>
        <v>0</v>
      </c>
      <c r="Z29" s="28"/>
      <c r="AA29" s="28"/>
      <c r="AB29" s="28"/>
      <c r="AC29" s="29">
        <f>SUM(Z29:AB29)</f>
        <v>0</v>
      </c>
      <c r="AD29" s="28"/>
      <c r="AE29" s="28"/>
      <c r="AF29" s="46"/>
      <c r="AG29" s="29">
        <f>SUM(AD29:AF29)</f>
        <v>0</v>
      </c>
      <c r="AH29" s="29">
        <f t="shared" ref="AH29:AH31" si="17">SUM(U29,Y29,AC29,AG29)</f>
        <v>0</v>
      </c>
      <c r="AI29" s="112">
        <f>IF(ISERROR(AH29/J29),0,AH29/J29)</f>
        <v>0</v>
      </c>
      <c r="AJ29" s="112" t="str">
        <f>IF(ISERROR(AH29/$AH$139),"-",AH29/$AH$139)</f>
        <v>-</v>
      </c>
      <c r="AK29" s="11"/>
      <c r="AL29" s="11"/>
      <c r="AM29" s="11"/>
      <c r="AN29" s="11"/>
      <c r="AO29" s="11"/>
      <c r="AP29" s="11"/>
      <c r="AQ29" s="11"/>
      <c r="AR29" s="11"/>
    </row>
    <row r="30" spans="1:54" ht="12.75" hidden="1" customHeight="1" outlineLevel="1" x14ac:dyDescent="0.3">
      <c r="A30" s="23">
        <v>2</v>
      </c>
      <c r="B30" s="23"/>
      <c r="C30" s="170"/>
      <c r="D30" s="101"/>
      <c r="E30" s="71"/>
      <c r="F30" s="68"/>
      <c r="G30" s="68"/>
      <c r="H30" s="102"/>
      <c r="I30" s="102"/>
      <c r="J30" s="482"/>
      <c r="K30" s="70"/>
      <c r="L30" s="68"/>
      <c r="M30" s="28"/>
      <c r="N30" s="28"/>
      <c r="O30" s="28"/>
      <c r="P30" s="71"/>
      <c r="Q30" s="71"/>
      <c r="R30" s="28"/>
      <c r="S30" s="28"/>
      <c r="T30" s="28"/>
      <c r="U30" s="29">
        <f t="shared" ref="U30:U31" si="18">SUM(R30:T30)</f>
        <v>0</v>
      </c>
      <c r="V30" s="28"/>
      <c r="W30" s="28"/>
      <c r="X30" s="28"/>
      <c r="Y30" s="29">
        <f t="shared" ref="Y30:Y31" si="19">SUM(V30:X30)</f>
        <v>0</v>
      </c>
      <c r="Z30" s="28"/>
      <c r="AA30" s="28"/>
      <c r="AB30" s="28"/>
      <c r="AC30" s="29">
        <f t="shared" ref="AC30:AC31" si="20">SUM(Z30:AB30)</f>
        <v>0</v>
      </c>
      <c r="AD30" s="28"/>
      <c r="AE30" s="28"/>
      <c r="AF30" s="70"/>
      <c r="AG30" s="29">
        <f t="shared" ref="AG30:AG31" si="21">SUM(AD30:AF30)</f>
        <v>0</v>
      </c>
      <c r="AH30" s="29">
        <f t="shared" si="17"/>
        <v>0</v>
      </c>
      <c r="AI30" s="112">
        <f t="shared" ref="AI30:AI31" si="22">IF(ISERROR(AH30/J30),0,AH30/J30)</f>
        <v>0</v>
      </c>
      <c r="AJ30" s="112" t="str">
        <f>IF(ISERROR(AH30/$AH$139),"-",AH30/$AH$139)</f>
        <v>-</v>
      </c>
      <c r="AK30" s="11"/>
      <c r="AL30" s="11"/>
      <c r="AM30" s="11"/>
      <c r="AN30" s="11"/>
      <c r="AO30" s="11"/>
      <c r="AP30" s="11"/>
      <c r="AQ30" s="11"/>
      <c r="AR30" s="11"/>
    </row>
    <row r="31" spans="1:54" ht="12.75" hidden="1" customHeight="1" outlineLevel="1" x14ac:dyDescent="0.3">
      <c r="A31" s="23">
        <v>3</v>
      </c>
      <c r="B31" s="23"/>
      <c r="C31" s="170"/>
      <c r="D31" s="101"/>
      <c r="E31" s="71"/>
      <c r="F31" s="68"/>
      <c r="G31" s="68"/>
      <c r="H31" s="102"/>
      <c r="I31" s="102"/>
      <c r="J31" s="482"/>
      <c r="K31" s="70"/>
      <c r="L31" s="68"/>
      <c r="M31" s="28"/>
      <c r="N31" s="28"/>
      <c r="O31" s="28"/>
      <c r="P31" s="71"/>
      <c r="Q31" s="71"/>
      <c r="R31" s="28"/>
      <c r="S31" s="28"/>
      <c r="T31" s="28"/>
      <c r="U31" s="29">
        <f t="shared" si="18"/>
        <v>0</v>
      </c>
      <c r="V31" s="28"/>
      <c r="W31" s="28"/>
      <c r="X31" s="28"/>
      <c r="Y31" s="29">
        <f t="shared" si="19"/>
        <v>0</v>
      </c>
      <c r="Z31" s="28"/>
      <c r="AA31" s="28"/>
      <c r="AB31" s="28"/>
      <c r="AC31" s="29">
        <f t="shared" si="20"/>
        <v>0</v>
      </c>
      <c r="AD31" s="28"/>
      <c r="AE31" s="28"/>
      <c r="AF31" s="70"/>
      <c r="AG31" s="29">
        <f t="shared" si="21"/>
        <v>0</v>
      </c>
      <c r="AH31" s="29">
        <f t="shared" si="17"/>
        <v>0</v>
      </c>
      <c r="AI31" s="112">
        <f t="shared" si="22"/>
        <v>0</v>
      </c>
      <c r="AJ31" s="112" t="str">
        <f>IF(ISERROR(AH31/$AH$139),"-",AH31/$AH$139)</f>
        <v>-</v>
      </c>
    </row>
    <row r="32" spans="1:54" s="284" customFormat="1" ht="12.75" customHeight="1" collapsed="1" x14ac:dyDescent="0.3">
      <c r="A32" s="427" t="s">
        <v>53</v>
      </c>
      <c r="B32" s="432"/>
      <c r="C32" s="428"/>
      <c r="D32" s="428"/>
      <c r="E32" s="428"/>
      <c r="F32" s="428"/>
      <c r="G32" s="428"/>
      <c r="H32" s="428"/>
      <c r="I32" s="429"/>
      <c r="J32" s="273">
        <f>SUM(J29:J31)</f>
        <v>0</v>
      </c>
      <c r="K32" s="273">
        <f>SUM(K29:K31)</f>
        <v>0</v>
      </c>
      <c r="L32" s="394"/>
      <c r="M32" s="273">
        <f>SUM(M29:M31)</f>
        <v>0</v>
      </c>
      <c r="N32" s="273">
        <f>SUM(N29:N31)</f>
        <v>0</v>
      </c>
      <c r="O32" s="273">
        <f>SUM(O29:O31)</f>
        <v>0</v>
      </c>
      <c r="P32" s="274"/>
      <c r="Q32" s="404"/>
      <c r="R32" s="273">
        <f t="shared" ref="R32:AH32" si="23">SUM(R29:R31)</f>
        <v>0</v>
      </c>
      <c r="S32" s="273">
        <f t="shared" si="23"/>
        <v>0</v>
      </c>
      <c r="T32" s="273">
        <f t="shared" si="23"/>
        <v>0</v>
      </c>
      <c r="U32" s="273">
        <f t="shared" si="23"/>
        <v>0</v>
      </c>
      <c r="V32" s="273">
        <f t="shared" si="23"/>
        <v>0</v>
      </c>
      <c r="W32" s="273">
        <f t="shared" si="23"/>
        <v>0</v>
      </c>
      <c r="X32" s="273">
        <f t="shared" si="23"/>
        <v>0</v>
      </c>
      <c r="Y32" s="273">
        <f t="shared" si="23"/>
        <v>0</v>
      </c>
      <c r="Z32" s="273">
        <f t="shared" si="23"/>
        <v>0</v>
      </c>
      <c r="AA32" s="273">
        <f t="shared" si="23"/>
        <v>0</v>
      </c>
      <c r="AB32" s="273">
        <f t="shared" si="23"/>
        <v>0</v>
      </c>
      <c r="AC32" s="273">
        <f t="shared" si="23"/>
        <v>0</v>
      </c>
      <c r="AD32" s="273">
        <f t="shared" si="23"/>
        <v>0</v>
      </c>
      <c r="AE32" s="273">
        <f t="shared" si="23"/>
        <v>0</v>
      </c>
      <c r="AF32" s="273">
        <f t="shared" si="23"/>
        <v>0</v>
      </c>
      <c r="AG32" s="273">
        <f t="shared" si="23"/>
        <v>0</v>
      </c>
      <c r="AH32" s="273">
        <f t="shared" si="23"/>
        <v>0</v>
      </c>
      <c r="AI32" s="281">
        <f>IF(ISERROR(AH32/J32),0,AH32/J32)</f>
        <v>0</v>
      </c>
      <c r="AJ32" s="281">
        <f>IF(ISERROR(AH32/$AH$139),0,AH32/$AH$139)</f>
        <v>0</v>
      </c>
      <c r="AK32" s="11"/>
      <c r="AL32" s="11"/>
      <c r="AM32" s="11"/>
      <c r="AN32" s="11"/>
      <c r="AO32" s="11"/>
      <c r="AP32" s="11"/>
      <c r="AQ32" s="11"/>
      <c r="AR32" s="11"/>
      <c r="AS32" s="14"/>
      <c r="AT32" s="14"/>
      <c r="AU32" s="14"/>
      <c r="AV32" s="14"/>
      <c r="AW32" s="14"/>
      <c r="AX32" s="14"/>
      <c r="AY32" s="14"/>
      <c r="AZ32" s="14"/>
      <c r="BA32" s="14"/>
      <c r="BB32" s="14"/>
    </row>
    <row r="33" spans="1:54" ht="12.75" customHeight="1" x14ac:dyDescent="0.3">
      <c r="A33" s="473" t="s">
        <v>54</v>
      </c>
      <c r="B33" s="474"/>
      <c r="C33" s="474"/>
      <c r="D33" s="474"/>
      <c r="E33" s="475"/>
      <c r="F33" s="16"/>
      <c r="G33" s="5"/>
      <c r="H33" s="17"/>
      <c r="I33" s="17"/>
      <c r="J33" s="230"/>
      <c r="K33" s="136"/>
      <c r="L33" s="18"/>
      <c r="M33" s="19"/>
      <c r="N33" s="19"/>
      <c r="O33" s="19"/>
      <c r="P33" s="5"/>
      <c r="Q33" s="20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11"/>
      <c r="AJ33" s="111"/>
    </row>
    <row r="34" spans="1:54" hidden="1" outlineLevel="1" x14ac:dyDescent="0.3">
      <c r="A34" s="22">
        <v>1</v>
      </c>
      <c r="B34" s="23"/>
      <c r="C34" s="109"/>
      <c r="D34" s="102"/>
      <c r="E34" s="84"/>
      <c r="F34" s="68"/>
      <c r="G34" s="68"/>
      <c r="H34" s="2"/>
      <c r="I34" s="2"/>
      <c r="J34" s="481"/>
      <c r="K34" s="86"/>
      <c r="L34" s="105"/>
      <c r="M34" s="51"/>
      <c r="N34" s="58"/>
      <c r="O34" s="51"/>
      <c r="P34" s="47"/>
      <c r="Q34" s="47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52"/>
      <c r="AG34" s="29">
        <f>SUM(AD34:AF34)</f>
        <v>0</v>
      </c>
      <c r="AH34" s="29">
        <f t="shared" ref="AH34:AH41" si="24">SUM(U34,Y34,AC34,AG34)</f>
        <v>0</v>
      </c>
      <c r="AI34" s="112">
        <f>IF(ISERROR(AH34/J34),0,AH34/J34)</f>
        <v>0</v>
      </c>
      <c r="AJ34" s="112" t="str">
        <f t="shared" ref="AJ34:AJ41" si="25">IF(ISERROR(AH34/$AH$139),"-",AH34/$AH$139)</f>
        <v>-</v>
      </c>
      <c r="AK34" s="11"/>
      <c r="AL34" s="11"/>
      <c r="AM34" s="11"/>
      <c r="AN34" s="11"/>
      <c r="AO34" s="11"/>
      <c r="AP34" s="11"/>
      <c r="AQ34" s="11"/>
      <c r="AR34" s="11"/>
    </row>
    <row r="35" spans="1:54" hidden="1" outlineLevel="1" x14ac:dyDescent="0.3">
      <c r="A35" s="22">
        <v>2</v>
      </c>
      <c r="B35" s="23"/>
      <c r="C35" s="109"/>
      <c r="D35" s="102"/>
      <c r="E35" s="90"/>
      <c r="F35" s="68"/>
      <c r="G35" s="68"/>
      <c r="H35" s="10"/>
      <c r="I35" s="2"/>
      <c r="J35" s="482"/>
      <c r="K35" s="91"/>
      <c r="L35" s="105"/>
      <c r="M35" s="51"/>
      <c r="N35" s="58"/>
      <c r="O35" s="51"/>
      <c r="P35" s="47"/>
      <c r="Q35" s="47"/>
      <c r="R35" s="28"/>
      <c r="S35" s="28"/>
      <c r="T35" s="28"/>
      <c r="U35" s="29">
        <f t="shared" ref="U35:U41" si="26">SUM(R35:T35)</f>
        <v>0</v>
      </c>
      <c r="V35" s="28"/>
      <c r="W35" s="28"/>
      <c r="X35" s="28"/>
      <c r="Y35" s="29">
        <f t="shared" ref="Y35:Y41" si="27">SUM(V35:X35)</f>
        <v>0</v>
      </c>
      <c r="Z35" s="28"/>
      <c r="AA35" s="28"/>
      <c r="AB35" s="28"/>
      <c r="AC35" s="29">
        <f t="shared" ref="AC35:AC41" si="28">SUM(Z35:AB35)</f>
        <v>0</v>
      </c>
      <c r="AD35" s="28"/>
      <c r="AE35" s="28"/>
      <c r="AF35" s="53"/>
      <c r="AG35" s="29">
        <f t="shared" ref="AG35:AG41" si="29">SUM(AD35:AF35)</f>
        <v>0</v>
      </c>
      <c r="AH35" s="29">
        <f t="shared" si="24"/>
        <v>0</v>
      </c>
      <c r="AI35" s="112">
        <f>IF(ISERROR(AH35/J35),0,AH35/J35)</f>
        <v>0</v>
      </c>
      <c r="AJ35" s="112" t="str">
        <f t="shared" si="25"/>
        <v>-</v>
      </c>
      <c r="AK35" s="11"/>
      <c r="AL35" s="11"/>
      <c r="AM35" s="11"/>
      <c r="AN35" s="11"/>
      <c r="AO35" s="11"/>
      <c r="AP35" s="11"/>
      <c r="AQ35" s="11"/>
      <c r="AR35" s="11"/>
    </row>
    <row r="36" spans="1:54" ht="12.75" hidden="1" customHeight="1" outlineLevel="1" x14ac:dyDescent="0.3">
      <c r="A36" s="22">
        <v>3</v>
      </c>
      <c r="B36" s="23"/>
      <c r="C36" s="109"/>
      <c r="D36" s="102"/>
      <c r="E36" s="106"/>
      <c r="F36" s="68"/>
      <c r="G36" s="68"/>
      <c r="H36" s="102"/>
      <c r="I36" s="102"/>
      <c r="J36" s="482"/>
      <c r="K36" s="107"/>
      <c r="L36" s="105"/>
      <c r="M36" s="28"/>
      <c r="N36" s="28"/>
      <c r="O36" s="28"/>
      <c r="P36" s="71"/>
      <c r="Q36" s="71"/>
      <c r="R36" s="28"/>
      <c r="S36" s="28"/>
      <c r="T36" s="28"/>
      <c r="U36" s="29">
        <f t="shared" si="26"/>
        <v>0</v>
      </c>
      <c r="V36" s="28"/>
      <c r="W36" s="28"/>
      <c r="X36" s="28"/>
      <c r="Y36" s="29">
        <f t="shared" si="27"/>
        <v>0</v>
      </c>
      <c r="Z36" s="28"/>
      <c r="AA36" s="28"/>
      <c r="AB36" s="28"/>
      <c r="AC36" s="29">
        <f t="shared" si="28"/>
        <v>0</v>
      </c>
      <c r="AD36" s="28"/>
      <c r="AE36" s="28"/>
      <c r="AF36" s="70"/>
      <c r="AG36" s="29">
        <f t="shared" si="29"/>
        <v>0</v>
      </c>
      <c r="AH36" s="29">
        <f t="shared" si="24"/>
        <v>0</v>
      </c>
      <c r="AI36" s="112">
        <f>IF(ISERROR(AH36/J36),0,AH36/J36)</f>
        <v>0</v>
      </c>
      <c r="AJ36" s="112" t="str">
        <f t="shared" si="25"/>
        <v>-</v>
      </c>
    </row>
    <row r="37" spans="1:54" ht="12.75" hidden="1" customHeight="1" outlineLevel="1" x14ac:dyDescent="0.3">
      <c r="A37" s="22">
        <v>4</v>
      </c>
      <c r="B37" s="23"/>
      <c r="C37" s="109"/>
      <c r="D37" s="102"/>
      <c r="E37" s="106"/>
      <c r="F37" s="68"/>
      <c r="G37" s="68"/>
      <c r="H37" s="102"/>
      <c r="I37" s="102"/>
      <c r="J37" s="482"/>
      <c r="K37" s="107"/>
      <c r="L37" s="105"/>
      <c r="M37" s="28"/>
      <c r="N37" s="28"/>
      <c r="O37" s="28"/>
      <c r="P37" s="71"/>
      <c r="Q37" s="71"/>
      <c r="R37" s="28"/>
      <c r="S37" s="28"/>
      <c r="T37" s="28"/>
      <c r="U37" s="29">
        <f t="shared" si="26"/>
        <v>0</v>
      </c>
      <c r="V37" s="28"/>
      <c r="W37" s="28"/>
      <c r="X37" s="28"/>
      <c r="Y37" s="29">
        <f t="shared" si="27"/>
        <v>0</v>
      </c>
      <c r="Z37" s="28"/>
      <c r="AA37" s="28"/>
      <c r="AB37" s="28"/>
      <c r="AC37" s="29">
        <f t="shared" si="28"/>
        <v>0</v>
      </c>
      <c r="AD37" s="28"/>
      <c r="AE37" s="28"/>
      <c r="AF37" s="70"/>
      <c r="AG37" s="29">
        <f t="shared" si="29"/>
        <v>0</v>
      </c>
      <c r="AH37" s="29">
        <f t="shared" si="24"/>
        <v>0</v>
      </c>
      <c r="AI37" s="112">
        <f t="shared" ref="AI37:AI41" si="30">IF(ISERROR(AH37/J37),0,AH37/J37)</f>
        <v>0</v>
      </c>
      <c r="AJ37" s="112" t="str">
        <f t="shared" si="25"/>
        <v>-</v>
      </c>
      <c r="AK37" s="11"/>
      <c r="AL37" s="11"/>
      <c r="AM37" s="11"/>
      <c r="AN37" s="11"/>
      <c r="AO37" s="11"/>
      <c r="AP37" s="11"/>
      <c r="AQ37" s="11"/>
      <c r="AR37" s="11"/>
    </row>
    <row r="38" spans="1:54" ht="12.75" hidden="1" customHeight="1" outlineLevel="1" x14ac:dyDescent="0.3">
      <c r="A38" s="22">
        <v>5</v>
      </c>
      <c r="B38" s="23"/>
      <c r="C38" s="109"/>
      <c r="D38" s="102"/>
      <c r="E38" s="106"/>
      <c r="F38" s="68"/>
      <c r="G38" s="68"/>
      <c r="H38" s="102"/>
      <c r="I38" s="102"/>
      <c r="J38" s="482"/>
      <c r="K38" s="107"/>
      <c r="L38" s="105"/>
      <c r="M38" s="28"/>
      <c r="N38" s="28"/>
      <c r="O38" s="28"/>
      <c r="P38" s="71"/>
      <c r="Q38" s="71"/>
      <c r="R38" s="28"/>
      <c r="S38" s="28"/>
      <c r="T38" s="28"/>
      <c r="U38" s="29">
        <f t="shared" si="26"/>
        <v>0</v>
      </c>
      <c r="V38" s="28"/>
      <c r="W38" s="28"/>
      <c r="X38" s="28"/>
      <c r="Y38" s="29">
        <f t="shared" si="27"/>
        <v>0</v>
      </c>
      <c r="Z38" s="28"/>
      <c r="AA38" s="28"/>
      <c r="AB38" s="28"/>
      <c r="AC38" s="29">
        <f t="shared" si="28"/>
        <v>0</v>
      </c>
      <c r="AD38" s="28"/>
      <c r="AE38" s="28"/>
      <c r="AF38" s="70"/>
      <c r="AG38" s="29">
        <f t="shared" si="29"/>
        <v>0</v>
      </c>
      <c r="AH38" s="29">
        <f t="shared" si="24"/>
        <v>0</v>
      </c>
      <c r="AI38" s="112">
        <f t="shared" si="30"/>
        <v>0</v>
      </c>
      <c r="AJ38" s="112" t="str">
        <f t="shared" si="25"/>
        <v>-</v>
      </c>
      <c r="AK38" s="11"/>
      <c r="AL38" s="11"/>
      <c r="AM38" s="11"/>
      <c r="AN38" s="11"/>
      <c r="AO38" s="11"/>
      <c r="AP38" s="11"/>
      <c r="AQ38" s="11"/>
      <c r="AR38" s="11"/>
    </row>
    <row r="39" spans="1:54" ht="12.75" hidden="1" customHeight="1" outlineLevel="1" x14ac:dyDescent="0.3">
      <c r="A39" s="22">
        <v>6</v>
      </c>
      <c r="B39" s="23"/>
      <c r="C39" s="109"/>
      <c r="D39" s="102"/>
      <c r="E39" s="106"/>
      <c r="F39" s="68"/>
      <c r="G39" s="68"/>
      <c r="H39" s="102"/>
      <c r="I39" s="102"/>
      <c r="J39" s="482"/>
      <c r="K39" s="107"/>
      <c r="L39" s="105"/>
      <c r="M39" s="28"/>
      <c r="N39" s="28"/>
      <c r="O39" s="28"/>
      <c r="P39" s="71"/>
      <c r="Q39" s="71"/>
      <c r="R39" s="28"/>
      <c r="S39" s="28"/>
      <c r="T39" s="28"/>
      <c r="U39" s="29">
        <f t="shared" si="26"/>
        <v>0</v>
      </c>
      <c r="V39" s="28"/>
      <c r="W39" s="28"/>
      <c r="X39" s="28"/>
      <c r="Y39" s="29">
        <f t="shared" si="27"/>
        <v>0</v>
      </c>
      <c r="Z39" s="28"/>
      <c r="AA39" s="28"/>
      <c r="AB39" s="28"/>
      <c r="AC39" s="29">
        <f t="shared" si="28"/>
        <v>0</v>
      </c>
      <c r="AD39" s="28"/>
      <c r="AE39" s="28"/>
      <c r="AF39" s="70"/>
      <c r="AG39" s="29">
        <f t="shared" si="29"/>
        <v>0</v>
      </c>
      <c r="AH39" s="29">
        <f t="shared" si="24"/>
        <v>0</v>
      </c>
      <c r="AI39" s="112">
        <f t="shared" si="30"/>
        <v>0</v>
      </c>
      <c r="AJ39" s="112" t="str">
        <f t="shared" si="25"/>
        <v>-</v>
      </c>
    </row>
    <row r="40" spans="1:54" ht="12.75" hidden="1" customHeight="1" outlineLevel="1" x14ac:dyDescent="0.3">
      <c r="A40" s="22">
        <v>7</v>
      </c>
      <c r="B40" s="23"/>
      <c r="C40" s="109"/>
      <c r="D40" s="102"/>
      <c r="E40" s="106"/>
      <c r="F40" s="68"/>
      <c r="G40" s="68"/>
      <c r="H40" s="102"/>
      <c r="I40" s="102"/>
      <c r="J40" s="482"/>
      <c r="K40" s="107"/>
      <c r="L40" s="105"/>
      <c r="M40" s="28"/>
      <c r="N40" s="28"/>
      <c r="O40" s="28"/>
      <c r="P40" s="71"/>
      <c r="Q40" s="71"/>
      <c r="R40" s="28"/>
      <c r="S40" s="28"/>
      <c r="T40" s="28"/>
      <c r="U40" s="29">
        <f t="shared" si="26"/>
        <v>0</v>
      </c>
      <c r="V40" s="28"/>
      <c r="W40" s="28"/>
      <c r="X40" s="28"/>
      <c r="Y40" s="29">
        <f t="shared" si="27"/>
        <v>0</v>
      </c>
      <c r="Z40" s="28"/>
      <c r="AA40" s="28"/>
      <c r="AB40" s="28"/>
      <c r="AC40" s="29">
        <f t="shared" si="28"/>
        <v>0</v>
      </c>
      <c r="AD40" s="28"/>
      <c r="AE40" s="28"/>
      <c r="AF40" s="70"/>
      <c r="AG40" s="29">
        <f t="shared" si="29"/>
        <v>0</v>
      </c>
      <c r="AH40" s="29">
        <f t="shared" si="24"/>
        <v>0</v>
      </c>
      <c r="AI40" s="112">
        <f t="shared" si="30"/>
        <v>0</v>
      </c>
      <c r="AJ40" s="112" t="str">
        <f t="shared" si="25"/>
        <v>-</v>
      </c>
      <c r="AK40" s="11"/>
      <c r="AL40" s="11"/>
      <c r="AM40" s="11"/>
      <c r="AN40" s="11"/>
      <c r="AO40" s="11"/>
      <c r="AP40" s="11"/>
      <c r="AQ40" s="11"/>
      <c r="AR40" s="11"/>
    </row>
    <row r="41" spans="1:54" ht="12.75" hidden="1" customHeight="1" outlineLevel="1" x14ac:dyDescent="0.3">
      <c r="A41" s="22">
        <v>8</v>
      </c>
      <c r="B41" s="23"/>
      <c r="C41" s="109"/>
      <c r="D41" s="102"/>
      <c r="E41" s="106"/>
      <c r="F41" s="68"/>
      <c r="G41" s="68"/>
      <c r="H41" s="102"/>
      <c r="I41" s="102"/>
      <c r="J41" s="517"/>
      <c r="K41" s="107"/>
      <c r="L41" s="105"/>
      <c r="M41" s="28"/>
      <c r="N41" s="28"/>
      <c r="O41" s="28"/>
      <c r="P41" s="71"/>
      <c r="Q41" s="71"/>
      <c r="R41" s="28"/>
      <c r="S41" s="28"/>
      <c r="T41" s="28"/>
      <c r="U41" s="29">
        <f t="shared" si="26"/>
        <v>0</v>
      </c>
      <c r="V41" s="28"/>
      <c r="W41" s="28"/>
      <c r="X41" s="28"/>
      <c r="Y41" s="29">
        <f t="shared" si="27"/>
        <v>0</v>
      </c>
      <c r="Z41" s="28"/>
      <c r="AA41" s="28"/>
      <c r="AB41" s="28"/>
      <c r="AC41" s="29">
        <f t="shared" si="28"/>
        <v>0</v>
      </c>
      <c r="AD41" s="28"/>
      <c r="AE41" s="28"/>
      <c r="AF41" s="70"/>
      <c r="AG41" s="29">
        <f t="shared" si="29"/>
        <v>0</v>
      </c>
      <c r="AH41" s="29">
        <f t="shared" si="24"/>
        <v>0</v>
      </c>
      <c r="AI41" s="112">
        <f t="shared" si="30"/>
        <v>0</v>
      </c>
      <c r="AJ41" s="112" t="str">
        <f t="shared" si="25"/>
        <v>-</v>
      </c>
      <c r="AK41" s="11"/>
      <c r="AL41" s="11"/>
      <c r="AM41" s="11"/>
      <c r="AN41" s="11"/>
      <c r="AO41" s="11"/>
      <c r="AP41" s="11"/>
      <c r="AQ41" s="11"/>
      <c r="AR41" s="11"/>
    </row>
    <row r="42" spans="1:54" s="284" customFormat="1" ht="13.5" customHeight="1" collapsed="1" x14ac:dyDescent="0.3">
      <c r="A42" s="427" t="s">
        <v>55</v>
      </c>
      <c r="B42" s="432"/>
      <c r="C42" s="428"/>
      <c r="D42" s="428"/>
      <c r="E42" s="428"/>
      <c r="F42" s="428"/>
      <c r="G42" s="428"/>
      <c r="H42" s="428"/>
      <c r="I42" s="429"/>
      <c r="J42" s="273">
        <f>SUM(J34:J41)</f>
        <v>0</v>
      </c>
      <c r="K42" s="273">
        <f>SUM(K34:K41)</f>
        <v>0</v>
      </c>
      <c r="L42" s="394"/>
      <c r="M42" s="273">
        <f>SUM(M34:M41)</f>
        <v>0</v>
      </c>
      <c r="N42" s="273">
        <f>SUM(N34:N41)</f>
        <v>0</v>
      </c>
      <c r="O42" s="273">
        <f>SUM(O34:O41)</f>
        <v>0</v>
      </c>
      <c r="P42" s="274"/>
      <c r="Q42" s="404"/>
      <c r="R42" s="273">
        <f t="shared" ref="R42:AH42" si="31">SUM(R34:R41)</f>
        <v>0</v>
      </c>
      <c r="S42" s="273">
        <f t="shared" si="31"/>
        <v>0</v>
      </c>
      <c r="T42" s="273">
        <f t="shared" si="31"/>
        <v>0</v>
      </c>
      <c r="U42" s="273">
        <f t="shared" si="31"/>
        <v>0</v>
      </c>
      <c r="V42" s="273">
        <f t="shared" si="31"/>
        <v>0</v>
      </c>
      <c r="W42" s="273">
        <f t="shared" si="31"/>
        <v>0</v>
      </c>
      <c r="X42" s="273">
        <f t="shared" si="31"/>
        <v>0</v>
      </c>
      <c r="Y42" s="273">
        <f t="shared" si="31"/>
        <v>0</v>
      </c>
      <c r="Z42" s="273">
        <f t="shared" si="31"/>
        <v>0</v>
      </c>
      <c r="AA42" s="273">
        <f t="shared" si="31"/>
        <v>0</v>
      </c>
      <c r="AB42" s="273">
        <f t="shared" si="31"/>
        <v>0</v>
      </c>
      <c r="AC42" s="273">
        <f t="shared" si="31"/>
        <v>0</v>
      </c>
      <c r="AD42" s="273">
        <f t="shared" si="31"/>
        <v>0</v>
      </c>
      <c r="AE42" s="273">
        <f t="shared" si="31"/>
        <v>0</v>
      </c>
      <c r="AF42" s="273">
        <f t="shared" si="31"/>
        <v>0</v>
      </c>
      <c r="AG42" s="273">
        <f t="shared" si="31"/>
        <v>0</v>
      </c>
      <c r="AH42" s="273">
        <f t="shared" si="31"/>
        <v>0</v>
      </c>
      <c r="AI42" s="281">
        <f>IF(ISERROR(AH42/J42),0,AH42/J42)</f>
        <v>0</v>
      </c>
      <c r="AJ42" s="281">
        <f>IF(ISERROR(AH42/$AH$139),0,AH42/$AH$139)</f>
        <v>0</v>
      </c>
      <c r="AK42" s="11"/>
      <c r="AL42" s="11"/>
      <c r="AM42" s="11"/>
      <c r="AN42" s="11"/>
      <c r="AO42" s="11"/>
      <c r="AP42" s="11"/>
      <c r="AQ42" s="11"/>
      <c r="AR42" s="11"/>
      <c r="AS42" s="14"/>
      <c r="AT42" s="14"/>
      <c r="AU42" s="14"/>
      <c r="AV42" s="14"/>
      <c r="AW42" s="14"/>
      <c r="AX42" s="14"/>
      <c r="AY42" s="14"/>
      <c r="AZ42" s="14"/>
      <c r="BA42" s="14"/>
      <c r="BB42" s="14"/>
    </row>
    <row r="43" spans="1:54" ht="12.75" customHeight="1" x14ac:dyDescent="0.3">
      <c r="A43" s="473" t="s">
        <v>56</v>
      </c>
      <c r="B43" s="474"/>
      <c r="C43" s="474"/>
      <c r="D43" s="474"/>
      <c r="E43" s="475"/>
      <c r="F43" s="16"/>
      <c r="G43" s="5"/>
      <c r="H43" s="17"/>
      <c r="I43" s="17"/>
      <c r="J43" s="321"/>
      <c r="K43" s="7"/>
      <c r="L43" s="18"/>
      <c r="M43" s="19"/>
      <c r="N43" s="19"/>
      <c r="O43" s="19"/>
      <c r="P43" s="5"/>
      <c r="Q43" s="20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111"/>
      <c r="AJ43" s="111"/>
    </row>
    <row r="44" spans="1:54" ht="12.75" hidden="1" customHeight="1" outlineLevel="1" x14ac:dyDescent="0.3">
      <c r="A44" s="23">
        <v>1</v>
      </c>
      <c r="B44" s="23"/>
      <c r="C44" s="104"/>
      <c r="D44" s="102"/>
      <c r="E44" s="105"/>
      <c r="F44" s="68"/>
      <c r="G44" s="68"/>
      <c r="H44" s="101"/>
      <c r="I44" s="101"/>
      <c r="J44" s="481"/>
      <c r="K44" s="46"/>
      <c r="L44" s="68"/>
      <c r="M44" s="28"/>
      <c r="N44" s="28"/>
      <c r="O44" s="28"/>
      <c r="P44" s="68"/>
      <c r="Q44" s="68"/>
      <c r="R44" s="28"/>
      <c r="S44" s="28"/>
      <c r="T44" s="28"/>
      <c r="U44" s="29">
        <f>SUM(R44:T44)</f>
        <v>0</v>
      </c>
      <c r="V44" s="28"/>
      <c r="W44" s="28"/>
      <c r="X44" s="28"/>
      <c r="Y44" s="29">
        <f>SUM(V44:X44)</f>
        <v>0</v>
      </c>
      <c r="Z44" s="28"/>
      <c r="AA44" s="28"/>
      <c r="AB44" s="28"/>
      <c r="AC44" s="29">
        <f>SUM(Z44:AB44)</f>
        <v>0</v>
      </c>
      <c r="AD44" s="28"/>
      <c r="AE44" s="28"/>
      <c r="AF44" s="46"/>
      <c r="AG44" s="29">
        <f>SUM(AD44:AF44)</f>
        <v>0</v>
      </c>
      <c r="AH44" s="29">
        <f t="shared" ref="AH44:AH55" si="32">SUM(U44,Y44,AC44,AG44)</f>
        <v>0</v>
      </c>
      <c r="AI44" s="112">
        <f>IF(ISERROR(AH44/J44),0,AH44/J44)</f>
        <v>0</v>
      </c>
      <c r="AJ44" s="112" t="str">
        <f t="shared" ref="AJ44:AJ55" si="33">IF(ISERROR(AH44/$AH$139),"-",AH44/$AH$139)</f>
        <v>-</v>
      </c>
      <c r="AK44" s="11"/>
      <c r="AL44" s="11"/>
      <c r="AM44" s="11"/>
      <c r="AN44" s="11"/>
      <c r="AO44" s="11"/>
      <c r="AP44" s="11"/>
      <c r="AQ44" s="11"/>
      <c r="AR44" s="11"/>
    </row>
    <row r="45" spans="1:54" ht="12.75" hidden="1" customHeight="1" outlineLevel="1" x14ac:dyDescent="0.3">
      <c r="A45" s="23">
        <v>2</v>
      </c>
      <c r="B45" s="23"/>
      <c r="C45" s="90"/>
      <c r="D45" s="102"/>
      <c r="E45" s="106"/>
      <c r="F45" s="68"/>
      <c r="G45" s="68"/>
      <c r="H45" s="102"/>
      <c r="I45" s="102"/>
      <c r="J45" s="482"/>
      <c r="K45" s="70"/>
      <c r="L45" s="68"/>
      <c r="M45" s="28"/>
      <c r="N45" s="28"/>
      <c r="O45" s="28"/>
      <c r="P45" s="71"/>
      <c r="Q45" s="71"/>
      <c r="R45" s="28"/>
      <c r="S45" s="28"/>
      <c r="T45" s="28"/>
      <c r="U45" s="29">
        <f t="shared" ref="U45:U55" si="34">SUM(R45:T45)</f>
        <v>0</v>
      </c>
      <c r="V45" s="28"/>
      <c r="W45" s="28"/>
      <c r="X45" s="28"/>
      <c r="Y45" s="29">
        <f t="shared" ref="Y45:Y55" si="35">SUM(V45:X45)</f>
        <v>0</v>
      </c>
      <c r="Z45" s="28"/>
      <c r="AA45" s="28"/>
      <c r="AB45" s="28"/>
      <c r="AC45" s="29">
        <f t="shared" ref="AC45:AC55" si="36">SUM(Z45:AB45)</f>
        <v>0</v>
      </c>
      <c r="AD45" s="28"/>
      <c r="AE45" s="28"/>
      <c r="AF45" s="70"/>
      <c r="AG45" s="29">
        <f t="shared" ref="AG45:AG55" si="37">SUM(AD45:AF45)</f>
        <v>0</v>
      </c>
      <c r="AH45" s="29">
        <f t="shared" si="32"/>
        <v>0</v>
      </c>
      <c r="AI45" s="112">
        <f t="shared" ref="AI45:AI55" si="38">IF(ISERROR(AH45/J45),0,AH45/J45)</f>
        <v>0</v>
      </c>
      <c r="AJ45" s="112" t="str">
        <f t="shared" si="33"/>
        <v>-</v>
      </c>
      <c r="AK45" s="11"/>
      <c r="AL45" s="11"/>
      <c r="AM45" s="11"/>
      <c r="AN45" s="11"/>
      <c r="AO45" s="11"/>
      <c r="AP45" s="11"/>
      <c r="AQ45" s="11"/>
      <c r="AR45" s="11"/>
    </row>
    <row r="46" spans="1:54" ht="12.75" hidden="1" customHeight="1" outlineLevel="1" x14ac:dyDescent="0.3">
      <c r="A46" s="23">
        <v>3</v>
      </c>
      <c r="B46" s="23"/>
      <c r="C46" s="90"/>
      <c r="D46" s="102"/>
      <c r="E46" s="106"/>
      <c r="F46" s="68"/>
      <c r="G46" s="68"/>
      <c r="H46" s="102"/>
      <c r="I46" s="102"/>
      <c r="J46" s="482"/>
      <c r="K46" s="70"/>
      <c r="L46" s="68"/>
      <c r="M46" s="28"/>
      <c r="N46" s="28"/>
      <c r="O46" s="28"/>
      <c r="P46" s="71"/>
      <c r="Q46" s="71"/>
      <c r="R46" s="28"/>
      <c r="S46" s="28"/>
      <c r="T46" s="28"/>
      <c r="U46" s="29">
        <f t="shared" ref="U46:U47" si="39">SUM(R46:T46)</f>
        <v>0</v>
      </c>
      <c r="V46" s="28"/>
      <c r="W46" s="28"/>
      <c r="X46" s="28"/>
      <c r="Y46" s="29">
        <f t="shared" ref="Y46:Y47" si="40">SUM(V46:X46)</f>
        <v>0</v>
      </c>
      <c r="Z46" s="28"/>
      <c r="AA46" s="28"/>
      <c r="AB46" s="28"/>
      <c r="AC46" s="29">
        <f t="shared" ref="AC46:AC47" si="41">SUM(Z46:AB46)</f>
        <v>0</v>
      </c>
      <c r="AD46" s="28"/>
      <c r="AE46" s="28"/>
      <c r="AF46" s="70"/>
      <c r="AG46" s="29">
        <f t="shared" ref="AG46:AG47" si="42">SUM(AD46:AF46)</f>
        <v>0</v>
      </c>
      <c r="AH46" s="29">
        <f t="shared" ref="AH46:AH47" si="43">SUM(U46,Y46,AC46,AG46)</f>
        <v>0</v>
      </c>
      <c r="AI46" s="112">
        <f t="shared" ref="AI46:AI47" si="44">IF(ISERROR(AH46/J46),0,AH46/J46)</f>
        <v>0</v>
      </c>
      <c r="AJ46" s="112" t="str">
        <f t="shared" si="33"/>
        <v>-</v>
      </c>
      <c r="AK46" s="11"/>
      <c r="AL46" s="11"/>
      <c r="AM46" s="11"/>
      <c r="AN46" s="11"/>
      <c r="AO46" s="11"/>
      <c r="AP46" s="11"/>
      <c r="AQ46" s="11"/>
      <c r="AR46" s="11"/>
    </row>
    <row r="47" spans="1:54" ht="12.75" hidden="1" customHeight="1" outlineLevel="1" x14ac:dyDescent="0.3">
      <c r="A47" s="23">
        <v>4</v>
      </c>
      <c r="B47" s="23"/>
      <c r="C47" s="90"/>
      <c r="D47" s="102"/>
      <c r="E47" s="106"/>
      <c r="F47" s="68"/>
      <c r="G47" s="68"/>
      <c r="H47" s="102"/>
      <c r="I47" s="102"/>
      <c r="J47" s="482"/>
      <c r="K47" s="70"/>
      <c r="L47" s="68"/>
      <c r="M47" s="28"/>
      <c r="N47" s="28"/>
      <c r="O47" s="28"/>
      <c r="P47" s="71"/>
      <c r="Q47" s="71"/>
      <c r="R47" s="28"/>
      <c r="S47" s="28"/>
      <c r="T47" s="28"/>
      <c r="U47" s="29">
        <f t="shared" si="39"/>
        <v>0</v>
      </c>
      <c r="V47" s="28"/>
      <c r="W47" s="28"/>
      <c r="X47" s="28"/>
      <c r="Y47" s="29">
        <f t="shared" si="40"/>
        <v>0</v>
      </c>
      <c r="Z47" s="28"/>
      <c r="AA47" s="28"/>
      <c r="AB47" s="28"/>
      <c r="AC47" s="29">
        <f t="shared" si="41"/>
        <v>0</v>
      </c>
      <c r="AD47" s="28"/>
      <c r="AE47" s="28"/>
      <c r="AF47" s="70"/>
      <c r="AG47" s="29">
        <f t="shared" si="42"/>
        <v>0</v>
      </c>
      <c r="AH47" s="29">
        <f t="shared" si="43"/>
        <v>0</v>
      </c>
      <c r="AI47" s="112">
        <f t="shared" si="44"/>
        <v>0</v>
      </c>
      <c r="AJ47" s="112" t="str">
        <f t="shared" si="33"/>
        <v>-</v>
      </c>
      <c r="AK47" s="11"/>
      <c r="AL47" s="11"/>
      <c r="AM47" s="11"/>
      <c r="AN47" s="11"/>
      <c r="AO47" s="11"/>
      <c r="AP47" s="11"/>
      <c r="AQ47" s="11"/>
      <c r="AR47" s="11"/>
    </row>
    <row r="48" spans="1:54" ht="12.75" hidden="1" customHeight="1" outlineLevel="1" x14ac:dyDescent="0.3">
      <c r="A48" s="23">
        <v>5</v>
      </c>
      <c r="B48" s="23"/>
      <c r="C48" s="90"/>
      <c r="D48" s="102"/>
      <c r="E48" s="106"/>
      <c r="F48" s="68"/>
      <c r="G48" s="68"/>
      <c r="H48" s="102"/>
      <c r="I48" s="102"/>
      <c r="J48" s="482"/>
      <c r="K48" s="70"/>
      <c r="L48" s="68"/>
      <c r="M48" s="28"/>
      <c r="N48" s="28"/>
      <c r="O48" s="28"/>
      <c r="P48" s="71"/>
      <c r="Q48" s="71"/>
      <c r="R48" s="28"/>
      <c r="S48" s="28"/>
      <c r="T48" s="28"/>
      <c r="U48" s="29">
        <f t="shared" si="34"/>
        <v>0</v>
      </c>
      <c r="V48" s="28"/>
      <c r="W48" s="28"/>
      <c r="X48" s="28"/>
      <c r="Y48" s="29">
        <f t="shared" si="35"/>
        <v>0</v>
      </c>
      <c r="Z48" s="28"/>
      <c r="AA48" s="28"/>
      <c r="AB48" s="28"/>
      <c r="AC48" s="29">
        <f t="shared" si="36"/>
        <v>0</v>
      </c>
      <c r="AD48" s="28"/>
      <c r="AE48" s="28"/>
      <c r="AF48" s="70"/>
      <c r="AG48" s="29">
        <f t="shared" si="37"/>
        <v>0</v>
      </c>
      <c r="AH48" s="29">
        <f t="shared" si="32"/>
        <v>0</v>
      </c>
      <c r="AI48" s="112">
        <f t="shared" si="38"/>
        <v>0</v>
      </c>
      <c r="AJ48" s="112" t="str">
        <f t="shared" si="33"/>
        <v>-</v>
      </c>
    </row>
    <row r="49" spans="1:54" ht="12.75" hidden="1" customHeight="1" outlineLevel="1" x14ac:dyDescent="0.3">
      <c r="A49" s="23">
        <v>6</v>
      </c>
      <c r="B49" s="23"/>
      <c r="C49" s="90"/>
      <c r="D49" s="102"/>
      <c r="E49" s="106"/>
      <c r="F49" s="68"/>
      <c r="G49" s="68"/>
      <c r="H49" s="102"/>
      <c r="I49" s="102"/>
      <c r="J49" s="482"/>
      <c r="K49" s="70"/>
      <c r="L49" s="68"/>
      <c r="M49" s="28"/>
      <c r="N49" s="28"/>
      <c r="O49" s="28"/>
      <c r="P49" s="71"/>
      <c r="Q49" s="71"/>
      <c r="R49" s="28"/>
      <c r="S49" s="28"/>
      <c r="T49" s="28"/>
      <c r="U49" s="29">
        <f t="shared" si="34"/>
        <v>0</v>
      </c>
      <c r="V49" s="28"/>
      <c r="W49" s="28"/>
      <c r="X49" s="28"/>
      <c r="Y49" s="29">
        <f t="shared" si="35"/>
        <v>0</v>
      </c>
      <c r="Z49" s="28"/>
      <c r="AA49" s="28"/>
      <c r="AB49" s="28"/>
      <c r="AC49" s="29">
        <f t="shared" si="36"/>
        <v>0</v>
      </c>
      <c r="AD49" s="28"/>
      <c r="AE49" s="28"/>
      <c r="AF49" s="70"/>
      <c r="AG49" s="29">
        <f t="shared" si="37"/>
        <v>0</v>
      </c>
      <c r="AH49" s="29">
        <f t="shared" si="32"/>
        <v>0</v>
      </c>
      <c r="AI49" s="112">
        <f t="shared" si="38"/>
        <v>0</v>
      </c>
      <c r="AJ49" s="112" t="str">
        <f t="shared" si="33"/>
        <v>-</v>
      </c>
      <c r="AK49" s="11"/>
      <c r="AL49" s="11"/>
      <c r="AM49" s="11"/>
      <c r="AN49" s="11"/>
      <c r="AO49" s="11"/>
      <c r="AP49" s="11"/>
      <c r="AQ49" s="11"/>
      <c r="AR49" s="11"/>
    </row>
    <row r="50" spans="1:54" ht="12.75" hidden="1" customHeight="1" outlineLevel="1" x14ac:dyDescent="0.3">
      <c r="A50" s="23">
        <v>7</v>
      </c>
      <c r="B50" s="23"/>
      <c r="C50" s="90"/>
      <c r="D50" s="102"/>
      <c r="E50" s="106"/>
      <c r="F50" s="68"/>
      <c r="G50" s="68"/>
      <c r="H50" s="102"/>
      <c r="I50" s="102"/>
      <c r="J50" s="482"/>
      <c r="K50" s="70"/>
      <c r="L50" s="68"/>
      <c r="M50" s="28"/>
      <c r="N50" s="28"/>
      <c r="O50" s="28"/>
      <c r="P50" s="71"/>
      <c r="Q50" s="71"/>
      <c r="R50" s="28"/>
      <c r="S50" s="28"/>
      <c r="T50" s="28"/>
      <c r="U50" s="29">
        <f t="shared" si="34"/>
        <v>0</v>
      </c>
      <c r="V50" s="28"/>
      <c r="W50" s="28"/>
      <c r="X50" s="28"/>
      <c r="Y50" s="29">
        <f t="shared" si="35"/>
        <v>0</v>
      </c>
      <c r="Z50" s="28"/>
      <c r="AA50" s="28"/>
      <c r="AB50" s="28"/>
      <c r="AC50" s="29">
        <f t="shared" si="36"/>
        <v>0</v>
      </c>
      <c r="AD50" s="28"/>
      <c r="AE50" s="28"/>
      <c r="AF50" s="70"/>
      <c r="AG50" s="29">
        <f t="shared" si="37"/>
        <v>0</v>
      </c>
      <c r="AH50" s="29">
        <f t="shared" si="32"/>
        <v>0</v>
      </c>
      <c r="AI50" s="112">
        <f t="shared" si="38"/>
        <v>0</v>
      </c>
      <c r="AJ50" s="112" t="str">
        <f t="shared" si="33"/>
        <v>-</v>
      </c>
      <c r="AK50" s="11"/>
      <c r="AL50" s="11"/>
      <c r="AM50" s="11"/>
      <c r="AN50" s="11"/>
      <c r="AO50" s="11"/>
      <c r="AP50" s="11"/>
      <c r="AQ50" s="11"/>
      <c r="AR50" s="11"/>
    </row>
    <row r="51" spans="1:54" ht="12.75" hidden="1" customHeight="1" outlineLevel="1" x14ac:dyDescent="0.3">
      <c r="A51" s="23">
        <v>8</v>
      </c>
      <c r="B51" s="23"/>
      <c r="C51" s="90"/>
      <c r="D51" s="102"/>
      <c r="E51" s="106"/>
      <c r="F51" s="68"/>
      <c r="G51" s="68"/>
      <c r="H51" s="102"/>
      <c r="I51" s="102"/>
      <c r="J51" s="482"/>
      <c r="K51" s="70"/>
      <c r="L51" s="68"/>
      <c r="M51" s="28"/>
      <c r="N51" s="28"/>
      <c r="O51" s="28"/>
      <c r="P51" s="71"/>
      <c r="Q51" s="71"/>
      <c r="R51" s="28"/>
      <c r="S51" s="28"/>
      <c r="T51" s="28"/>
      <c r="U51" s="29">
        <f t="shared" si="34"/>
        <v>0</v>
      </c>
      <c r="V51" s="28"/>
      <c r="W51" s="28"/>
      <c r="X51" s="28"/>
      <c r="Y51" s="29">
        <f t="shared" si="35"/>
        <v>0</v>
      </c>
      <c r="Z51" s="28"/>
      <c r="AA51" s="28"/>
      <c r="AB51" s="28"/>
      <c r="AC51" s="29">
        <f t="shared" si="36"/>
        <v>0</v>
      </c>
      <c r="AD51" s="28"/>
      <c r="AE51" s="28"/>
      <c r="AF51" s="70"/>
      <c r="AG51" s="29">
        <f t="shared" si="37"/>
        <v>0</v>
      </c>
      <c r="AH51" s="29">
        <f t="shared" si="32"/>
        <v>0</v>
      </c>
      <c r="AI51" s="112">
        <f t="shared" si="38"/>
        <v>0</v>
      </c>
      <c r="AJ51" s="112" t="str">
        <f t="shared" si="33"/>
        <v>-</v>
      </c>
    </row>
    <row r="52" spans="1:54" ht="12.75" hidden="1" customHeight="1" outlineLevel="1" x14ac:dyDescent="0.3">
      <c r="A52" s="23">
        <v>9</v>
      </c>
      <c r="B52" s="23"/>
      <c r="C52" s="90"/>
      <c r="D52" s="102"/>
      <c r="E52" s="106"/>
      <c r="F52" s="68"/>
      <c r="G52" s="68"/>
      <c r="H52" s="102"/>
      <c r="I52" s="102"/>
      <c r="J52" s="482"/>
      <c r="K52" s="70"/>
      <c r="L52" s="68"/>
      <c r="M52" s="28"/>
      <c r="N52" s="28"/>
      <c r="O52" s="28"/>
      <c r="P52" s="71"/>
      <c r="Q52" s="71"/>
      <c r="R52" s="28"/>
      <c r="S52" s="28"/>
      <c r="T52" s="28"/>
      <c r="U52" s="29">
        <f t="shared" si="34"/>
        <v>0</v>
      </c>
      <c r="V52" s="28"/>
      <c r="W52" s="28"/>
      <c r="X52" s="28"/>
      <c r="Y52" s="29">
        <f t="shared" si="35"/>
        <v>0</v>
      </c>
      <c r="Z52" s="28"/>
      <c r="AA52" s="28"/>
      <c r="AB52" s="28"/>
      <c r="AC52" s="29">
        <f t="shared" si="36"/>
        <v>0</v>
      </c>
      <c r="AD52" s="28"/>
      <c r="AE52" s="28"/>
      <c r="AF52" s="70"/>
      <c r="AG52" s="29">
        <f t="shared" si="37"/>
        <v>0</v>
      </c>
      <c r="AH52" s="29">
        <f t="shared" si="32"/>
        <v>0</v>
      </c>
      <c r="AI52" s="112">
        <f t="shared" si="38"/>
        <v>0</v>
      </c>
      <c r="AJ52" s="112" t="str">
        <f t="shared" si="33"/>
        <v>-</v>
      </c>
      <c r="AK52" s="11"/>
      <c r="AL52" s="11"/>
      <c r="AM52" s="11"/>
      <c r="AN52" s="11"/>
      <c r="AO52" s="11"/>
      <c r="AP52" s="11"/>
      <c r="AQ52" s="11"/>
      <c r="AR52" s="11"/>
    </row>
    <row r="53" spans="1:54" ht="12.75" hidden="1" customHeight="1" outlineLevel="1" x14ac:dyDescent="0.3">
      <c r="A53" s="23">
        <v>10</v>
      </c>
      <c r="B53" s="23"/>
      <c r="C53" s="90"/>
      <c r="D53" s="102"/>
      <c r="E53" s="106"/>
      <c r="F53" s="68"/>
      <c r="G53" s="68"/>
      <c r="H53" s="102"/>
      <c r="I53" s="102"/>
      <c r="J53" s="482"/>
      <c r="K53" s="70"/>
      <c r="L53" s="68"/>
      <c r="M53" s="28"/>
      <c r="N53" s="28"/>
      <c r="O53" s="28"/>
      <c r="P53" s="71"/>
      <c r="Q53" s="71"/>
      <c r="R53" s="28"/>
      <c r="S53" s="28"/>
      <c r="T53" s="28"/>
      <c r="U53" s="29">
        <f t="shared" si="34"/>
        <v>0</v>
      </c>
      <c r="V53" s="28"/>
      <c r="W53" s="28"/>
      <c r="X53" s="28"/>
      <c r="Y53" s="29">
        <f t="shared" si="35"/>
        <v>0</v>
      </c>
      <c r="Z53" s="28"/>
      <c r="AA53" s="28"/>
      <c r="AB53" s="28"/>
      <c r="AC53" s="29">
        <f t="shared" si="36"/>
        <v>0</v>
      </c>
      <c r="AD53" s="28"/>
      <c r="AE53" s="28"/>
      <c r="AF53" s="70"/>
      <c r="AG53" s="29">
        <f t="shared" si="37"/>
        <v>0</v>
      </c>
      <c r="AH53" s="29">
        <f t="shared" si="32"/>
        <v>0</v>
      </c>
      <c r="AI53" s="112">
        <f t="shared" si="38"/>
        <v>0</v>
      </c>
      <c r="AJ53" s="112" t="str">
        <f t="shared" si="33"/>
        <v>-</v>
      </c>
      <c r="AK53" s="11"/>
      <c r="AL53" s="11"/>
      <c r="AM53" s="11"/>
      <c r="AN53" s="11"/>
      <c r="AO53" s="11"/>
      <c r="AP53" s="11"/>
      <c r="AQ53" s="11"/>
      <c r="AR53" s="11"/>
    </row>
    <row r="54" spans="1:54" ht="12.75" hidden="1" customHeight="1" outlineLevel="1" x14ac:dyDescent="0.3">
      <c r="A54" s="23">
        <v>11</v>
      </c>
      <c r="B54" s="23"/>
      <c r="C54" s="90"/>
      <c r="D54" s="102"/>
      <c r="E54" s="106"/>
      <c r="F54" s="68"/>
      <c r="G54" s="68"/>
      <c r="H54" s="102"/>
      <c r="I54" s="102"/>
      <c r="J54" s="482"/>
      <c r="K54" s="70"/>
      <c r="L54" s="68"/>
      <c r="M54" s="28"/>
      <c r="N54" s="28"/>
      <c r="O54" s="28"/>
      <c r="P54" s="71"/>
      <c r="Q54" s="71"/>
      <c r="R54" s="28"/>
      <c r="S54" s="28"/>
      <c r="T54" s="28"/>
      <c r="U54" s="29">
        <f t="shared" si="34"/>
        <v>0</v>
      </c>
      <c r="V54" s="28"/>
      <c r="W54" s="28"/>
      <c r="X54" s="28"/>
      <c r="Y54" s="29">
        <f t="shared" si="35"/>
        <v>0</v>
      </c>
      <c r="Z54" s="28"/>
      <c r="AA54" s="28"/>
      <c r="AB54" s="28"/>
      <c r="AC54" s="29">
        <f t="shared" si="36"/>
        <v>0</v>
      </c>
      <c r="AD54" s="28"/>
      <c r="AE54" s="28"/>
      <c r="AF54" s="70"/>
      <c r="AG54" s="29">
        <f t="shared" si="37"/>
        <v>0</v>
      </c>
      <c r="AH54" s="29">
        <f t="shared" si="32"/>
        <v>0</v>
      </c>
      <c r="AI54" s="112">
        <f t="shared" si="38"/>
        <v>0</v>
      </c>
      <c r="AJ54" s="112" t="str">
        <f t="shared" si="33"/>
        <v>-</v>
      </c>
    </row>
    <row r="55" spans="1:54" ht="12.75" hidden="1" customHeight="1" outlineLevel="1" x14ac:dyDescent="0.3">
      <c r="A55" s="23">
        <v>12</v>
      </c>
      <c r="B55" s="23"/>
      <c r="C55" s="90"/>
      <c r="D55" s="102"/>
      <c r="E55" s="106"/>
      <c r="F55" s="68"/>
      <c r="G55" s="68"/>
      <c r="H55" s="102"/>
      <c r="I55" s="102"/>
      <c r="J55" s="517"/>
      <c r="K55" s="103"/>
      <c r="L55" s="68"/>
      <c r="M55" s="28"/>
      <c r="N55" s="28"/>
      <c r="O55" s="28"/>
      <c r="P55" s="71"/>
      <c r="Q55" s="71"/>
      <c r="R55" s="28"/>
      <c r="S55" s="28"/>
      <c r="T55" s="28"/>
      <c r="U55" s="29">
        <f t="shared" si="34"/>
        <v>0</v>
      </c>
      <c r="V55" s="28"/>
      <c r="W55" s="28"/>
      <c r="X55" s="28"/>
      <c r="Y55" s="29">
        <f t="shared" si="35"/>
        <v>0</v>
      </c>
      <c r="Z55" s="28"/>
      <c r="AA55" s="28"/>
      <c r="AB55" s="28"/>
      <c r="AC55" s="29">
        <f t="shared" si="36"/>
        <v>0</v>
      </c>
      <c r="AD55" s="28"/>
      <c r="AE55" s="28"/>
      <c r="AF55" s="103"/>
      <c r="AG55" s="29">
        <f t="shared" si="37"/>
        <v>0</v>
      </c>
      <c r="AH55" s="29">
        <f t="shared" si="32"/>
        <v>0</v>
      </c>
      <c r="AI55" s="112">
        <f t="shared" si="38"/>
        <v>0</v>
      </c>
      <c r="AJ55" s="112" t="str">
        <f t="shared" si="33"/>
        <v>-</v>
      </c>
      <c r="AK55" s="11"/>
      <c r="AL55" s="11"/>
      <c r="AM55" s="11"/>
      <c r="AN55" s="11"/>
      <c r="AO55" s="11"/>
      <c r="AP55" s="11"/>
      <c r="AQ55" s="11"/>
      <c r="AR55" s="11"/>
    </row>
    <row r="56" spans="1:54" s="284" customFormat="1" ht="12.75" customHeight="1" collapsed="1" x14ac:dyDescent="0.3">
      <c r="A56" s="427" t="s">
        <v>57</v>
      </c>
      <c r="B56" s="432"/>
      <c r="C56" s="428"/>
      <c r="D56" s="428"/>
      <c r="E56" s="428"/>
      <c r="F56" s="428"/>
      <c r="G56" s="428"/>
      <c r="H56" s="428"/>
      <c r="I56" s="429"/>
      <c r="J56" s="273">
        <f>SUM(J44:J55)</f>
        <v>0</v>
      </c>
      <c r="K56" s="273">
        <f>SUM(K44:K55)</f>
        <v>0</v>
      </c>
      <c r="L56" s="394"/>
      <c r="M56" s="273">
        <f>SUM(M44:M55)</f>
        <v>0</v>
      </c>
      <c r="N56" s="273">
        <f>SUM(N44:N55)</f>
        <v>0</v>
      </c>
      <c r="O56" s="273">
        <f>SUM(O44:O55)</f>
        <v>0</v>
      </c>
      <c r="P56" s="274"/>
      <c r="Q56" s="404"/>
      <c r="R56" s="273">
        <f t="shared" ref="R56:AH56" si="45">SUM(R44:R55)</f>
        <v>0</v>
      </c>
      <c r="S56" s="273">
        <f t="shared" si="45"/>
        <v>0</v>
      </c>
      <c r="T56" s="273">
        <f t="shared" si="45"/>
        <v>0</v>
      </c>
      <c r="U56" s="273">
        <f t="shared" si="45"/>
        <v>0</v>
      </c>
      <c r="V56" s="273">
        <f t="shared" si="45"/>
        <v>0</v>
      </c>
      <c r="W56" s="273">
        <f t="shared" si="45"/>
        <v>0</v>
      </c>
      <c r="X56" s="273">
        <f t="shared" si="45"/>
        <v>0</v>
      </c>
      <c r="Y56" s="273">
        <f t="shared" si="45"/>
        <v>0</v>
      </c>
      <c r="Z56" s="273">
        <f t="shared" si="45"/>
        <v>0</v>
      </c>
      <c r="AA56" s="273">
        <f t="shared" si="45"/>
        <v>0</v>
      </c>
      <c r="AB56" s="273">
        <f t="shared" si="45"/>
        <v>0</v>
      </c>
      <c r="AC56" s="273">
        <f t="shared" si="45"/>
        <v>0</v>
      </c>
      <c r="AD56" s="273">
        <f t="shared" si="45"/>
        <v>0</v>
      </c>
      <c r="AE56" s="273">
        <f t="shared" si="45"/>
        <v>0</v>
      </c>
      <c r="AF56" s="273">
        <f t="shared" si="45"/>
        <v>0</v>
      </c>
      <c r="AG56" s="273">
        <f t="shared" si="45"/>
        <v>0</v>
      </c>
      <c r="AH56" s="273">
        <f t="shared" si="45"/>
        <v>0</v>
      </c>
      <c r="AI56" s="281">
        <f>IF(ISERROR(AH56/J56),0,AH56/J56)</f>
        <v>0</v>
      </c>
      <c r="AJ56" s="281">
        <f>IF(ISERROR(AH56/$AH$139),0,AH56/$AH$139)</f>
        <v>0</v>
      </c>
      <c r="AK56" s="11"/>
      <c r="AL56" s="11"/>
      <c r="AM56" s="11"/>
      <c r="AN56" s="11"/>
      <c r="AO56" s="11"/>
      <c r="AP56" s="11"/>
      <c r="AQ56" s="11"/>
      <c r="AR56" s="11"/>
      <c r="AS56" s="14"/>
      <c r="AT56" s="14"/>
      <c r="AU56" s="14"/>
      <c r="AV56" s="14"/>
      <c r="AW56" s="14"/>
      <c r="AX56" s="14"/>
      <c r="AY56" s="14"/>
      <c r="AZ56" s="14"/>
      <c r="BA56" s="14"/>
      <c r="BB56" s="14"/>
    </row>
    <row r="57" spans="1:54" ht="12.75" customHeight="1" x14ac:dyDescent="0.3">
      <c r="A57" s="473" t="s">
        <v>58</v>
      </c>
      <c r="B57" s="474"/>
      <c r="C57" s="474"/>
      <c r="D57" s="474"/>
      <c r="E57" s="475"/>
      <c r="F57" s="16"/>
      <c r="G57" s="5"/>
      <c r="H57" s="17"/>
      <c r="I57" s="17"/>
      <c r="J57" s="321"/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111"/>
      <c r="AJ57" s="111"/>
    </row>
    <row r="58" spans="1:54" ht="12.75" hidden="1" customHeight="1" outlineLevel="1" x14ac:dyDescent="0.3">
      <c r="A58" s="23">
        <v>1</v>
      </c>
      <c r="B58" s="23"/>
      <c r="C58" s="82"/>
      <c r="D58" s="101"/>
      <c r="E58" s="68"/>
      <c r="F58" s="68"/>
      <c r="G58" s="68"/>
      <c r="H58" s="101"/>
      <c r="I58" s="101"/>
      <c r="J58" s="481"/>
      <c r="K58" s="46"/>
      <c r="L58" s="68"/>
      <c r="M58" s="28"/>
      <c r="N58" s="28"/>
      <c r="O58" s="28"/>
      <c r="P58" s="68"/>
      <c r="Q58" s="68"/>
      <c r="R58" s="28"/>
      <c r="S58" s="28"/>
      <c r="T58" s="28"/>
      <c r="U58" s="29">
        <f>SUM(R58:T58)</f>
        <v>0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28"/>
      <c r="AE58" s="28"/>
      <c r="AF58" s="46"/>
      <c r="AG58" s="29">
        <f>SUM(AD58:AF58)</f>
        <v>0</v>
      </c>
      <c r="AH58" s="29">
        <f t="shared" ref="AH58:AH72" si="46">SUM(U58,Y58,AC58,AG58)</f>
        <v>0</v>
      </c>
      <c r="AI58" s="112">
        <f>IF(ISERROR(AH58/J58),0,AH58/J58)</f>
        <v>0</v>
      </c>
      <c r="AJ58" s="112" t="str">
        <f t="shared" ref="AJ58:AJ72" si="47">IF(ISERROR(AH58/$AH$139),"-",AH58/$AH$139)</f>
        <v>-</v>
      </c>
      <c r="AK58" s="11"/>
      <c r="AL58" s="11"/>
      <c r="AM58" s="11"/>
      <c r="AN58" s="11"/>
      <c r="AO58" s="11"/>
      <c r="AP58" s="11"/>
      <c r="AQ58" s="11"/>
      <c r="AR58" s="11"/>
    </row>
    <row r="59" spans="1:54" ht="12.75" hidden="1" customHeight="1" outlineLevel="1" x14ac:dyDescent="0.3">
      <c r="A59" s="23">
        <v>2</v>
      </c>
      <c r="B59" s="23"/>
      <c r="C59" s="54"/>
      <c r="D59" s="101"/>
      <c r="E59" s="71"/>
      <c r="F59" s="68"/>
      <c r="G59" s="68"/>
      <c r="H59" s="102"/>
      <c r="I59" s="102"/>
      <c r="J59" s="482"/>
      <c r="K59" s="70"/>
      <c r="L59" s="68"/>
      <c r="M59" s="28"/>
      <c r="N59" s="28"/>
      <c r="O59" s="28"/>
      <c r="P59" s="71"/>
      <c r="Q59" s="71"/>
      <c r="R59" s="28"/>
      <c r="S59" s="28"/>
      <c r="T59" s="28"/>
      <c r="U59" s="29">
        <f t="shared" ref="U59:U72" si="48">SUM(R59:T59)</f>
        <v>0</v>
      </c>
      <c r="V59" s="28"/>
      <c r="W59" s="28"/>
      <c r="X59" s="28"/>
      <c r="Y59" s="29">
        <f t="shared" ref="Y59:Y72" si="49">SUM(V59:X59)</f>
        <v>0</v>
      </c>
      <c r="Z59" s="28"/>
      <c r="AA59" s="28"/>
      <c r="AB59" s="28"/>
      <c r="AC59" s="29">
        <f t="shared" ref="AC59:AC72" si="50">SUM(Z59:AB59)</f>
        <v>0</v>
      </c>
      <c r="AD59" s="28"/>
      <c r="AE59" s="28"/>
      <c r="AF59" s="70"/>
      <c r="AG59" s="29">
        <f t="shared" ref="AG59:AG72" si="51">SUM(AD59:AF59)</f>
        <v>0</v>
      </c>
      <c r="AH59" s="29">
        <f t="shared" si="46"/>
        <v>0</v>
      </c>
      <c r="AI59" s="112">
        <f t="shared" ref="AI59:AI72" si="52">IF(ISERROR(AH59/J59),0,AH59/J59)</f>
        <v>0</v>
      </c>
      <c r="AJ59" s="112" t="str">
        <f t="shared" si="47"/>
        <v>-</v>
      </c>
      <c r="AK59" s="11"/>
      <c r="AL59" s="11"/>
      <c r="AM59" s="11"/>
      <c r="AN59" s="11"/>
      <c r="AO59" s="11"/>
      <c r="AP59" s="11"/>
      <c r="AQ59" s="11"/>
      <c r="AR59" s="11"/>
    </row>
    <row r="60" spans="1:54" ht="12.75" hidden="1" customHeight="1" outlineLevel="1" x14ac:dyDescent="0.3">
      <c r="A60" s="23">
        <v>3</v>
      </c>
      <c r="B60" s="23"/>
      <c r="C60" s="54"/>
      <c r="D60" s="101"/>
      <c r="E60" s="71"/>
      <c r="F60" s="68"/>
      <c r="G60" s="68"/>
      <c r="H60" s="102"/>
      <c r="I60" s="102"/>
      <c r="J60" s="482"/>
      <c r="K60" s="70"/>
      <c r="L60" s="68"/>
      <c r="M60" s="28"/>
      <c r="N60" s="28"/>
      <c r="O60" s="28"/>
      <c r="P60" s="71"/>
      <c r="Q60" s="71"/>
      <c r="R60" s="28"/>
      <c r="S60" s="28"/>
      <c r="T60" s="28"/>
      <c r="U60" s="29">
        <f t="shared" si="48"/>
        <v>0</v>
      </c>
      <c r="V60" s="28"/>
      <c r="W60" s="28"/>
      <c r="X60" s="28"/>
      <c r="Y60" s="29">
        <f t="shared" si="49"/>
        <v>0</v>
      </c>
      <c r="Z60" s="28"/>
      <c r="AA60" s="28"/>
      <c r="AB60" s="28"/>
      <c r="AC60" s="29">
        <f t="shared" si="50"/>
        <v>0</v>
      </c>
      <c r="AD60" s="28"/>
      <c r="AE60" s="28"/>
      <c r="AF60" s="70"/>
      <c r="AG60" s="29">
        <f t="shared" si="51"/>
        <v>0</v>
      </c>
      <c r="AH60" s="29">
        <f t="shared" si="46"/>
        <v>0</v>
      </c>
      <c r="AI60" s="112">
        <f t="shared" si="52"/>
        <v>0</v>
      </c>
      <c r="AJ60" s="112" t="str">
        <f t="shared" si="47"/>
        <v>-</v>
      </c>
    </row>
    <row r="61" spans="1:54" ht="12.75" hidden="1" customHeight="1" outlineLevel="1" x14ac:dyDescent="0.3">
      <c r="A61" s="23">
        <v>4</v>
      </c>
      <c r="B61" s="23"/>
      <c r="C61" s="54"/>
      <c r="D61" s="101"/>
      <c r="E61" s="71"/>
      <c r="F61" s="68"/>
      <c r="G61" s="68"/>
      <c r="H61" s="102"/>
      <c r="I61" s="102"/>
      <c r="J61" s="482"/>
      <c r="K61" s="70"/>
      <c r="L61" s="68"/>
      <c r="M61" s="28"/>
      <c r="N61" s="28"/>
      <c r="O61" s="28"/>
      <c r="P61" s="71"/>
      <c r="Q61" s="71"/>
      <c r="R61" s="28"/>
      <c r="S61" s="28"/>
      <c r="T61" s="28"/>
      <c r="U61" s="29">
        <f t="shared" ref="U61:U66" si="53">SUM(R61:T61)</f>
        <v>0</v>
      </c>
      <c r="V61" s="28"/>
      <c r="W61" s="28"/>
      <c r="X61" s="28"/>
      <c r="Y61" s="29">
        <f t="shared" ref="Y61:Y66" si="54">SUM(V61:X61)</f>
        <v>0</v>
      </c>
      <c r="Z61" s="28"/>
      <c r="AA61" s="28"/>
      <c r="AB61" s="28"/>
      <c r="AC61" s="29">
        <f t="shared" ref="AC61:AC66" si="55">SUM(Z61:AB61)</f>
        <v>0</v>
      </c>
      <c r="AD61" s="28"/>
      <c r="AE61" s="28"/>
      <c r="AF61" s="70"/>
      <c r="AG61" s="29">
        <f t="shared" ref="AG61:AG66" si="56">SUM(AD61:AF61)</f>
        <v>0</v>
      </c>
      <c r="AH61" s="29">
        <f t="shared" ref="AH61:AH66" si="57">SUM(U61,Y61,AC61,AG61)</f>
        <v>0</v>
      </c>
      <c r="AI61" s="112">
        <f t="shared" ref="AI61:AI66" si="58">IF(ISERROR(AH61/J61),0,AH61/J61)</f>
        <v>0</v>
      </c>
      <c r="AJ61" s="112" t="str">
        <f t="shared" si="47"/>
        <v>-</v>
      </c>
    </row>
    <row r="62" spans="1:54" ht="12.75" hidden="1" customHeight="1" outlineLevel="1" x14ac:dyDescent="0.3">
      <c r="A62" s="23">
        <v>5</v>
      </c>
      <c r="B62" s="23"/>
      <c r="C62" s="54"/>
      <c r="D62" s="101"/>
      <c r="E62" s="71"/>
      <c r="F62" s="68"/>
      <c r="G62" s="68"/>
      <c r="H62" s="102"/>
      <c r="I62" s="102"/>
      <c r="J62" s="482"/>
      <c r="K62" s="70"/>
      <c r="L62" s="68"/>
      <c r="M62" s="28"/>
      <c r="N62" s="28"/>
      <c r="O62" s="28"/>
      <c r="P62" s="71"/>
      <c r="Q62" s="71"/>
      <c r="R62" s="28"/>
      <c r="S62" s="28"/>
      <c r="T62" s="28"/>
      <c r="U62" s="29">
        <f t="shared" si="53"/>
        <v>0</v>
      </c>
      <c r="V62" s="28"/>
      <c r="W62" s="28"/>
      <c r="X62" s="28"/>
      <c r="Y62" s="29">
        <f t="shared" si="54"/>
        <v>0</v>
      </c>
      <c r="Z62" s="28"/>
      <c r="AA62" s="28"/>
      <c r="AB62" s="28"/>
      <c r="AC62" s="29">
        <f t="shared" si="55"/>
        <v>0</v>
      </c>
      <c r="AD62" s="28"/>
      <c r="AE62" s="28"/>
      <c r="AF62" s="70"/>
      <c r="AG62" s="29">
        <f t="shared" si="56"/>
        <v>0</v>
      </c>
      <c r="AH62" s="29">
        <f t="shared" si="57"/>
        <v>0</v>
      </c>
      <c r="AI62" s="112">
        <f t="shared" si="58"/>
        <v>0</v>
      </c>
      <c r="AJ62" s="112" t="str">
        <f t="shared" si="47"/>
        <v>-</v>
      </c>
    </row>
    <row r="63" spans="1:54" ht="12.75" hidden="1" customHeight="1" outlineLevel="1" x14ac:dyDescent="0.3">
      <c r="A63" s="23">
        <v>6</v>
      </c>
      <c r="B63" s="23"/>
      <c r="C63" s="54"/>
      <c r="D63" s="101"/>
      <c r="E63" s="71"/>
      <c r="F63" s="68"/>
      <c r="G63" s="68"/>
      <c r="H63" s="102"/>
      <c r="I63" s="102"/>
      <c r="J63" s="482"/>
      <c r="K63" s="70"/>
      <c r="L63" s="68"/>
      <c r="M63" s="28"/>
      <c r="N63" s="28"/>
      <c r="O63" s="28"/>
      <c r="P63" s="71"/>
      <c r="Q63" s="71"/>
      <c r="R63" s="28"/>
      <c r="S63" s="28"/>
      <c r="T63" s="28"/>
      <c r="U63" s="29">
        <f t="shared" si="53"/>
        <v>0</v>
      </c>
      <c r="V63" s="28"/>
      <c r="W63" s="28"/>
      <c r="X63" s="28"/>
      <c r="Y63" s="29">
        <f t="shared" si="54"/>
        <v>0</v>
      </c>
      <c r="Z63" s="28"/>
      <c r="AA63" s="28"/>
      <c r="AB63" s="28"/>
      <c r="AC63" s="29">
        <f t="shared" si="55"/>
        <v>0</v>
      </c>
      <c r="AD63" s="28"/>
      <c r="AE63" s="28"/>
      <c r="AF63" s="70"/>
      <c r="AG63" s="29">
        <f t="shared" si="56"/>
        <v>0</v>
      </c>
      <c r="AH63" s="29">
        <f t="shared" si="57"/>
        <v>0</v>
      </c>
      <c r="AI63" s="112">
        <f t="shared" si="58"/>
        <v>0</v>
      </c>
      <c r="AJ63" s="112" t="str">
        <f t="shared" si="47"/>
        <v>-</v>
      </c>
    </row>
    <row r="64" spans="1:54" ht="12.75" hidden="1" customHeight="1" outlineLevel="1" x14ac:dyDescent="0.3">
      <c r="A64" s="23">
        <v>7</v>
      </c>
      <c r="B64" s="23"/>
      <c r="C64" s="54"/>
      <c r="D64" s="101"/>
      <c r="E64" s="71"/>
      <c r="F64" s="68"/>
      <c r="G64" s="68"/>
      <c r="H64" s="102"/>
      <c r="I64" s="102"/>
      <c r="J64" s="482"/>
      <c r="K64" s="70"/>
      <c r="L64" s="68"/>
      <c r="M64" s="28"/>
      <c r="N64" s="28"/>
      <c r="O64" s="28"/>
      <c r="P64" s="71"/>
      <c r="Q64" s="71"/>
      <c r="R64" s="28"/>
      <c r="S64" s="28"/>
      <c r="T64" s="28"/>
      <c r="U64" s="29">
        <f t="shared" si="53"/>
        <v>0</v>
      </c>
      <c r="V64" s="28"/>
      <c r="W64" s="28"/>
      <c r="X64" s="28"/>
      <c r="Y64" s="29">
        <f t="shared" si="54"/>
        <v>0</v>
      </c>
      <c r="Z64" s="28"/>
      <c r="AA64" s="28"/>
      <c r="AB64" s="28"/>
      <c r="AC64" s="29">
        <f t="shared" si="55"/>
        <v>0</v>
      </c>
      <c r="AD64" s="28"/>
      <c r="AE64" s="28"/>
      <c r="AF64" s="70"/>
      <c r="AG64" s="29">
        <f t="shared" si="56"/>
        <v>0</v>
      </c>
      <c r="AH64" s="29">
        <f t="shared" si="57"/>
        <v>0</v>
      </c>
      <c r="AI64" s="112">
        <f t="shared" si="58"/>
        <v>0</v>
      </c>
      <c r="AJ64" s="112" t="str">
        <f t="shared" si="47"/>
        <v>-</v>
      </c>
    </row>
    <row r="65" spans="1:54" ht="12.75" hidden="1" customHeight="1" outlineLevel="1" x14ac:dyDescent="0.3">
      <c r="A65" s="23">
        <v>8</v>
      </c>
      <c r="B65" s="23"/>
      <c r="C65" s="54"/>
      <c r="D65" s="101"/>
      <c r="E65" s="71"/>
      <c r="F65" s="68"/>
      <c r="G65" s="68"/>
      <c r="H65" s="102"/>
      <c r="I65" s="102"/>
      <c r="J65" s="482"/>
      <c r="K65" s="70"/>
      <c r="L65" s="68"/>
      <c r="M65" s="28"/>
      <c r="N65" s="28"/>
      <c r="O65" s="28"/>
      <c r="P65" s="71"/>
      <c r="Q65" s="71"/>
      <c r="R65" s="28"/>
      <c r="S65" s="28"/>
      <c r="T65" s="28"/>
      <c r="U65" s="29">
        <f t="shared" si="53"/>
        <v>0</v>
      </c>
      <c r="V65" s="28"/>
      <c r="W65" s="28"/>
      <c r="X65" s="28"/>
      <c r="Y65" s="29">
        <f t="shared" si="54"/>
        <v>0</v>
      </c>
      <c r="Z65" s="28"/>
      <c r="AA65" s="28"/>
      <c r="AB65" s="28"/>
      <c r="AC65" s="29">
        <f t="shared" si="55"/>
        <v>0</v>
      </c>
      <c r="AD65" s="28"/>
      <c r="AE65" s="28"/>
      <c r="AF65" s="70"/>
      <c r="AG65" s="29">
        <f t="shared" si="56"/>
        <v>0</v>
      </c>
      <c r="AH65" s="29">
        <f t="shared" si="57"/>
        <v>0</v>
      </c>
      <c r="AI65" s="112">
        <f t="shared" si="58"/>
        <v>0</v>
      </c>
      <c r="AJ65" s="112" t="str">
        <f t="shared" si="47"/>
        <v>-</v>
      </c>
    </row>
    <row r="66" spans="1:54" ht="12.75" hidden="1" customHeight="1" outlineLevel="1" x14ac:dyDescent="0.3">
      <c r="A66" s="23">
        <v>9</v>
      </c>
      <c r="B66" s="23"/>
      <c r="C66" s="54"/>
      <c r="D66" s="101"/>
      <c r="E66" s="71"/>
      <c r="F66" s="68"/>
      <c r="G66" s="68"/>
      <c r="H66" s="102"/>
      <c r="I66" s="102"/>
      <c r="J66" s="482"/>
      <c r="K66" s="70"/>
      <c r="L66" s="68"/>
      <c r="M66" s="28"/>
      <c r="N66" s="28"/>
      <c r="O66" s="28"/>
      <c r="P66" s="71"/>
      <c r="Q66" s="71"/>
      <c r="R66" s="28"/>
      <c r="S66" s="28"/>
      <c r="T66" s="28"/>
      <c r="U66" s="29">
        <f t="shared" si="53"/>
        <v>0</v>
      </c>
      <c r="V66" s="28"/>
      <c r="W66" s="28"/>
      <c r="X66" s="28"/>
      <c r="Y66" s="29">
        <f t="shared" si="54"/>
        <v>0</v>
      </c>
      <c r="Z66" s="28"/>
      <c r="AA66" s="28"/>
      <c r="AB66" s="28"/>
      <c r="AC66" s="29">
        <f t="shared" si="55"/>
        <v>0</v>
      </c>
      <c r="AD66" s="28"/>
      <c r="AE66" s="28"/>
      <c r="AF66" s="70"/>
      <c r="AG66" s="29">
        <f t="shared" si="56"/>
        <v>0</v>
      </c>
      <c r="AH66" s="29">
        <f t="shared" si="57"/>
        <v>0</v>
      </c>
      <c r="AI66" s="112">
        <f t="shared" si="58"/>
        <v>0</v>
      </c>
      <c r="AJ66" s="112" t="str">
        <f t="shared" si="47"/>
        <v>-</v>
      </c>
    </row>
    <row r="67" spans="1:54" ht="12.75" hidden="1" customHeight="1" outlineLevel="1" x14ac:dyDescent="0.3">
      <c r="A67" s="23">
        <v>10</v>
      </c>
      <c r="B67" s="23"/>
      <c r="C67" s="54"/>
      <c r="D67" s="101"/>
      <c r="E67" s="71"/>
      <c r="F67" s="68"/>
      <c r="G67" s="68"/>
      <c r="H67" s="102"/>
      <c r="I67" s="102"/>
      <c r="J67" s="482"/>
      <c r="K67" s="70"/>
      <c r="L67" s="68"/>
      <c r="M67" s="28"/>
      <c r="N67" s="28"/>
      <c r="O67" s="28"/>
      <c r="P67" s="71"/>
      <c r="Q67" s="71"/>
      <c r="R67" s="28"/>
      <c r="S67" s="28"/>
      <c r="T67" s="28"/>
      <c r="U67" s="29">
        <f t="shared" si="48"/>
        <v>0</v>
      </c>
      <c r="V67" s="28"/>
      <c r="W67" s="28"/>
      <c r="X67" s="28"/>
      <c r="Y67" s="29">
        <f t="shared" si="49"/>
        <v>0</v>
      </c>
      <c r="Z67" s="28"/>
      <c r="AA67" s="28"/>
      <c r="AB67" s="28"/>
      <c r="AC67" s="29">
        <f t="shared" si="50"/>
        <v>0</v>
      </c>
      <c r="AD67" s="28"/>
      <c r="AE67" s="28"/>
      <c r="AF67" s="70"/>
      <c r="AG67" s="29">
        <f t="shared" si="51"/>
        <v>0</v>
      </c>
      <c r="AH67" s="29">
        <f t="shared" si="46"/>
        <v>0</v>
      </c>
      <c r="AI67" s="112">
        <f t="shared" si="52"/>
        <v>0</v>
      </c>
      <c r="AJ67" s="112" t="str">
        <f t="shared" si="47"/>
        <v>-</v>
      </c>
      <c r="AK67" s="11"/>
      <c r="AL67" s="11"/>
      <c r="AM67" s="11"/>
      <c r="AN67" s="11"/>
      <c r="AO67" s="11"/>
      <c r="AP67" s="11"/>
      <c r="AQ67" s="11"/>
      <c r="AR67" s="11"/>
    </row>
    <row r="68" spans="1:54" ht="12.75" hidden="1" customHeight="1" outlineLevel="1" x14ac:dyDescent="0.3">
      <c r="A68" s="23">
        <v>11</v>
      </c>
      <c r="B68" s="23"/>
      <c r="C68" s="54"/>
      <c r="D68" s="101"/>
      <c r="E68" s="71"/>
      <c r="F68" s="68"/>
      <c r="G68" s="68"/>
      <c r="H68" s="102"/>
      <c r="I68" s="102"/>
      <c r="J68" s="482"/>
      <c r="K68" s="70"/>
      <c r="L68" s="68"/>
      <c r="M68" s="28"/>
      <c r="N68" s="28"/>
      <c r="O68" s="28"/>
      <c r="P68" s="71"/>
      <c r="Q68" s="71"/>
      <c r="R68" s="28"/>
      <c r="S68" s="28"/>
      <c r="T68" s="28"/>
      <c r="U68" s="29">
        <f t="shared" si="48"/>
        <v>0</v>
      </c>
      <c r="V68" s="28"/>
      <c r="W68" s="28"/>
      <c r="X68" s="28"/>
      <c r="Y68" s="29">
        <f t="shared" si="49"/>
        <v>0</v>
      </c>
      <c r="Z68" s="28"/>
      <c r="AA68" s="28"/>
      <c r="AB68" s="28"/>
      <c r="AC68" s="29">
        <f t="shared" si="50"/>
        <v>0</v>
      </c>
      <c r="AD68" s="28"/>
      <c r="AE68" s="28"/>
      <c r="AF68" s="70"/>
      <c r="AG68" s="29">
        <f t="shared" si="51"/>
        <v>0</v>
      </c>
      <c r="AH68" s="29">
        <f t="shared" si="46"/>
        <v>0</v>
      </c>
      <c r="AI68" s="112">
        <f t="shared" si="52"/>
        <v>0</v>
      </c>
      <c r="AJ68" s="112" t="str">
        <f t="shared" si="47"/>
        <v>-</v>
      </c>
    </row>
    <row r="69" spans="1:54" ht="12.75" hidden="1" customHeight="1" outlineLevel="1" x14ac:dyDescent="0.3">
      <c r="A69" s="23">
        <v>12</v>
      </c>
      <c r="B69" s="23"/>
      <c r="C69" s="54"/>
      <c r="D69" s="101"/>
      <c r="E69" s="71"/>
      <c r="F69" s="68"/>
      <c r="G69" s="68"/>
      <c r="H69" s="102"/>
      <c r="I69" s="102"/>
      <c r="J69" s="482"/>
      <c r="K69" s="70"/>
      <c r="L69" s="68"/>
      <c r="M69" s="28"/>
      <c r="N69" s="28"/>
      <c r="O69" s="28"/>
      <c r="P69" s="71"/>
      <c r="Q69" s="71"/>
      <c r="R69" s="28"/>
      <c r="S69" s="28"/>
      <c r="T69" s="28"/>
      <c r="U69" s="29">
        <f t="shared" si="48"/>
        <v>0</v>
      </c>
      <c r="V69" s="28"/>
      <c r="W69" s="28"/>
      <c r="X69" s="28"/>
      <c r="Y69" s="29">
        <f t="shared" si="49"/>
        <v>0</v>
      </c>
      <c r="Z69" s="28"/>
      <c r="AA69" s="28"/>
      <c r="AB69" s="28"/>
      <c r="AC69" s="29">
        <f t="shared" si="50"/>
        <v>0</v>
      </c>
      <c r="AD69" s="28"/>
      <c r="AE69" s="28"/>
      <c r="AF69" s="70"/>
      <c r="AG69" s="29">
        <f t="shared" si="51"/>
        <v>0</v>
      </c>
      <c r="AH69" s="29">
        <f t="shared" si="46"/>
        <v>0</v>
      </c>
      <c r="AI69" s="112">
        <f t="shared" si="52"/>
        <v>0</v>
      </c>
      <c r="AJ69" s="112" t="str">
        <f t="shared" si="47"/>
        <v>-</v>
      </c>
      <c r="AK69" s="11"/>
      <c r="AL69" s="11"/>
      <c r="AM69" s="11"/>
      <c r="AN69" s="11"/>
      <c r="AO69" s="11"/>
      <c r="AP69" s="11"/>
      <c r="AQ69" s="11"/>
      <c r="AR69" s="11"/>
    </row>
    <row r="70" spans="1:54" ht="12.75" hidden="1" customHeight="1" outlineLevel="1" x14ac:dyDescent="0.3">
      <c r="A70" s="23">
        <v>13</v>
      </c>
      <c r="B70" s="23"/>
      <c r="C70" s="54"/>
      <c r="D70" s="101"/>
      <c r="E70" s="71"/>
      <c r="F70" s="68"/>
      <c r="G70" s="68"/>
      <c r="H70" s="102"/>
      <c r="I70" s="102"/>
      <c r="J70" s="482"/>
      <c r="K70" s="70"/>
      <c r="L70" s="68"/>
      <c r="M70" s="28"/>
      <c r="N70" s="28"/>
      <c r="O70" s="28"/>
      <c r="P70" s="71"/>
      <c r="Q70" s="71"/>
      <c r="R70" s="28"/>
      <c r="S70" s="28"/>
      <c r="T70" s="28"/>
      <c r="U70" s="29">
        <f t="shared" si="48"/>
        <v>0</v>
      </c>
      <c r="V70" s="28"/>
      <c r="W70" s="28"/>
      <c r="X70" s="28"/>
      <c r="Y70" s="29">
        <f t="shared" si="49"/>
        <v>0</v>
      </c>
      <c r="Z70" s="28"/>
      <c r="AA70" s="28"/>
      <c r="AB70" s="28"/>
      <c r="AC70" s="29">
        <f t="shared" si="50"/>
        <v>0</v>
      </c>
      <c r="AD70" s="28"/>
      <c r="AE70" s="28"/>
      <c r="AF70" s="70"/>
      <c r="AG70" s="29">
        <f t="shared" si="51"/>
        <v>0</v>
      </c>
      <c r="AH70" s="29">
        <f t="shared" si="46"/>
        <v>0</v>
      </c>
      <c r="AI70" s="112">
        <f t="shared" si="52"/>
        <v>0</v>
      </c>
      <c r="AJ70" s="112" t="str">
        <f t="shared" si="47"/>
        <v>-</v>
      </c>
      <c r="AK70" s="11"/>
      <c r="AL70" s="11"/>
      <c r="AM70" s="11"/>
      <c r="AN70" s="11"/>
      <c r="AO70" s="11"/>
      <c r="AP70" s="11"/>
      <c r="AQ70" s="11"/>
      <c r="AR70" s="11"/>
    </row>
    <row r="71" spans="1:54" ht="12.75" hidden="1" customHeight="1" outlineLevel="1" x14ac:dyDescent="0.3">
      <c r="A71" s="23">
        <v>14</v>
      </c>
      <c r="B71" s="23"/>
      <c r="C71" s="54"/>
      <c r="D71" s="101"/>
      <c r="E71" s="71"/>
      <c r="F71" s="68"/>
      <c r="G71" s="68"/>
      <c r="H71" s="102"/>
      <c r="I71" s="102"/>
      <c r="J71" s="482"/>
      <c r="K71" s="70"/>
      <c r="L71" s="68"/>
      <c r="M71" s="28"/>
      <c r="N71" s="28"/>
      <c r="O71" s="28"/>
      <c r="P71" s="71"/>
      <c r="Q71" s="71"/>
      <c r="R71" s="28"/>
      <c r="S71" s="28"/>
      <c r="T71" s="28"/>
      <c r="U71" s="29">
        <f t="shared" si="48"/>
        <v>0</v>
      </c>
      <c r="V71" s="28"/>
      <c r="W71" s="28"/>
      <c r="X71" s="28"/>
      <c r="Y71" s="29">
        <f t="shared" si="49"/>
        <v>0</v>
      </c>
      <c r="Z71" s="28"/>
      <c r="AA71" s="28"/>
      <c r="AB71" s="28"/>
      <c r="AC71" s="29">
        <f t="shared" si="50"/>
        <v>0</v>
      </c>
      <c r="AD71" s="28"/>
      <c r="AE71" s="28"/>
      <c r="AF71" s="70"/>
      <c r="AG71" s="29">
        <f t="shared" si="51"/>
        <v>0</v>
      </c>
      <c r="AH71" s="29">
        <f t="shared" si="46"/>
        <v>0</v>
      </c>
      <c r="AI71" s="112">
        <f t="shared" si="52"/>
        <v>0</v>
      </c>
      <c r="AJ71" s="112" t="str">
        <f t="shared" si="47"/>
        <v>-</v>
      </c>
    </row>
    <row r="72" spans="1:54" ht="12.75" hidden="1" customHeight="1" outlineLevel="1" x14ac:dyDescent="0.3">
      <c r="A72" s="23">
        <v>15</v>
      </c>
      <c r="B72" s="23"/>
      <c r="C72" s="54"/>
      <c r="D72" s="101"/>
      <c r="E72" s="71"/>
      <c r="F72" s="68"/>
      <c r="G72" s="68"/>
      <c r="H72" s="102"/>
      <c r="I72" s="102"/>
      <c r="J72" s="517"/>
      <c r="K72" s="103"/>
      <c r="L72" s="68"/>
      <c r="M72" s="28"/>
      <c r="N72" s="28"/>
      <c r="O72" s="28"/>
      <c r="P72" s="71"/>
      <c r="Q72" s="71"/>
      <c r="R72" s="28"/>
      <c r="S72" s="28"/>
      <c r="T72" s="28"/>
      <c r="U72" s="29">
        <f t="shared" si="48"/>
        <v>0</v>
      </c>
      <c r="V72" s="28"/>
      <c r="W72" s="28"/>
      <c r="X72" s="28"/>
      <c r="Y72" s="29">
        <f t="shared" si="49"/>
        <v>0</v>
      </c>
      <c r="Z72" s="28"/>
      <c r="AA72" s="28"/>
      <c r="AB72" s="28"/>
      <c r="AC72" s="29">
        <f t="shared" si="50"/>
        <v>0</v>
      </c>
      <c r="AD72" s="28"/>
      <c r="AE72" s="28"/>
      <c r="AF72" s="103"/>
      <c r="AG72" s="29">
        <f t="shared" si="51"/>
        <v>0</v>
      </c>
      <c r="AH72" s="29">
        <f t="shared" si="46"/>
        <v>0</v>
      </c>
      <c r="AI72" s="112">
        <f t="shared" si="52"/>
        <v>0</v>
      </c>
      <c r="AJ72" s="112" t="str">
        <f t="shared" si="47"/>
        <v>-</v>
      </c>
      <c r="AK72" s="11"/>
      <c r="AL72" s="11"/>
      <c r="AM72" s="11"/>
      <c r="AN72" s="11"/>
      <c r="AO72" s="11"/>
      <c r="AP72" s="11"/>
      <c r="AQ72" s="11"/>
      <c r="AR72" s="11"/>
    </row>
    <row r="73" spans="1:54" s="284" customFormat="1" ht="12.75" customHeight="1" collapsed="1" x14ac:dyDescent="0.3">
      <c r="A73" s="427" t="s">
        <v>59</v>
      </c>
      <c r="B73" s="432"/>
      <c r="C73" s="428"/>
      <c r="D73" s="428"/>
      <c r="E73" s="428"/>
      <c r="F73" s="428"/>
      <c r="G73" s="428"/>
      <c r="H73" s="428"/>
      <c r="I73" s="429"/>
      <c r="J73" s="273">
        <f>SUM(J58:J72)</f>
        <v>0</v>
      </c>
      <c r="K73" s="273">
        <f>SUM(K58:K72)</f>
        <v>0</v>
      </c>
      <c r="L73" s="394"/>
      <c r="M73" s="273">
        <f>SUM(M58:M72)</f>
        <v>0</v>
      </c>
      <c r="N73" s="273">
        <f>SUM(N58:N72)</f>
        <v>0</v>
      </c>
      <c r="O73" s="273">
        <f>SUM(O58:O72)</f>
        <v>0</v>
      </c>
      <c r="P73" s="274"/>
      <c r="Q73" s="404"/>
      <c r="R73" s="273">
        <f t="shared" ref="R73:AH73" si="59">SUM(R58:R72)</f>
        <v>0</v>
      </c>
      <c r="S73" s="273">
        <f t="shared" si="59"/>
        <v>0</v>
      </c>
      <c r="T73" s="273">
        <f t="shared" si="59"/>
        <v>0</v>
      </c>
      <c r="U73" s="273">
        <f t="shared" si="59"/>
        <v>0</v>
      </c>
      <c r="V73" s="273">
        <f t="shared" si="59"/>
        <v>0</v>
      </c>
      <c r="W73" s="273">
        <f t="shared" si="59"/>
        <v>0</v>
      </c>
      <c r="X73" s="273">
        <f t="shared" si="59"/>
        <v>0</v>
      </c>
      <c r="Y73" s="273">
        <f t="shared" si="59"/>
        <v>0</v>
      </c>
      <c r="Z73" s="273">
        <f t="shared" si="59"/>
        <v>0</v>
      </c>
      <c r="AA73" s="273">
        <f t="shared" si="59"/>
        <v>0</v>
      </c>
      <c r="AB73" s="273">
        <f t="shared" si="59"/>
        <v>0</v>
      </c>
      <c r="AC73" s="273">
        <f t="shared" si="59"/>
        <v>0</v>
      </c>
      <c r="AD73" s="273">
        <f t="shared" si="59"/>
        <v>0</v>
      </c>
      <c r="AE73" s="273">
        <f t="shared" si="59"/>
        <v>0</v>
      </c>
      <c r="AF73" s="273">
        <f t="shared" si="59"/>
        <v>0</v>
      </c>
      <c r="AG73" s="273">
        <f t="shared" si="59"/>
        <v>0</v>
      </c>
      <c r="AH73" s="273">
        <f t="shared" si="59"/>
        <v>0</v>
      </c>
      <c r="AI73" s="281">
        <f>IF(ISERROR(AH73/J73),0,AH73/J73)</f>
        <v>0</v>
      </c>
      <c r="AJ73" s="281">
        <f>IF(ISERROR(AH73/$AH$139),0,AH73/$AH$139)</f>
        <v>0</v>
      </c>
      <c r="AK73" s="11"/>
      <c r="AL73" s="11"/>
      <c r="AM73" s="11"/>
      <c r="AN73" s="11"/>
      <c r="AO73" s="11"/>
      <c r="AP73" s="11"/>
      <c r="AQ73" s="11"/>
      <c r="AR73" s="11"/>
      <c r="AS73" s="14"/>
      <c r="AT73" s="14"/>
      <c r="AU73" s="14"/>
      <c r="AV73" s="14"/>
      <c r="AW73" s="14"/>
      <c r="AX73" s="14"/>
      <c r="AY73" s="14"/>
      <c r="AZ73" s="14"/>
      <c r="BA73" s="14"/>
      <c r="BB73" s="14"/>
    </row>
    <row r="74" spans="1:54" ht="12.75" customHeight="1" x14ac:dyDescent="0.3">
      <c r="A74" s="473" t="s">
        <v>60</v>
      </c>
      <c r="B74" s="474"/>
      <c r="C74" s="474"/>
      <c r="D74" s="474"/>
      <c r="E74" s="475"/>
      <c r="F74" s="16"/>
      <c r="G74" s="5"/>
      <c r="H74" s="17"/>
      <c r="I74" s="17"/>
      <c r="J74" s="321"/>
      <c r="K74" s="7"/>
      <c r="L74" s="18"/>
      <c r="M74" s="19"/>
      <c r="N74" s="19"/>
      <c r="O74" s="19"/>
      <c r="P74" s="5"/>
      <c r="Q74" s="20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111"/>
      <c r="AJ74" s="111"/>
    </row>
    <row r="75" spans="1:54" ht="12.75" hidden="1" customHeight="1" outlineLevel="1" x14ac:dyDescent="0.3">
      <c r="A75" s="22">
        <v>1</v>
      </c>
      <c r="B75" s="23"/>
      <c r="C75" s="82"/>
      <c r="D75" s="101"/>
      <c r="E75" s="68"/>
      <c r="F75" s="68"/>
      <c r="G75" s="68"/>
      <c r="H75" s="101"/>
      <c r="I75" s="101"/>
      <c r="J75" s="321"/>
      <c r="K75" s="46"/>
      <c r="L75" s="68"/>
      <c r="M75" s="28"/>
      <c r="N75" s="28"/>
      <c r="O75" s="28"/>
      <c r="P75" s="68"/>
      <c r="Q75" s="68"/>
      <c r="R75" s="28"/>
      <c r="S75" s="28"/>
      <c r="T75" s="28"/>
      <c r="U75" s="29">
        <f>SUM(R75:T75)</f>
        <v>0</v>
      </c>
      <c r="V75" s="28"/>
      <c r="W75" s="28"/>
      <c r="X75" s="28"/>
      <c r="Y75" s="29">
        <f>SUM(V75:X75)</f>
        <v>0</v>
      </c>
      <c r="Z75" s="28"/>
      <c r="AA75" s="28"/>
      <c r="AB75" s="28"/>
      <c r="AC75" s="29">
        <f>SUM(Z75:AB75)</f>
        <v>0</v>
      </c>
      <c r="AD75" s="28"/>
      <c r="AE75" s="28"/>
      <c r="AF75" s="28"/>
      <c r="AG75" s="29">
        <f>SUM(AD75:AF75)</f>
        <v>0</v>
      </c>
      <c r="AH75" s="29">
        <f t="shared" ref="AH75:AH84" si="60">SUM(U75,Y75,AC75,AG75)</f>
        <v>0</v>
      </c>
      <c r="AI75" s="112">
        <f>IF(ISERROR(AH75/J75),0,AH75/J75)</f>
        <v>0</v>
      </c>
      <c r="AJ75" s="112" t="str">
        <f t="shared" ref="AJ75:AJ84" si="61">IF(ISERROR(AH75/$AH$139),"-",AH75/$AH$139)</f>
        <v>-</v>
      </c>
      <c r="AK75" s="11"/>
      <c r="AL75" s="11"/>
      <c r="AM75" s="11"/>
      <c r="AN75" s="11"/>
      <c r="AO75" s="11"/>
      <c r="AP75" s="11"/>
      <c r="AQ75" s="11"/>
      <c r="AR75" s="11"/>
    </row>
    <row r="76" spans="1:54" ht="12.75" hidden="1" customHeight="1" outlineLevel="1" x14ac:dyDescent="0.3">
      <c r="A76" s="22">
        <v>2</v>
      </c>
      <c r="B76" s="23"/>
      <c r="C76" s="54"/>
      <c r="D76" s="102"/>
      <c r="E76" s="71"/>
      <c r="F76" s="71"/>
      <c r="G76" s="71"/>
      <c r="H76" s="102"/>
      <c r="I76" s="102"/>
      <c r="J76" s="321"/>
      <c r="K76" s="70"/>
      <c r="L76" s="71"/>
      <c r="M76" s="28"/>
      <c r="N76" s="28"/>
      <c r="O76" s="28"/>
      <c r="P76" s="71"/>
      <c r="Q76" s="71"/>
      <c r="R76" s="28"/>
      <c r="S76" s="28"/>
      <c r="T76" s="28"/>
      <c r="U76" s="29">
        <f t="shared" ref="U76:U84" si="62">SUM(R76:T76)</f>
        <v>0</v>
      </c>
      <c r="V76" s="28"/>
      <c r="W76" s="28"/>
      <c r="X76" s="28"/>
      <c r="Y76" s="29">
        <f t="shared" ref="Y76:Y84" si="63">SUM(V76:X76)</f>
        <v>0</v>
      </c>
      <c r="Z76" s="28"/>
      <c r="AA76" s="28"/>
      <c r="AB76" s="28"/>
      <c r="AC76" s="29">
        <f t="shared" ref="AC76:AC84" si="64">SUM(Z76:AB76)</f>
        <v>0</v>
      </c>
      <c r="AD76" s="28"/>
      <c r="AE76" s="28"/>
      <c r="AF76" s="28"/>
      <c r="AG76" s="29">
        <f t="shared" ref="AG76:AG84" si="65">SUM(AD76:AF76)</f>
        <v>0</v>
      </c>
      <c r="AH76" s="29">
        <f t="shared" si="60"/>
        <v>0</v>
      </c>
      <c r="AI76" s="112">
        <f t="shared" ref="AI76:AI84" si="66">IF(ISERROR(AH76/J76),0,AH76/J76)</f>
        <v>0</v>
      </c>
      <c r="AJ76" s="112" t="str">
        <f t="shared" si="61"/>
        <v>-</v>
      </c>
      <c r="AK76" s="11"/>
      <c r="AL76" s="11"/>
      <c r="AM76" s="11"/>
      <c r="AN76" s="11"/>
      <c r="AO76" s="11"/>
      <c r="AP76" s="11"/>
      <c r="AQ76" s="11"/>
      <c r="AR76" s="11"/>
    </row>
    <row r="77" spans="1:54" ht="12.75" hidden="1" customHeight="1" outlineLevel="1" x14ac:dyDescent="0.3">
      <c r="A77" s="22">
        <v>3</v>
      </c>
      <c r="B77" s="23"/>
      <c r="C77" s="54"/>
      <c r="D77" s="102"/>
      <c r="E77" s="71"/>
      <c r="F77" s="71"/>
      <c r="G77" s="71"/>
      <c r="H77" s="102"/>
      <c r="I77" s="102"/>
      <c r="J77" s="321"/>
      <c r="K77" s="70"/>
      <c r="L77" s="71"/>
      <c r="M77" s="28"/>
      <c r="N77" s="28"/>
      <c r="O77" s="28"/>
      <c r="P77" s="71"/>
      <c r="Q77" s="71"/>
      <c r="R77" s="28"/>
      <c r="S77" s="28"/>
      <c r="T77" s="28"/>
      <c r="U77" s="29">
        <f t="shared" si="62"/>
        <v>0</v>
      </c>
      <c r="V77" s="28"/>
      <c r="W77" s="28"/>
      <c r="X77" s="28"/>
      <c r="Y77" s="29">
        <f t="shared" si="63"/>
        <v>0</v>
      </c>
      <c r="Z77" s="28"/>
      <c r="AA77" s="28"/>
      <c r="AB77" s="28"/>
      <c r="AC77" s="29">
        <f t="shared" si="64"/>
        <v>0</v>
      </c>
      <c r="AD77" s="28"/>
      <c r="AE77" s="28"/>
      <c r="AF77" s="28"/>
      <c r="AG77" s="29">
        <f t="shared" si="65"/>
        <v>0</v>
      </c>
      <c r="AH77" s="29">
        <f t="shared" si="60"/>
        <v>0</v>
      </c>
      <c r="AI77" s="112">
        <f t="shared" si="66"/>
        <v>0</v>
      </c>
      <c r="AJ77" s="112" t="str">
        <f t="shared" si="61"/>
        <v>-</v>
      </c>
    </row>
    <row r="78" spans="1:54" ht="12.75" hidden="1" customHeight="1" outlineLevel="1" x14ac:dyDescent="0.3">
      <c r="A78" s="22">
        <v>4</v>
      </c>
      <c r="B78" s="23"/>
      <c r="C78" s="54"/>
      <c r="D78" s="102"/>
      <c r="E78" s="71"/>
      <c r="F78" s="71"/>
      <c r="G78" s="71"/>
      <c r="H78" s="102"/>
      <c r="I78" s="102"/>
      <c r="J78" s="321"/>
      <c r="K78" s="70"/>
      <c r="L78" s="71"/>
      <c r="M78" s="28"/>
      <c r="N78" s="28"/>
      <c r="O78" s="28"/>
      <c r="P78" s="71"/>
      <c r="Q78" s="71"/>
      <c r="R78" s="28"/>
      <c r="S78" s="28"/>
      <c r="T78" s="28"/>
      <c r="U78" s="29">
        <f t="shared" si="62"/>
        <v>0</v>
      </c>
      <c r="V78" s="28"/>
      <c r="W78" s="28"/>
      <c r="X78" s="28"/>
      <c r="Y78" s="29">
        <f t="shared" si="63"/>
        <v>0</v>
      </c>
      <c r="Z78" s="28"/>
      <c r="AA78" s="28"/>
      <c r="AB78" s="28"/>
      <c r="AC78" s="29">
        <f t="shared" si="64"/>
        <v>0</v>
      </c>
      <c r="AD78" s="28"/>
      <c r="AE78" s="28"/>
      <c r="AF78" s="28"/>
      <c r="AG78" s="29">
        <f t="shared" si="65"/>
        <v>0</v>
      </c>
      <c r="AH78" s="29">
        <f t="shared" si="60"/>
        <v>0</v>
      </c>
      <c r="AI78" s="112">
        <f t="shared" si="66"/>
        <v>0</v>
      </c>
      <c r="AJ78" s="112" t="str">
        <f t="shared" si="61"/>
        <v>-</v>
      </c>
      <c r="AK78" s="11"/>
      <c r="AL78" s="11"/>
      <c r="AM78" s="11"/>
      <c r="AN78" s="11"/>
      <c r="AO78" s="11"/>
      <c r="AP78" s="11"/>
      <c r="AQ78" s="11"/>
      <c r="AR78" s="11"/>
    </row>
    <row r="79" spans="1:54" ht="12.75" hidden="1" customHeight="1" outlineLevel="1" x14ac:dyDescent="0.3">
      <c r="A79" s="22">
        <v>5</v>
      </c>
      <c r="B79" s="23"/>
      <c r="C79" s="54"/>
      <c r="D79" s="102"/>
      <c r="E79" s="71"/>
      <c r="F79" s="71"/>
      <c r="G79" s="71"/>
      <c r="H79" s="102"/>
      <c r="I79" s="102"/>
      <c r="J79" s="321"/>
      <c r="K79" s="70"/>
      <c r="L79" s="71"/>
      <c r="M79" s="28"/>
      <c r="N79" s="28"/>
      <c r="O79" s="28"/>
      <c r="P79" s="71"/>
      <c r="Q79" s="71"/>
      <c r="R79" s="28"/>
      <c r="S79" s="28"/>
      <c r="T79" s="28"/>
      <c r="U79" s="29">
        <f t="shared" si="62"/>
        <v>0</v>
      </c>
      <c r="V79" s="28"/>
      <c r="W79" s="28"/>
      <c r="X79" s="28"/>
      <c r="Y79" s="29">
        <f t="shared" si="63"/>
        <v>0</v>
      </c>
      <c r="Z79" s="28"/>
      <c r="AA79" s="28"/>
      <c r="AB79" s="28"/>
      <c r="AC79" s="29">
        <f t="shared" si="64"/>
        <v>0</v>
      </c>
      <c r="AD79" s="28"/>
      <c r="AE79" s="28"/>
      <c r="AF79" s="28"/>
      <c r="AG79" s="29">
        <f t="shared" si="65"/>
        <v>0</v>
      </c>
      <c r="AH79" s="29">
        <f t="shared" si="60"/>
        <v>0</v>
      </c>
      <c r="AI79" s="112">
        <f t="shared" si="66"/>
        <v>0</v>
      </c>
      <c r="AJ79" s="112" t="str">
        <f t="shared" si="61"/>
        <v>-</v>
      </c>
      <c r="AK79" s="11"/>
      <c r="AL79" s="11"/>
      <c r="AM79" s="11"/>
      <c r="AN79" s="11"/>
      <c r="AO79" s="11"/>
      <c r="AP79" s="11"/>
      <c r="AQ79" s="11"/>
      <c r="AR79" s="11"/>
    </row>
    <row r="80" spans="1:54" ht="12.75" hidden="1" customHeight="1" outlineLevel="1" x14ac:dyDescent="0.3">
      <c r="A80" s="22">
        <v>6</v>
      </c>
      <c r="B80" s="23"/>
      <c r="C80" s="54"/>
      <c r="D80" s="102"/>
      <c r="E80" s="71"/>
      <c r="F80" s="71"/>
      <c r="G80" s="71"/>
      <c r="H80" s="102"/>
      <c r="I80" s="102"/>
      <c r="J80" s="321"/>
      <c r="K80" s="70"/>
      <c r="L80" s="71"/>
      <c r="M80" s="28"/>
      <c r="N80" s="28"/>
      <c r="O80" s="28"/>
      <c r="P80" s="71"/>
      <c r="Q80" s="71"/>
      <c r="R80" s="28"/>
      <c r="S80" s="28"/>
      <c r="T80" s="28"/>
      <c r="U80" s="29">
        <f t="shared" si="62"/>
        <v>0</v>
      </c>
      <c r="V80" s="28"/>
      <c r="W80" s="28"/>
      <c r="X80" s="28"/>
      <c r="Y80" s="29">
        <f t="shared" si="63"/>
        <v>0</v>
      </c>
      <c r="Z80" s="28"/>
      <c r="AA80" s="28"/>
      <c r="AB80" s="28"/>
      <c r="AC80" s="29">
        <f t="shared" si="64"/>
        <v>0</v>
      </c>
      <c r="AD80" s="28"/>
      <c r="AE80" s="28"/>
      <c r="AF80" s="28"/>
      <c r="AG80" s="29">
        <f t="shared" si="65"/>
        <v>0</v>
      </c>
      <c r="AH80" s="29">
        <f t="shared" si="60"/>
        <v>0</v>
      </c>
      <c r="AI80" s="112">
        <f t="shared" si="66"/>
        <v>0</v>
      </c>
      <c r="AJ80" s="112" t="str">
        <f t="shared" si="61"/>
        <v>-</v>
      </c>
    </row>
    <row r="81" spans="1:54" ht="12.75" hidden="1" customHeight="1" outlineLevel="1" x14ac:dyDescent="0.3">
      <c r="A81" s="22">
        <v>7</v>
      </c>
      <c r="B81" s="23"/>
      <c r="C81" s="54"/>
      <c r="D81" s="102"/>
      <c r="E81" s="71"/>
      <c r="F81" s="71"/>
      <c r="G81" s="71"/>
      <c r="H81" s="102"/>
      <c r="I81" s="102"/>
      <c r="J81" s="321"/>
      <c r="K81" s="70"/>
      <c r="L81" s="71"/>
      <c r="M81" s="28"/>
      <c r="N81" s="28"/>
      <c r="O81" s="28"/>
      <c r="P81" s="71"/>
      <c r="Q81" s="71"/>
      <c r="R81" s="28"/>
      <c r="S81" s="28"/>
      <c r="T81" s="28"/>
      <c r="U81" s="29">
        <f t="shared" si="62"/>
        <v>0</v>
      </c>
      <c r="V81" s="28"/>
      <c r="W81" s="28"/>
      <c r="X81" s="28"/>
      <c r="Y81" s="29">
        <f t="shared" si="63"/>
        <v>0</v>
      </c>
      <c r="Z81" s="28"/>
      <c r="AA81" s="28"/>
      <c r="AB81" s="28"/>
      <c r="AC81" s="29">
        <f t="shared" si="64"/>
        <v>0</v>
      </c>
      <c r="AD81" s="28"/>
      <c r="AE81" s="28"/>
      <c r="AF81" s="28"/>
      <c r="AG81" s="29">
        <f t="shared" si="65"/>
        <v>0</v>
      </c>
      <c r="AH81" s="29">
        <f t="shared" si="60"/>
        <v>0</v>
      </c>
      <c r="AI81" s="112">
        <f t="shared" si="66"/>
        <v>0</v>
      </c>
      <c r="AJ81" s="112" t="str">
        <f t="shared" si="61"/>
        <v>-</v>
      </c>
      <c r="AK81" s="11"/>
      <c r="AL81" s="11"/>
      <c r="AM81" s="11"/>
      <c r="AN81" s="11"/>
      <c r="AO81" s="11"/>
      <c r="AP81" s="11"/>
      <c r="AQ81" s="11"/>
      <c r="AR81" s="11"/>
    </row>
    <row r="82" spans="1:54" ht="12.75" hidden="1" customHeight="1" outlineLevel="1" x14ac:dyDescent="0.3">
      <c r="A82" s="22">
        <v>8</v>
      </c>
      <c r="B82" s="23"/>
      <c r="C82" s="54"/>
      <c r="D82" s="102"/>
      <c r="E82" s="71"/>
      <c r="F82" s="71"/>
      <c r="G82" s="71"/>
      <c r="H82" s="102"/>
      <c r="I82" s="102"/>
      <c r="J82" s="321"/>
      <c r="K82" s="70"/>
      <c r="L82" s="71"/>
      <c r="M82" s="28"/>
      <c r="N82" s="28"/>
      <c r="O82" s="28"/>
      <c r="P82" s="71"/>
      <c r="Q82" s="71"/>
      <c r="R82" s="28"/>
      <c r="S82" s="28"/>
      <c r="T82" s="28"/>
      <c r="U82" s="29">
        <f t="shared" si="62"/>
        <v>0</v>
      </c>
      <c r="V82" s="28"/>
      <c r="W82" s="28"/>
      <c r="X82" s="28"/>
      <c r="Y82" s="29">
        <f t="shared" si="63"/>
        <v>0</v>
      </c>
      <c r="Z82" s="28"/>
      <c r="AA82" s="28"/>
      <c r="AB82" s="28"/>
      <c r="AC82" s="29">
        <f t="shared" si="64"/>
        <v>0</v>
      </c>
      <c r="AD82" s="28"/>
      <c r="AE82" s="28"/>
      <c r="AF82" s="28"/>
      <c r="AG82" s="29">
        <f t="shared" si="65"/>
        <v>0</v>
      </c>
      <c r="AH82" s="29">
        <f t="shared" si="60"/>
        <v>0</v>
      </c>
      <c r="AI82" s="112">
        <f t="shared" si="66"/>
        <v>0</v>
      </c>
      <c r="AJ82" s="112" t="str">
        <f t="shared" si="61"/>
        <v>-</v>
      </c>
      <c r="AK82" s="11"/>
      <c r="AL82" s="11"/>
      <c r="AM82" s="11"/>
      <c r="AN82" s="11"/>
      <c r="AO82" s="11"/>
      <c r="AP82" s="11"/>
      <c r="AQ82" s="11"/>
      <c r="AR82" s="11"/>
    </row>
    <row r="83" spans="1:54" ht="12.75" hidden="1" customHeight="1" outlineLevel="1" x14ac:dyDescent="0.3">
      <c r="A83" s="22">
        <v>9</v>
      </c>
      <c r="B83" s="23"/>
      <c r="C83" s="54"/>
      <c r="D83" s="102"/>
      <c r="E83" s="71"/>
      <c r="F83" s="71"/>
      <c r="G83" s="71"/>
      <c r="H83" s="102"/>
      <c r="I83" s="102"/>
      <c r="J83" s="321"/>
      <c r="K83" s="70"/>
      <c r="L83" s="71"/>
      <c r="M83" s="28"/>
      <c r="N83" s="28"/>
      <c r="O83" s="28"/>
      <c r="P83" s="71"/>
      <c r="Q83" s="71"/>
      <c r="R83" s="28"/>
      <c r="S83" s="28"/>
      <c r="T83" s="28"/>
      <c r="U83" s="29">
        <f t="shared" si="62"/>
        <v>0</v>
      </c>
      <c r="V83" s="28"/>
      <c r="W83" s="28"/>
      <c r="X83" s="28"/>
      <c r="Y83" s="29">
        <f t="shared" si="63"/>
        <v>0</v>
      </c>
      <c r="Z83" s="28"/>
      <c r="AA83" s="28"/>
      <c r="AB83" s="28"/>
      <c r="AC83" s="29">
        <f t="shared" si="64"/>
        <v>0</v>
      </c>
      <c r="AD83" s="28"/>
      <c r="AE83" s="28"/>
      <c r="AF83" s="28"/>
      <c r="AG83" s="29">
        <f t="shared" si="65"/>
        <v>0</v>
      </c>
      <c r="AH83" s="29">
        <f t="shared" si="60"/>
        <v>0</v>
      </c>
      <c r="AI83" s="112">
        <f t="shared" si="66"/>
        <v>0</v>
      </c>
      <c r="AJ83" s="112" t="str">
        <f t="shared" si="61"/>
        <v>-</v>
      </c>
    </row>
    <row r="84" spans="1:54" ht="12.75" hidden="1" customHeight="1" outlineLevel="1" x14ac:dyDescent="0.3">
      <c r="A84" s="22">
        <v>10</v>
      </c>
      <c r="B84" s="23"/>
      <c r="C84" s="54"/>
      <c r="D84" s="102"/>
      <c r="E84" s="71"/>
      <c r="F84" s="71"/>
      <c r="G84" s="71"/>
      <c r="H84" s="102"/>
      <c r="I84" s="102"/>
      <c r="J84" s="321"/>
      <c r="K84" s="103"/>
      <c r="L84" s="71"/>
      <c r="M84" s="28"/>
      <c r="N84" s="28"/>
      <c r="O84" s="28"/>
      <c r="P84" s="71"/>
      <c r="Q84" s="71"/>
      <c r="R84" s="28"/>
      <c r="S84" s="28"/>
      <c r="T84" s="28"/>
      <c r="U84" s="29">
        <f t="shared" si="62"/>
        <v>0</v>
      </c>
      <c r="V84" s="28"/>
      <c r="W84" s="28"/>
      <c r="X84" s="28"/>
      <c r="Y84" s="29">
        <f t="shared" si="63"/>
        <v>0</v>
      </c>
      <c r="Z84" s="28"/>
      <c r="AA84" s="28"/>
      <c r="AB84" s="28"/>
      <c r="AC84" s="29">
        <f t="shared" si="64"/>
        <v>0</v>
      </c>
      <c r="AD84" s="28"/>
      <c r="AE84" s="28"/>
      <c r="AF84" s="28"/>
      <c r="AG84" s="29">
        <f t="shared" si="65"/>
        <v>0</v>
      </c>
      <c r="AH84" s="29">
        <f t="shared" si="60"/>
        <v>0</v>
      </c>
      <c r="AI84" s="112">
        <f t="shared" si="66"/>
        <v>0</v>
      </c>
      <c r="AJ84" s="112" t="str">
        <f t="shared" si="61"/>
        <v>-</v>
      </c>
      <c r="AK84" s="11"/>
      <c r="AL84" s="11"/>
      <c r="AM84" s="11"/>
      <c r="AN84" s="11"/>
      <c r="AO84" s="11"/>
      <c r="AP84" s="11"/>
      <c r="AQ84" s="11"/>
      <c r="AR84" s="11"/>
    </row>
    <row r="85" spans="1:54" s="284" customFormat="1" ht="12.75" customHeight="1" collapsed="1" x14ac:dyDescent="0.3">
      <c r="A85" s="427" t="s">
        <v>61</v>
      </c>
      <c r="B85" s="432"/>
      <c r="C85" s="428"/>
      <c r="D85" s="428"/>
      <c r="E85" s="428"/>
      <c r="F85" s="428"/>
      <c r="G85" s="428"/>
      <c r="H85" s="428"/>
      <c r="I85" s="429"/>
      <c r="J85" s="273">
        <f>SUM(J75:J84)</f>
        <v>0</v>
      </c>
      <c r="K85" s="273">
        <f>SUM(K75:K84)</f>
        <v>0</v>
      </c>
      <c r="L85" s="394"/>
      <c r="M85" s="273">
        <f>SUM(M75:M84)</f>
        <v>0</v>
      </c>
      <c r="N85" s="273">
        <f>SUM(N75:N84)</f>
        <v>0</v>
      </c>
      <c r="O85" s="273">
        <f>SUM(O75:O84)</f>
        <v>0</v>
      </c>
      <c r="P85" s="274"/>
      <c r="Q85" s="404"/>
      <c r="R85" s="273">
        <f t="shared" ref="R85:AH85" si="67">SUM(R75:R84)</f>
        <v>0</v>
      </c>
      <c r="S85" s="273">
        <f t="shared" si="67"/>
        <v>0</v>
      </c>
      <c r="T85" s="273">
        <f t="shared" si="67"/>
        <v>0</v>
      </c>
      <c r="U85" s="273">
        <f t="shared" si="67"/>
        <v>0</v>
      </c>
      <c r="V85" s="273">
        <f t="shared" si="67"/>
        <v>0</v>
      </c>
      <c r="W85" s="273">
        <f t="shared" si="67"/>
        <v>0</v>
      </c>
      <c r="X85" s="273">
        <f t="shared" si="67"/>
        <v>0</v>
      </c>
      <c r="Y85" s="273">
        <f t="shared" si="67"/>
        <v>0</v>
      </c>
      <c r="Z85" s="273">
        <f t="shared" si="67"/>
        <v>0</v>
      </c>
      <c r="AA85" s="273">
        <f t="shared" si="67"/>
        <v>0</v>
      </c>
      <c r="AB85" s="273">
        <f t="shared" si="67"/>
        <v>0</v>
      </c>
      <c r="AC85" s="273">
        <f t="shared" si="67"/>
        <v>0</v>
      </c>
      <c r="AD85" s="273">
        <f t="shared" si="67"/>
        <v>0</v>
      </c>
      <c r="AE85" s="273">
        <f t="shared" si="67"/>
        <v>0</v>
      </c>
      <c r="AF85" s="273">
        <f t="shared" si="67"/>
        <v>0</v>
      </c>
      <c r="AG85" s="273">
        <f t="shared" si="67"/>
        <v>0</v>
      </c>
      <c r="AH85" s="273">
        <f t="shared" si="67"/>
        <v>0</v>
      </c>
      <c r="AI85" s="281">
        <f>IF(ISERROR(AH85/J85),0,AH85/J85)</f>
        <v>0</v>
      </c>
      <c r="AJ85" s="281">
        <f>IF(ISERROR(AH85/$AH$139),0,AH85/$AH$139)</f>
        <v>0</v>
      </c>
      <c r="AK85" s="11"/>
      <c r="AL85" s="11"/>
      <c r="AM85" s="11"/>
      <c r="AN85" s="11"/>
      <c r="AO85" s="11"/>
      <c r="AP85" s="11"/>
      <c r="AQ85" s="11"/>
      <c r="AR85" s="11"/>
      <c r="AS85" s="14"/>
      <c r="AT85" s="14"/>
      <c r="AU85" s="14"/>
      <c r="AV85" s="14"/>
      <c r="AW85" s="14"/>
      <c r="AX85" s="14"/>
      <c r="AY85" s="14"/>
      <c r="AZ85" s="14"/>
      <c r="BA85" s="14"/>
      <c r="BB85" s="14"/>
    </row>
    <row r="86" spans="1:54" ht="12.75" customHeight="1" x14ac:dyDescent="0.3">
      <c r="A86" s="473" t="s">
        <v>62</v>
      </c>
      <c r="B86" s="474"/>
      <c r="C86" s="474"/>
      <c r="D86" s="474"/>
      <c r="E86" s="475"/>
      <c r="F86" s="16"/>
      <c r="G86" s="5"/>
      <c r="H86" s="17"/>
      <c r="I86" s="17"/>
      <c r="J86" s="321"/>
      <c r="K86" s="7"/>
      <c r="L86" s="18"/>
      <c r="M86" s="19"/>
      <c r="N86" s="19"/>
      <c r="O86" s="19"/>
      <c r="P86" s="5"/>
      <c r="Q86" s="20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111"/>
      <c r="AJ86" s="111"/>
    </row>
    <row r="87" spans="1:54" hidden="1" outlineLevel="1" x14ac:dyDescent="0.3">
      <c r="A87" s="22">
        <v>1</v>
      </c>
      <c r="B87" s="23"/>
      <c r="C87" s="48"/>
      <c r="D87" s="49"/>
      <c r="E87" s="59"/>
      <c r="F87" s="68"/>
      <c r="G87" s="68"/>
      <c r="H87" s="6"/>
      <c r="I87" s="6"/>
      <c r="J87" s="481"/>
      <c r="K87" s="52"/>
      <c r="L87" s="68"/>
      <c r="M87" s="51"/>
      <c r="N87" s="58"/>
      <c r="O87" s="51"/>
      <c r="P87" s="47"/>
      <c r="Q87" s="47"/>
      <c r="R87" s="28"/>
      <c r="S87" s="28"/>
      <c r="T87" s="28"/>
      <c r="U87" s="29">
        <f>SUM(R87:T87)</f>
        <v>0</v>
      </c>
      <c r="V87" s="28"/>
      <c r="W87" s="28"/>
      <c r="X87" s="28"/>
      <c r="Y87" s="29">
        <f>SUM(V87:X87)</f>
        <v>0</v>
      </c>
      <c r="Z87" s="28"/>
      <c r="AA87" s="28"/>
      <c r="AB87" s="28"/>
      <c r="AC87" s="29">
        <f>SUM(Z87:AB87)</f>
        <v>0</v>
      </c>
      <c r="AD87" s="28"/>
      <c r="AE87" s="28"/>
      <c r="AF87" s="52"/>
      <c r="AG87" s="29">
        <f>SUM(AD87:AF87)</f>
        <v>0</v>
      </c>
      <c r="AH87" s="29">
        <f t="shared" ref="AH87:AH93" si="68">SUM(U87,Y87,AC87,AG87)</f>
        <v>0</v>
      </c>
      <c r="AI87" s="112">
        <f t="shared" ref="AI87:AI93" si="69">IF(ISERROR(AH87/J87),0,AH87/J87)</f>
        <v>0</v>
      </c>
      <c r="AJ87" s="112" t="str">
        <f t="shared" ref="AJ87:AJ93" si="70">IF(ISERROR(AH87/$AH$139),"-",AH87/$AH$139)</f>
        <v>-</v>
      </c>
      <c r="AK87" s="11"/>
      <c r="AL87" s="11"/>
      <c r="AM87" s="11"/>
      <c r="AN87" s="11"/>
      <c r="AO87" s="11"/>
      <c r="AP87" s="11"/>
      <c r="AQ87" s="11"/>
      <c r="AR87" s="11"/>
    </row>
    <row r="88" spans="1:54" ht="12.75" hidden="1" customHeight="1" outlineLevel="1" x14ac:dyDescent="0.3">
      <c r="A88" s="22">
        <v>2</v>
      </c>
      <c r="B88" s="23"/>
      <c r="C88" s="48"/>
      <c r="D88" s="49"/>
      <c r="E88" s="71"/>
      <c r="F88" s="68"/>
      <c r="G88" s="68"/>
      <c r="H88" s="102"/>
      <c r="I88" s="102"/>
      <c r="J88" s="482"/>
      <c r="K88" s="70"/>
      <c r="L88" s="68"/>
      <c r="M88" s="28"/>
      <c r="N88" s="28"/>
      <c r="O88" s="28"/>
      <c r="P88" s="71"/>
      <c r="Q88" s="71"/>
      <c r="R88" s="28"/>
      <c r="S88" s="28"/>
      <c r="T88" s="28"/>
      <c r="U88" s="29">
        <f t="shared" ref="U88:U93" si="71">SUM(R88:T88)</f>
        <v>0</v>
      </c>
      <c r="V88" s="28"/>
      <c r="W88" s="28"/>
      <c r="X88" s="28"/>
      <c r="Y88" s="29">
        <f t="shared" ref="Y88:Y93" si="72">SUM(V88:X88)</f>
        <v>0</v>
      </c>
      <c r="Z88" s="28"/>
      <c r="AA88" s="28"/>
      <c r="AB88" s="28"/>
      <c r="AC88" s="29">
        <f t="shared" ref="AC88:AC93" si="73">SUM(Z88:AB88)</f>
        <v>0</v>
      </c>
      <c r="AD88" s="28"/>
      <c r="AE88" s="28"/>
      <c r="AF88" s="70"/>
      <c r="AG88" s="29">
        <f t="shared" ref="AG88:AG93" si="74">SUM(AD88:AF88)</f>
        <v>0</v>
      </c>
      <c r="AH88" s="29">
        <f t="shared" si="68"/>
        <v>0</v>
      </c>
      <c r="AI88" s="112">
        <f t="shared" si="69"/>
        <v>0</v>
      </c>
      <c r="AJ88" s="112" t="str">
        <f t="shared" si="70"/>
        <v>-</v>
      </c>
      <c r="AK88" s="11"/>
      <c r="AL88" s="11"/>
      <c r="AM88" s="11"/>
      <c r="AN88" s="11"/>
      <c r="AO88" s="11"/>
      <c r="AP88" s="11"/>
      <c r="AQ88" s="11"/>
      <c r="AR88" s="11"/>
    </row>
    <row r="89" spans="1:54" ht="12.75" hidden="1" customHeight="1" outlineLevel="1" x14ac:dyDescent="0.3">
      <c r="A89" s="22">
        <v>3</v>
      </c>
      <c r="B89" s="23"/>
      <c r="C89" s="48"/>
      <c r="D89" s="49"/>
      <c r="E89" s="71"/>
      <c r="F89" s="68"/>
      <c r="G89" s="68"/>
      <c r="H89" s="102"/>
      <c r="I89" s="102"/>
      <c r="J89" s="482"/>
      <c r="K89" s="70"/>
      <c r="L89" s="68"/>
      <c r="M89" s="28"/>
      <c r="N89" s="28"/>
      <c r="O89" s="28"/>
      <c r="P89" s="71"/>
      <c r="Q89" s="71"/>
      <c r="R89" s="28"/>
      <c r="S89" s="28"/>
      <c r="T89" s="28"/>
      <c r="U89" s="29">
        <f t="shared" si="71"/>
        <v>0</v>
      </c>
      <c r="V89" s="28"/>
      <c r="W89" s="28"/>
      <c r="X89" s="28"/>
      <c r="Y89" s="29">
        <f t="shared" si="72"/>
        <v>0</v>
      </c>
      <c r="Z89" s="28"/>
      <c r="AA89" s="28"/>
      <c r="AB89" s="28"/>
      <c r="AC89" s="29">
        <f t="shared" si="73"/>
        <v>0</v>
      </c>
      <c r="AD89" s="28"/>
      <c r="AE89" s="28"/>
      <c r="AF89" s="70"/>
      <c r="AG89" s="29">
        <f t="shared" si="74"/>
        <v>0</v>
      </c>
      <c r="AH89" s="29">
        <f t="shared" si="68"/>
        <v>0</v>
      </c>
      <c r="AI89" s="112">
        <f t="shared" si="69"/>
        <v>0</v>
      </c>
      <c r="AJ89" s="112" t="str">
        <f t="shared" si="70"/>
        <v>-</v>
      </c>
    </row>
    <row r="90" spans="1:54" ht="12.75" hidden="1" customHeight="1" outlineLevel="1" x14ac:dyDescent="0.3">
      <c r="A90" s="22">
        <v>4</v>
      </c>
      <c r="B90" s="23"/>
      <c r="C90" s="48"/>
      <c r="D90" s="49"/>
      <c r="E90" s="71"/>
      <c r="F90" s="68"/>
      <c r="G90" s="68"/>
      <c r="H90" s="102"/>
      <c r="I90" s="102"/>
      <c r="J90" s="482"/>
      <c r="K90" s="70"/>
      <c r="L90" s="68"/>
      <c r="M90" s="28"/>
      <c r="N90" s="28"/>
      <c r="O90" s="28"/>
      <c r="P90" s="71"/>
      <c r="Q90" s="71"/>
      <c r="R90" s="28"/>
      <c r="S90" s="28"/>
      <c r="T90" s="28"/>
      <c r="U90" s="29">
        <f t="shared" si="71"/>
        <v>0</v>
      </c>
      <c r="V90" s="28"/>
      <c r="W90" s="28"/>
      <c r="X90" s="28"/>
      <c r="Y90" s="29">
        <f t="shared" si="72"/>
        <v>0</v>
      </c>
      <c r="Z90" s="28"/>
      <c r="AA90" s="28"/>
      <c r="AB90" s="28"/>
      <c r="AC90" s="29">
        <f t="shared" si="73"/>
        <v>0</v>
      </c>
      <c r="AD90" s="28"/>
      <c r="AE90" s="28"/>
      <c r="AF90" s="70"/>
      <c r="AG90" s="29">
        <f t="shared" si="74"/>
        <v>0</v>
      </c>
      <c r="AH90" s="29">
        <f t="shared" si="68"/>
        <v>0</v>
      </c>
      <c r="AI90" s="112">
        <f t="shared" si="69"/>
        <v>0</v>
      </c>
      <c r="AJ90" s="112" t="str">
        <f t="shared" si="70"/>
        <v>-</v>
      </c>
      <c r="AK90" s="11"/>
      <c r="AL90" s="11"/>
      <c r="AM90" s="11"/>
      <c r="AN90" s="11"/>
      <c r="AO90" s="11"/>
      <c r="AP90" s="11"/>
      <c r="AQ90" s="11"/>
      <c r="AR90" s="11"/>
    </row>
    <row r="91" spans="1:54" ht="12.75" hidden="1" customHeight="1" outlineLevel="1" x14ac:dyDescent="0.3">
      <c r="A91" s="22">
        <v>5</v>
      </c>
      <c r="B91" s="23"/>
      <c r="C91" s="48"/>
      <c r="D91" s="49"/>
      <c r="E91" s="71"/>
      <c r="F91" s="68"/>
      <c r="G91" s="68"/>
      <c r="H91" s="102"/>
      <c r="I91" s="102"/>
      <c r="J91" s="482"/>
      <c r="K91" s="70"/>
      <c r="L91" s="68"/>
      <c r="M91" s="28"/>
      <c r="N91" s="28"/>
      <c r="O91" s="28"/>
      <c r="P91" s="71"/>
      <c r="Q91" s="71"/>
      <c r="R91" s="28"/>
      <c r="S91" s="28"/>
      <c r="T91" s="28"/>
      <c r="U91" s="29">
        <f t="shared" si="71"/>
        <v>0</v>
      </c>
      <c r="V91" s="28"/>
      <c r="W91" s="28"/>
      <c r="X91" s="28"/>
      <c r="Y91" s="29">
        <f t="shared" si="72"/>
        <v>0</v>
      </c>
      <c r="Z91" s="28"/>
      <c r="AA91" s="28"/>
      <c r="AB91" s="28"/>
      <c r="AC91" s="29">
        <f t="shared" si="73"/>
        <v>0</v>
      </c>
      <c r="AD91" s="28"/>
      <c r="AE91" s="28"/>
      <c r="AF91" s="70"/>
      <c r="AG91" s="29">
        <f t="shared" si="74"/>
        <v>0</v>
      </c>
      <c r="AH91" s="29">
        <f t="shared" si="68"/>
        <v>0</v>
      </c>
      <c r="AI91" s="112">
        <f t="shared" si="69"/>
        <v>0</v>
      </c>
      <c r="AJ91" s="112" t="str">
        <f t="shared" si="70"/>
        <v>-</v>
      </c>
      <c r="AK91" s="11"/>
      <c r="AL91" s="11"/>
      <c r="AM91" s="11"/>
      <c r="AN91" s="11"/>
      <c r="AO91" s="11"/>
      <c r="AP91" s="11"/>
      <c r="AQ91" s="11"/>
      <c r="AR91" s="11"/>
    </row>
    <row r="92" spans="1:54" ht="12.75" hidden="1" customHeight="1" outlineLevel="1" x14ac:dyDescent="0.3">
      <c r="A92" s="22">
        <v>6</v>
      </c>
      <c r="B92" s="23"/>
      <c r="C92" s="48"/>
      <c r="D92" s="49"/>
      <c r="E92" s="71"/>
      <c r="F92" s="68"/>
      <c r="G92" s="68"/>
      <c r="H92" s="102"/>
      <c r="I92" s="102"/>
      <c r="J92" s="482"/>
      <c r="K92" s="70"/>
      <c r="L92" s="68"/>
      <c r="M92" s="28"/>
      <c r="N92" s="28"/>
      <c r="O92" s="28"/>
      <c r="P92" s="71"/>
      <c r="Q92" s="71"/>
      <c r="R92" s="28"/>
      <c r="S92" s="28"/>
      <c r="T92" s="28"/>
      <c r="U92" s="29">
        <f t="shared" si="71"/>
        <v>0</v>
      </c>
      <c r="V92" s="28"/>
      <c r="W92" s="28"/>
      <c r="X92" s="28"/>
      <c r="Y92" s="29">
        <f t="shared" si="72"/>
        <v>0</v>
      </c>
      <c r="Z92" s="28"/>
      <c r="AA92" s="28"/>
      <c r="AB92" s="28"/>
      <c r="AC92" s="29">
        <f t="shared" si="73"/>
        <v>0</v>
      </c>
      <c r="AD92" s="28"/>
      <c r="AE92" s="28"/>
      <c r="AF92" s="70"/>
      <c r="AG92" s="29">
        <f t="shared" si="74"/>
        <v>0</v>
      </c>
      <c r="AH92" s="29">
        <f t="shared" si="68"/>
        <v>0</v>
      </c>
      <c r="AI92" s="112">
        <f t="shared" si="69"/>
        <v>0</v>
      </c>
      <c r="AJ92" s="112" t="str">
        <f t="shared" si="70"/>
        <v>-</v>
      </c>
    </row>
    <row r="93" spans="1:54" ht="12.75" hidden="1" customHeight="1" outlineLevel="1" x14ac:dyDescent="0.3">
      <c r="A93" s="22">
        <v>7</v>
      </c>
      <c r="B93" s="23"/>
      <c r="C93" s="48"/>
      <c r="D93" s="49"/>
      <c r="E93" s="71"/>
      <c r="F93" s="68"/>
      <c r="G93" s="68"/>
      <c r="H93" s="102"/>
      <c r="I93" s="102"/>
      <c r="J93" s="517"/>
      <c r="K93" s="70"/>
      <c r="L93" s="68"/>
      <c r="M93" s="28"/>
      <c r="N93" s="28"/>
      <c r="O93" s="28"/>
      <c r="P93" s="71"/>
      <c r="Q93" s="71"/>
      <c r="R93" s="28"/>
      <c r="S93" s="28"/>
      <c r="T93" s="28"/>
      <c r="U93" s="29">
        <f t="shared" si="71"/>
        <v>0</v>
      </c>
      <c r="V93" s="28"/>
      <c r="W93" s="28"/>
      <c r="X93" s="28"/>
      <c r="Y93" s="29">
        <f t="shared" si="72"/>
        <v>0</v>
      </c>
      <c r="Z93" s="28"/>
      <c r="AA93" s="28"/>
      <c r="AB93" s="28"/>
      <c r="AC93" s="29">
        <f t="shared" si="73"/>
        <v>0</v>
      </c>
      <c r="AD93" s="28"/>
      <c r="AE93" s="28"/>
      <c r="AF93" s="70"/>
      <c r="AG93" s="29">
        <f t="shared" si="74"/>
        <v>0</v>
      </c>
      <c r="AH93" s="29">
        <f t="shared" si="68"/>
        <v>0</v>
      </c>
      <c r="AI93" s="112">
        <f t="shared" si="69"/>
        <v>0</v>
      </c>
      <c r="AJ93" s="112" t="str">
        <f t="shared" si="70"/>
        <v>-</v>
      </c>
      <c r="AK93" s="11"/>
      <c r="AL93" s="11"/>
      <c r="AM93" s="11"/>
      <c r="AN93" s="11"/>
      <c r="AO93" s="11"/>
      <c r="AP93" s="11"/>
      <c r="AQ93" s="11"/>
      <c r="AR93" s="11"/>
    </row>
    <row r="94" spans="1:54" s="284" customFormat="1" ht="12.75" customHeight="1" collapsed="1" x14ac:dyDescent="0.3">
      <c r="A94" s="427" t="s">
        <v>63</v>
      </c>
      <c r="B94" s="432"/>
      <c r="C94" s="428"/>
      <c r="D94" s="428"/>
      <c r="E94" s="428"/>
      <c r="F94" s="428"/>
      <c r="G94" s="428"/>
      <c r="H94" s="428"/>
      <c r="I94" s="429"/>
      <c r="J94" s="273">
        <f>SUM(J87:J93)</f>
        <v>0</v>
      </c>
      <c r="K94" s="273">
        <f>SUM(K87:K93)</f>
        <v>0</v>
      </c>
      <c r="L94" s="394"/>
      <c r="M94" s="273">
        <f>SUM(M87:M93)</f>
        <v>0</v>
      </c>
      <c r="N94" s="273">
        <f>SUM(N87:N93)</f>
        <v>0</v>
      </c>
      <c r="O94" s="273">
        <f>SUM(O87:O93)</f>
        <v>0</v>
      </c>
      <c r="P94" s="274"/>
      <c r="Q94" s="404"/>
      <c r="R94" s="273">
        <f t="shared" ref="R94:AH94" si="75">SUM(R87:R93)</f>
        <v>0</v>
      </c>
      <c r="S94" s="273">
        <f t="shared" si="75"/>
        <v>0</v>
      </c>
      <c r="T94" s="273">
        <f t="shared" si="75"/>
        <v>0</v>
      </c>
      <c r="U94" s="273">
        <f t="shared" si="75"/>
        <v>0</v>
      </c>
      <c r="V94" s="273">
        <f t="shared" si="75"/>
        <v>0</v>
      </c>
      <c r="W94" s="273">
        <f t="shared" si="75"/>
        <v>0</v>
      </c>
      <c r="X94" s="273">
        <f t="shared" si="75"/>
        <v>0</v>
      </c>
      <c r="Y94" s="273">
        <f t="shared" si="75"/>
        <v>0</v>
      </c>
      <c r="Z94" s="273">
        <f t="shared" si="75"/>
        <v>0</v>
      </c>
      <c r="AA94" s="273">
        <f t="shared" si="75"/>
        <v>0</v>
      </c>
      <c r="AB94" s="273">
        <f t="shared" si="75"/>
        <v>0</v>
      </c>
      <c r="AC94" s="273">
        <f t="shared" si="75"/>
        <v>0</v>
      </c>
      <c r="AD94" s="273">
        <f t="shared" si="75"/>
        <v>0</v>
      </c>
      <c r="AE94" s="273">
        <f t="shared" si="75"/>
        <v>0</v>
      </c>
      <c r="AF94" s="273">
        <f t="shared" si="75"/>
        <v>0</v>
      </c>
      <c r="AG94" s="273">
        <f t="shared" si="75"/>
        <v>0</v>
      </c>
      <c r="AH94" s="273">
        <f t="shared" si="75"/>
        <v>0</v>
      </c>
      <c r="AI94" s="281">
        <f>IF(ISERROR(AH94/J94),0,AH94/J94)</f>
        <v>0</v>
      </c>
      <c r="AJ94" s="281">
        <f>IF(ISERROR(AH94/$AH$139),0,AH94/$AH$139)</f>
        <v>0</v>
      </c>
      <c r="AK94" s="11"/>
      <c r="AL94" s="11"/>
      <c r="AM94" s="11"/>
      <c r="AN94" s="11"/>
      <c r="AO94" s="11"/>
      <c r="AP94" s="11"/>
      <c r="AQ94" s="11"/>
      <c r="AR94" s="11"/>
      <c r="AS94" s="14"/>
      <c r="AT94" s="14"/>
      <c r="AU94" s="14"/>
      <c r="AV94" s="14"/>
      <c r="AW94" s="14"/>
      <c r="AX94" s="14"/>
      <c r="AY94" s="14"/>
      <c r="AZ94" s="14"/>
      <c r="BA94" s="14"/>
      <c r="BB94" s="14"/>
    </row>
    <row r="95" spans="1:54" ht="12.75" customHeight="1" x14ac:dyDescent="0.3">
      <c r="A95" s="473" t="s">
        <v>64</v>
      </c>
      <c r="B95" s="474"/>
      <c r="C95" s="474"/>
      <c r="D95" s="474"/>
      <c r="E95" s="475"/>
      <c r="F95" s="16"/>
      <c r="G95" s="5"/>
      <c r="H95" s="17"/>
      <c r="I95" s="17"/>
      <c r="J95" s="321"/>
      <c r="K95" s="7"/>
      <c r="L95" s="18"/>
      <c r="M95" s="19"/>
      <c r="N95" s="19"/>
      <c r="O95" s="19"/>
      <c r="P95" s="5"/>
      <c r="Q95" s="20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111"/>
      <c r="AJ95" s="111"/>
    </row>
    <row r="96" spans="1:54" hidden="1" outlineLevel="1" x14ac:dyDescent="0.3">
      <c r="A96" s="23">
        <v>1</v>
      </c>
      <c r="B96" s="23"/>
      <c r="C96" s="48"/>
      <c r="D96" s="49"/>
      <c r="E96" s="60"/>
      <c r="F96" s="57"/>
      <c r="G96" s="57"/>
      <c r="H96" s="6"/>
      <c r="I96" s="6"/>
      <c r="J96" s="321"/>
      <c r="K96" s="46"/>
      <c r="L96" s="50"/>
      <c r="M96" s="51"/>
      <c r="N96" s="58"/>
      <c r="O96" s="51"/>
      <c r="P96" s="47"/>
      <c r="Q96" s="47"/>
      <c r="R96" s="28">
        <v>0</v>
      </c>
      <c r="S96" s="28">
        <v>0</v>
      </c>
      <c r="T96" s="28">
        <v>0</v>
      </c>
      <c r="U96" s="29">
        <f>SUM(R96:T96)</f>
        <v>0</v>
      </c>
      <c r="V96" s="28">
        <v>0</v>
      </c>
      <c r="W96" s="28">
        <v>0</v>
      </c>
      <c r="X96" s="28">
        <v>0</v>
      </c>
      <c r="Y96" s="29">
        <f>SUM(V96:X96)</f>
        <v>0</v>
      </c>
      <c r="Z96" s="28">
        <v>0</v>
      </c>
      <c r="AA96" s="28">
        <v>0</v>
      </c>
      <c r="AB96" s="28">
        <v>0</v>
      </c>
      <c r="AC96" s="29">
        <f>SUM(Z96:AB96)</f>
        <v>0</v>
      </c>
      <c r="AD96" s="28"/>
      <c r="AE96" s="28"/>
      <c r="AF96" s="28"/>
      <c r="AG96" s="29">
        <f>SUM(AD96:AF96)</f>
        <v>0</v>
      </c>
      <c r="AH96" s="29">
        <f t="shared" ref="AH96:AH105" si="76">SUM(U96,Y96,AC96,AG96)</f>
        <v>0</v>
      </c>
      <c r="AI96" s="112">
        <f t="shared" ref="AI96:AI105" si="77">IF(ISERROR(AH96/J96),0,AH96/J96)</f>
        <v>0</v>
      </c>
      <c r="AJ96" s="112" t="str">
        <f t="shared" ref="AJ96:AJ105" si="78">IF(ISERROR(AH96/$AH$139),"-",AH96/$AH$139)</f>
        <v>-</v>
      </c>
      <c r="AK96" s="11"/>
      <c r="AL96" s="11"/>
      <c r="AM96" s="11"/>
      <c r="AN96" s="11"/>
      <c r="AO96" s="11"/>
      <c r="AP96" s="11"/>
      <c r="AQ96" s="11"/>
      <c r="AR96" s="11"/>
    </row>
    <row r="97" spans="1:54" ht="12.75" hidden="1" customHeight="1" outlineLevel="1" x14ac:dyDescent="0.3">
      <c r="A97" s="23">
        <v>2</v>
      </c>
      <c r="B97" s="23"/>
      <c r="C97" s="82"/>
      <c r="D97" s="101"/>
      <c r="E97" s="71"/>
      <c r="F97" s="68"/>
      <c r="G97" s="68"/>
      <c r="H97" s="101"/>
      <c r="I97" s="102"/>
      <c r="J97" s="321"/>
      <c r="K97" s="70"/>
      <c r="L97" s="71"/>
      <c r="M97" s="28"/>
      <c r="N97" s="28"/>
      <c r="O97" s="28"/>
      <c r="P97" s="71"/>
      <c r="Q97" s="71"/>
      <c r="R97" s="28"/>
      <c r="S97" s="28"/>
      <c r="T97" s="28"/>
      <c r="U97" s="29">
        <f t="shared" ref="U97:U105" si="79">SUM(R97:T97)</f>
        <v>0</v>
      </c>
      <c r="V97" s="28"/>
      <c r="W97" s="28"/>
      <c r="X97" s="28"/>
      <c r="Y97" s="29">
        <f t="shared" ref="Y97:Y105" si="80">SUM(V97:X97)</f>
        <v>0</v>
      </c>
      <c r="Z97" s="28"/>
      <c r="AA97" s="28"/>
      <c r="AB97" s="28"/>
      <c r="AC97" s="29">
        <f t="shared" ref="AC97:AC105" si="81">SUM(Z97:AB97)</f>
        <v>0</v>
      </c>
      <c r="AD97" s="28"/>
      <c r="AE97" s="28"/>
      <c r="AF97" s="28"/>
      <c r="AG97" s="29">
        <f t="shared" ref="AG97:AG105" si="82">SUM(AD97:AF97)</f>
        <v>0</v>
      </c>
      <c r="AH97" s="29">
        <f t="shared" si="76"/>
        <v>0</v>
      </c>
      <c r="AI97" s="112">
        <f t="shared" si="77"/>
        <v>0</v>
      </c>
      <c r="AJ97" s="112" t="str">
        <f t="shared" si="78"/>
        <v>-</v>
      </c>
      <c r="AK97" s="11"/>
      <c r="AL97" s="11"/>
      <c r="AM97" s="11"/>
      <c r="AN97" s="11"/>
      <c r="AO97" s="11"/>
      <c r="AP97" s="11"/>
      <c r="AQ97" s="11"/>
      <c r="AR97" s="11"/>
    </row>
    <row r="98" spans="1:54" ht="12.75" hidden="1" customHeight="1" outlineLevel="1" x14ac:dyDescent="0.3">
      <c r="A98" s="23">
        <v>3</v>
      </c>
      <c r="B98" s="23"/>
      <c r="C98" s="54"/>
      <c r="D98" s="102"/>
      <c r="E98" s="71"/>
      <c r="F98" s="71"/>
      <c r="G98" s="71"/>
      <c r="H98" s="102"/>
      <c r="I98" s="102"/>
      <c r="J98" s="321"/>
      <c r="K98" s="70"/>
      <c r="L98" s="71"/>
      <c r="M98" s="28"/>
      <c r="N98" s="28"/>
      <c r="O98" s="28"/>
      <c r="P98" s="71"/>
      <c r="Q98" s="71"/>
      <c r="R98" s="28"/>
      <c r="S98" s="28"/>
      <c r="T98" s="28"/>
      <c r="U98" s="29">
        <f t="shared" si="79"/>
        <v>0</v>
      </c>
      <c r="V98" s="28"/>
      <c r="W98" s="28"/>
      <c r="X98" s="28"/>
      <c r="Y98" s="29">
        <f t="shared" si="80"/>
        <v>0</v>
      </c>
      <c r="Z98" s="28"/>
      <c r="AA98" s="28"/>
      <c r="AB98" s="28"/>
      <c r="AC98" s="29">
        <f t="shared" si="81"/>
        <v>0</v>
      </c>
      <c r="AD98" s="28"/>
      <c r="AE98" s="28"/>
      <c r="AF98" s="28"/>
      <c r="AG98" s="29">
        <f t="shared" si="82"/>
        <v>0</v>
      </c>
      <c r="AH98" s="29">
        <f t="shared" si="76"/>
        <v>0</v>
      </c>
      <c r="AI98" s="112">
        <f t="shared" si="77"/>
        <v>0</v>
      </c>
      <c r="AJ98" s="112" t="str">
        <f t="shared" si="78"/>
        <v>-</v>
      </c>
    </row>
    <row r="99" spans="1:54" ht="12.75" hidden="1" customHeight="1" outlineLevel="1" x14ac:dyDescent="0.3">
      <c r="A99" s="23">
        <v>4</v>
      </c>
      <c r="B99" s="23"/>
      <c r="C99" s="54"/>
      <c r="D99" s="102"/>
      <c r="E99" s="71"/>
      <c r="F99" s="71"/>
      <c r="G99" s="71"/>
      <c r="H99" s="102"/>
      <c r="I99" s="102"/>
      <c r="J99" s="321"/>
      <c r="K99" s="70"/>
      <c r="L99" s="71"/>
      <c r="M99" s="28"/>
      <c r="N99" s="28"/>
      <c r="O99" s="28"/>
      <c r="P99" s="71"/>
      <c r="Q99" s="71"/>
      <c r="R99" s="28"/>
      <c r="S99" s="28"/>
      <c r="T99" s="28"/>
      <c r="U99" s="29">
        <f t="shared" si="79"/>
        <v>0</v>
      </c>
      <c r="V99" s="28"/>
      <c r="W99" s="28"/>
      <c r="X99" s="28"/>
      <c r="Y99" s="29">
        <f t="shared" si="80"/>
        <v>0</v>
      </c>
      <c r="Z99" s="28"/>
      <c r="AA99" s="28"/>
      <c r="AB99" s="28"/>
      <c r="AC99" s="29">
        <f t="shared" si="81"/>
        <v>0</v>
      </c>
      <c r="AD99" s="28"/>
      <c r="AE99" s="28"/>
      <c r="AF99" s="28"/>
      <c r="AG99" s="29">
        <f t="shared" si="82"/>
        <v>0</v>
      </c>
      <c r="AH99" s="29">
        <f t="shared" si="76"/>
        <v>0</v>
      </c>
      <c r="AI99" s="112">
        <f t="shared" si="77"/>
        <v>0</v>
      </c>
      <c r="AJ99" s="112" t="str">
        <f t="shared" si="78"/>
        <v>-</v>
      </c>
      <c r="AK99" s="11"/>
      <c r="AL99" s="11"/>
      <c r="AM99" s="11"/>
      <c r="AN99" s="11"/>
      <c r="AO99" s="11"/>
      <c r="AP99" s="11"/>
      <c r="AQ99" s="11"/>
      <c r="AR99" s="11"/>
    </row>
    <row r="100" spans="1:54" ht="12.75" hidden="1" customHeight="1" outlineLevel="1" x14ac:dyDescent="0.3">
      <c r="A100" s="23">
        <v>5</v>
      </c>
      <c r="B100" s="23"/>
      <c r="C100" s="54"/>
      <c r="D100" s="102"/>
      <c r="E100" s="71"/>
      <c r="F100" s="71"/>
      <c r="G100" s="71"/>
      <c r="H100" s="102"/>
      <c r="I100" s="102"/>
      <c r="J100" s="321"/>
      <c r="K100" s="70"/>
      <c r="L100" s="71"/>
      <c r="M100" s="28"/>
      <c r="N100" s="28"/>
      <c r="O100" s="28"/>
      <c r="P100" s="71"/>
      <c r="Q100" s="71"/>
      <c r="R100" s="28"/>
      <c r="S100" s="28"/>
      <c r="T100" s="28"/>
      <c r="U100" s="29">
        <f t="shared" si="79"/>
        <v>0</v>
      </c>
      <c r="V100" s="28"/>
      <c r="W100" s="28"/>
      <c r="X100" s="28"/>
      <c r="Y100" s="29">
        <f t="shared" si="80"/>
        <v>0</v>
      </c>
      <c r="Z100" s="28"/>
      <c r="AA100" s="28"/>
      <c r="AB100" s="28"/>
      <c r="AC100" s="29">
        <f t="shared" si="81"/>
        <v>0</v>
      </c>
      <c r="AD100" s="28"/>
      <c r="AE100" s="28"/>
      <c r="AF100" s="28"/>
      <c r="AG100" s="29">
        <f t="shared" si="82"/>
        <v>0</v>
      </c>
      <c r="AH100" s="29">
        <f t="shared" si="76"/>
        <v>0</v>
      </c>
      <c r="AI100" s="112">
        <f t="shared" si="77"/>
        <v>0</v>
      </c>
      <c r="AJ100" s="112" t="str">
        <f t="shared" si="78"/>
        <v>-</v>
      </c>
      <c r="AK100" s="11"/>
      <c r="AL100" s="11"/>
      <c r="AM100" s="11"/>
      <c r="AN100" s="11"/>
      <c r="AO100" s="11"/>
      <c r="AP100" s="11"/>
      <c r="AQ100" s="11"/>
      <c r="AR100" s="11"/>
    </row>
    <row r="101" spans="1:54" ht="12.75" hidden="1" customHeight="1" outlineLevel="1" x14ac:dyDescent="0.3">
      <c r="A101" s="23">
        <v>6</v>
      </c>
      <c r="B101" s="23"/>
      <c r="C101" s="54"/>
      <c r="D101" s="102"/>
      <c r="E101" s="71"/>
      <c r="F101" s="71"/>
      <c r="G101" s="71"/>
      <c r="H101" s="102"/>
      <c r="I101" s="102"/>
      <c r="J101" s="321"/>
      <c r="K101" s="70"/>
      <c r="L101" s="71"/>
      <c r="M101" s="28"/>
      <c r="N101" s="28"/>
      <c r="O101" s="28"/>
      <c r="P101" s="71"/>
      <c r="Q101" s="71"/>
      <c r="R101" s="28"/>
      <c r="S101" s="28"/>
      <c r="T101" s="28"/>
      <c r="U101" s="29">
        <f t="shared" si="79"/>
        <v>0</v>
      </c>
      <c r="V101" s="28"/>
      <c r="W101" s="28"/>
      <c r="X101" s="28"/>
      <c r="Y101" s="29">
        <f t="shared" si="80"/>
        <v>0</v>
      </c>
      <c r="Z101" s="28"/>
      <c r="AA101" s="28"/>
      <c r="AB101" s="28"/>
      <c r="AC101" s="29">
        <f t="shared" si="81"/>
        <v>0</v>
      </c>
      <c r="AD101" s="28"/>
      <c r="AE101" s="28"/>
      <c r="AF101" s="28"/>
      <c r="AG101" s="29">
        <f t="shared" si="82"/>
        <v>0</v>
      </c>
      <c r="AH101" s="29">
        <f t="shared" si="76"/>
        <v>0</v>
      </c>
      <c r="AI101" s="112">
        <f t="shared" si="77"/>
        <v>0</v>
      </c>
      <c r="AJ101" s="112" t="str">
        <f t="shared" si="78"/>
        <v>-</v>
      </c>
    </row>
    <row r="102" spans="1:54" ht="12.75" hidden="1" customHeight="1" outlineLevel="1" x14ac:dyDescent="0.3">
      <c r="A102" s="23">
        <v>7</v>
      </c>
      <c r="B102" s="23"/>
      <c r="C102" s="54"/>
      <c r="D102" s="102"/>
      <c r="E102" s="71"/>
      <c r="F102" s="71"/>
      <c r="G102" s="71"/>
      <c r="H102" s="102"/>
      <c r="I102" s="102"/>
      <c r="J102" s="321"/>
      <c r="K102" s="70"/>
      <c r="L102" s="71"/>
      <c r="M102" s="28"/>
      <c r="N102" s="28"/>
      <c r="O102" s="28"/>
      <c r="P102" s="71"/>
      <c r="Q102" s="71"/>
      <c r="R102" s="28"/>
      <c r="S102" s="28"/>
      <c r="T102" s="28"/>
      <c r="U102" s="29">
        <f t="shared" si="79"/>
        <v>0</v>
      </c>
      <c r="V102" s="28"/>
      <c r="W102" s="28"/>
      <c r="X102" s="28"/>
      <c r="Y102" s="29">
        <f t="shared" si="80"/>
        <v>0</v>
      </c>
      <c r="Z102" s="28"/>
      <c r="AA102" s="28"/>
      <c r="AB102" s="28"/>
      <c r="AC102" s="29">
        <f t="shared" si="81"/>
        <v>0</v>
      </c>
      <c r="AD102" s="28"/>
      <c r="AE102" s="28"/>
      <c r="AF102" s="28"/>
      <c r="AG102" s="29">
        <f t="shared" si="82"/>
        <v>0</v>
      </c>
      <c r="AH102" s="29">
        <f t="shared" si="76"/>
        <v>0</v>
      </c>
      <c r="AI102" s="112">
        <f t="shared" si="77"/>
        <v>0</v>
      </c>
      <c r="AJ102" s="112" t="str">
        <f t="shared" si="78"/>
        <v>-</v>
      </c>
      <c r="AK102" s="11"/>
      <c r="AL102" s="11"/>
      <c r="AM102" s="11"/>
      <c r="AN102" s="11"/>
      <c r="AO102" s="11"/>
      <c r="AP102" s="11"/>
      <c r="AQ102" s="11"/>
      <c r="AR102" s="11"/>
    </row>
    <row r="103" spans="1:54" ht="12.75" hidden="1" customHeight="1" outlineLevel="1" x14ac:dyDescent="0.3">
      <c r="A103" s="23">
        <v>8</v>
      </c>
      <c r="B103" s="23"/>
      <c r="C103" s="54"/>
      <c r="D103" s="102"/>
      <c r="E103" s="71"/>
      <c r="F103" s="71"/>
      <c r="G103" s="71"/>
      <c r="H103" s="102"/>
      <c r="I103" s="102"/>
      <c r="J103" s="321"/>
      <c r="K103" s="70"/>
      <c r="L103" s="71"/>
      <c r="M103" s="28"/>
      <c r="N103" s="28"/>
      <c r="O103" s="28"/>
      <c r="P103" s="71"/>
      <c r="Q103" s="71"/>
      <c r="R103" s="28"/>
      <c r="S103" s="28"/>
      <c r="T103" s="28"/>
      <c r="U103" s="29">
        <f t="shared" si="79"/>
        <v>0</v>
      </c>
      <c r="V103" s="28"/>
      <c r="W103" s="28"/>
      <c r="X103" s="28"/>
      <c r="Y103" s="29">
        <f t="shared" si="80"/>
        <v>0</v>
      </c>
      <c r="Z103" s="28"/>
      <c r="AA103" s="28"/>
      <c r="AB103" s="28"/>
      <c r="AC103" s="29">
        <f t="shared" si="81"/>
        <v>0</v>
      </c>
      <c r="AD103" s="28"/>
      <c r="AE103" s="28"/>
      <c r="AF103" s="28"/>
      <c r="AG103" s="29">
        <f t="shared" si="82"/>
        <v>0</v>
      </c>
      <c r="AH103" s="29">
        <f t="shared" si="76"/>
        <v>0</v>
      </c>
      <c r="AI103" s="112">
        <f t="shared" si="77"/>
        <v>0</v>
      </c>
      <c r="AJ103" s="112" t="str">
        <f t="shared" si="78"/>
        <v>-</v>
      </c>
      <c r="AK103" s="11"/>
      <c r="AL103" s="11"/>
      <c r="AM103" s="11"/>
      <c r="AN103" s="11"/>
      <c r="AO103" s="11"/>
      <c r="AP103" s="11"/>
      <c r="AQ103" s="11"/>
      <c r="AR103" s="11"/>
    </row>
    <row r="104" spans="1:54" ht="12.75" hidden="1" customHeight="1" outlineLevel="1" x14ac:dyDescent="0.3">
      <c r="A104" s="23">
        <v>9</v>
      </c>
      <c r="B104" s="23"/>
      <c r="C104" s="54"/>
      <c r="D104" s="102"/>
      <c r="E104" s="71"/>
      <c r="F104" s="71"/>
      <c r="G104" s="71"/>
      <c r="H104" s="102"/>
      <c r="I104" s="102"/>
      <c r="J104" s="321"/>
      <c r="K104" s="70"/>
      <c r="L104" s="71"/>
      <c r="M104" s="28"/>
      <c r="N104" s="28"/>
      <c r="O104" s="28"/>
      <c r="P104" s="71"/>
      <c r="Q104" s="71"/>
      <c r="R104" s="28"/>
      <c r="S104" s="28"/>
      <c r="T104" s="28"/>
      <c r="U104" s="29">
        <f t="shared" si="79"/>
        <v>0</v>
      </c>
      <c r="V104" s="28"/>
      <c r="W104" s="28"/>
      <c r="X104" s="28"/>
      <c r="Y104" s="29">
        <f t="shared" si="80"/>
        <v>0</v>
      </c>
      <c r="Z104" s="28"/>
      <c r="AA104" s="28"/>
      <c r="AB104" s="28"/>
      <c r="AC104" s="29">
        <f t="shared" si="81"/>
        <v>0</v>
      </c>
      <c r="AD104" s="28"/>
      <c r="AE104" s="28"/>
      <c r="AF104" s="28"/>
      <c r="AG104" s="29">
        <f t="shared" si="82"/>
        <v>0</v>
      </c>
      <c r="AH104" s="29">
        <f t="shared" si="76"/>
        <v>0</v>
      </c>
      <c r="AI104" s="112">
        <f t="shared" si="77"/>
        <v>0</v>
      </c>
      <c r="AJ104" s="112" t="str">
        <f t="shared" si="78"/>
        <v>-</v>
      </c>
    </row>
    <row r="105" spans="1:54" ht="12.75" hidden="1" customHeight="1" outlineLevel="1" x14ac:dyDescent="0.3">
      <c r="A105" s="23">
        <v>10</v>
      </c>
      <c r="B105" s="23"/>
      <c r="C105" s="54"/>
      <c r="D105" s="102"/>
      <c r="E105" s="71"/>
      <c r="F105" s="71"/>
      <c r="G105" s="71"/>
      <c r="H105" s="102"/>
      <c r="I105" s="102"/>
      <c r="J105" s="321"/>
      <c r="K105" s="103"/>
      <c r="L105" s="71"/>
      <c r="M105" s="28"/>
      <c r="N105" s="28"/>
      <c r="O105" s="28"/>
      <c r="P105" s="71"/>
      <c r="Q105" s="71"/>
      <c r="R105" s="28"/>
      <c r="S105" s="28"/>
      <c r="T105" s="28"/>
      <c r="U105" s="29">
        <f t="shared" si="79"/>
        <v>0</v>
      </c>
      <c r="V105" s="28"/>
      <c r="W105" s="28"/>
      <c r="X105" s="28"/>
      <c r="Y105" s="29">
        <f t="shared" si="80"/>
        <v>0</v>
      </c>
      <c r="Z105" s="28"/>
      <c r="AA105" s="28"/>
      <c r="AB105" s="28"/>
      <c r="AC105" s="29">
        <f t="shared" si="81"/>
        <v>0</v>
      </c>
      <c r="AD105" s="28"/>
      <c r="AE105" s="28"/>
      <c r="AF105" s="28"/>
      <c r="AG105" s="29">
        <f t="shared" si="82"/>
        <v>0</v>
      </c>
      <c r="AH105" s="29">
        <f t="shared" si="76"/>
        <v>0</v>
      </c>
      <c r="AI105" s="112">
        <f t="shared" si="77"/>
        <v>0</v>
      </c>
      <c r="AJ105" s="112" t="str">
        <f t="shared" si="78"/>
        <v>-</v>
      </c>
      <c r="AK105" s="11"/>
      <c r="AL105" s="11"/>
      <c r="AM105" s="11"/>
      <c r="AN105" s="11"/>
      <c r="AO105" s="11"/>
      <c r="AP105" s="11"/>
      <c r="AQ105" s="11"/>
      <c r="AR105" s="11"/>
    </row>
    <row r="106" spans="1:54" s="284" customFormat="1" ht="12.75" customHeight="1" collapsed="1" x14ac:dyDescent="0.3">
      <c r="A106" s="427" t="s">
        <v>65</v>
      </c>
      <c r="B106" s="432"/>
      <c r="C106" s="428"/>
      <c r="D106" s="428"/>
      <c r="E106" s="428"/>
      <c r="F106" s="428"/>
      <c r="G106" s="428"/>
      <c r="H106" s="428"/>
      <c r="I106" s="429"/>
      <c r="J106" s="273">
        <f>SUM(J96:J105)</f>
        <v>0</v>
      </c>
      <c r="K106" s="273">
        <f>SUM(K96:K105)</f>
        <v>0</v>
      </c>
      <c r="L106" s="394"/>
      <c r="M106" s="273">
        <f>SUM(M96:M105)</f>
        <v>0</v>
      </c>
      <c r="N106" s="273">
        <f>SUM(N96:N105)</f>
        <v>0</v>
      </c>
      <c r="O106" s="273">
        <f>SUM(O96:O105)</f>
        <v>0</v>
      </c>
      <c r="P106" s="274"/>
      <c r="Q106" s="404"/>
      <c r="R106" s="273">
        <f t="shared" ref="R106:AH106" si="83">SUM(R96:R105)</f>
        <v>0</v>
      </c>
      <c r="S106" s="273">
        <f t="shared" si="83"/>
        <v>0</v>
      </c>
      <c r="T106" s="273">
        <f t="shared" si="83"/>
        <v>0</v>
      </c>
      <c r="U106" s="273">
        <f t="shared" si="83"/>
        <v>0</v>
      </c>
      <c r="V106" s="273">
        <f t="shared" si="83"/>
        <v>0</v>
      </c>
      <c r="W106" s="273">
        <f t="shared" si="83"/>
        <v>0</v>
      </c>
      <c r="X106" s="273">
        <f t="shared" si="83"/>
        <v>0</v>
      </c>
      <c r="Y106" s="273">
        <f t="shared" si="83"/>
        <v>0</v>
      </c>
      <c r="Z106" s="273">
        <f t="shared" si="83"/>
        <v>0</v>
      </c>
      <c r="AA106" s="273">
        <f t="shared" si="83"/>
        <v>0</v>
      </c>
      <c r="AB106" s="273">
        <f t="shared" si="83"/>
        <v>0</v>
      </c>
      <c r="AC106" s="273">
        <f t="shared" si="83"/>
        <v>0</v>
      </c>
      <c r="AD106" s="273">
        <f t="shared" si="83"/>
        <v>0</v>
      </c>
      <c r="AE106" s="273">
        <f t="shared" si="83"/>
        <v>0</v>
      </c>
      <c r="AF106" s="273">
        <f t="shared" si="83"/>
        <v>0</v>
      </c>
      <c r="AG106" s="273">
        <f t="shared" si="83"/>
        <v>0</v>
      </c>
      <c r="AH106" s="273">
        <f t="shared" si="83"/>
        <v>0</v>
      </c>
      <c r="AI106" s="281">
        <f>IF(ISERROR(AH106/J106),0,AH106/J106)</f>
        <v>0</v>
      </c>
      <c r="AJ106" s="281">
        <f>IF(ISERROR(AH106/$AH$139),0,AH106/$AH$139)</f>
        <v>0</v>
      </c>
      <c r="AK106" s="11"/>
      <c r="AL106" s="11"/>
      <c r="AM106" s="11"/>
      <c r="AN106" s="11"/>
      <c r="AO106" s="11"/>
      <c r="AP106" s="11"/>
      <c r="AQ106" s="11"/>
      <c r="AR106" s="11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</row>
    <row r="107" spans="1:54" ht="12.75" customHeight="1" x14ac:dyDescent="0.3">
      <c r="A107" s="473" t="s">
        <v>66</v>
      </c>
      <c r="B107" s="474"/>
      <c r="C107" s="474"/>
      <c r="D107" s="474"/>
      <c r="E107" s="475"/>
      <c r="F107" s="16"/>
      <c r="G107" s="5"/>
      <c r="H107" s="17"/>
      <c r="I107" s="17"/>
      <c r="J107" s="321"/>
      <c r="K107" s="7"/>
      <c r="L107" s="18"/>
      <c r="M107" s="19"/>
      <c r="N107" s="19"/>
      <c r="O107" s="19"/>
      <c r="P107" s="5"/>
      <c r="Q107" s="20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111"/>
      <c r="AJ107" s="111"/>
    </row>
    <row r="108" spans="1:54" hidden="1" outlineLevel="1" x14ac:dyDescent="0.3">
      <c r="A108" s="23">
        <v>1</v>
      </c>
      <c r="B108" s="1"/>
      <c r="C108" s="1"/>
      <c r="D108" s="2"/>
      <c r="E108" s="3"/>
      <c r="F108" s="68"/>
      <c r="G108" s="68"/>
      <c r="H108" s="6"/>
      <c r="I108" s="6"/>
      <c r="J108" s="321"/>
      <c r="K108" s="70"/>
      <c r="L108" s="68"/>
      <c r="M108" s="413"/>
      <c r="N108" s="413"/>
      <c r="O108" s="5"/>
      <c r="P108" s="5"/>
      <c r="Q108" s="5"/>
      <c r="R108" s="9"/>
      <c r="S108" s="9"/>
      <c r="T108" s="9"/>
      <c r="U108" s="29">
        <f>SUM(R108:T108)</f>
        <v>0</v>
      </c>
      <c r="V108" s="28"/>
      <c r="W108" s="28"/>
      <c r="X108" s="28"/>
      <c r="Y108" s="29">
        <f>SUM(V108:X108)</f>
        <v>0</v>
      </c>
      <c r="Z108" s="28"/>
      <c r="AA108" s="28"/>
      <c r="AB108" s="28"/>
      <c r="AC108" s="29">
        <f>SUM(Z108:AB108)</f>
        <v>0</v>
      </c>
      <c r="AD108" s="28"/>
      <c r="AE108" s="28"/>
      <c r="AF108" s="70"/>
      <c r="AG108" s="29">
        <f>SUM(AD108:AF108)</f>
        <v>0</v>
      </c>
      <c r="AH108" s="29">
        <f t="shared" ref="AH108" si="84">SUM(U108,Y108,AC108,AG108)</f>
        <v>0</v>
      </c>
      <c r="AI108" s="112">
        <f>IF(ISERROR(AH108/J108),0,AH108/J108)</f>
        <v>0</v>
      </c>
      <c r="AJ108" s="112" t="str">
        <f>IF(ISERROR(AH108/$AH$139),"-",AH108/$AH$139)</f>
        <v>-</v>
      </c>
      <c r="AK108" s="11"/>
      <c r="AL108" s="11"/>
      <c r="AM108" s="11"/>
      <c r="AN108" s="11"/>
      <c r="AO108" s="11"/>
      <c r="AP108" s="11"/>
      <c r="AQ108" s="11"/>
      <c r="AR108" s="11"/>
    </row>
    <row r="109" spans="1:54" s="284" customFormat="1" ht="12.75" customHeight="1" collapsed="1" x14ac:dyDescent="0.3">
      <c r="A109" s="430" t="s">
        <v>67</v>
      </c>
      <c r="B109" s="430"/>
      <c r="C109" s="430"/>
      <c r="D109" s="430"/>
      <c r="E109" s="430"/>
      <c r="F109" s="430"/>
      <c r="G109" s="430"/>
      <c r="H109" s="430"/>
      <c r="I109" s="430"/>
      <c r="J109" s="273">
        <f>+J108</f>
        <v>0</v>
      </c>
      <c r="K109" s="273">
        <f>+K108</f>
        <v>0</v>
      </c>
      <c r="L109" s="394"/>
      <c r="M109" s="273">
        <f>SUM(M108:M108)</f>
        <v>0</v>
      </c>
      <c r="N109" s="273">
        <f>SUM(N108:N108)</f>
        <v>0</v>
      </c>
      <c r="O109" s="273">
        <f>SUM(O108:O108)</f>
        <v>0</v>
      </c>
      <c r="P109" s="274"/>
      <c r="Q109" s="404"/>
      <c r="R109" s="273">
        <f t="shared" ref="R109:AH109" si="85">SUM(R108:R108)</f>
        <v>0</v>
      </c>
      <c r="S109" s="273">
        <f t="shared" si="85"/>
        <v>0</v>
      </c>
      <c r="T109" s="273">
        <f t="shared" si="85"/>
        <v>0</v>
      </c>
      <c r="U109" s="273">
        <f t="shared" si="85"/>
        <v>0</v>
      </c>
      <c r="V109" s="273">
        <f t="shared" si="85"/>
        <v>0</v>
      </c>
      <c r="W109" s="273">
        <f t="shared" si="85"/>
        <v>0</v>
      </c>
      <c r="X109" s="273">
        <f t="shared" si="85"/>
        <v>0</v>
      </c>
      <c r="Y109" s="273">
        <f t="shared" si="85"/>
        <v>0</v>
      </c>
      <c r="Z109" s="273">
        <f t="shared" si="85"/>
        <v>0</v>
      </c>
      <c r="AA109" s="273">
        <f t="shared" si="85"/>
        <v>0</v>
      </c>
      <c r="AB109" s="273">
        <f t="shared" si="85"/>
        <v>0</v>
      </c>
      <c r="AC109" s="273">
        <f t="shared" si="85"/>
        <v>0</v>
      </c>
      <c r="AD109" s="273">
        <f t="shared" si="85"/>
        <v>0</v>
      </c>
      <c r="AE109" s="273">
        <f t="shared" si="85"/>
        <v>0</v>
      </c>
      <c r="AF109" s="273">
        <f t="shared" si="85"/>
        <v>0</v>
      </c>
      <c r="AG109" s="273">
        <f t="shared" si="85"/>
        <v>0</v>
      </c>
      <c r="AH109" s="273">
        <f t="shared" si="85"/>
        <v>0</v>
      </c>
      <c r="AI109" s="281">
        <f>IF(ISERROR(AH109/J109),0,AH109/J109)</f>
        <v>0</v>
      </c>
      <c r="AJ109" s="281">
        <f>IF(ISERROR(AH109/$AH$139),0,AH109/$AH$139)</f>
        <v>0</v>
      </c>
      <c r="AK109" s="11"/>
      <c r="AL109" s="11"/>
      <c r="AM109" s="11"/>
      <c r="AN109" s="11"/>
      <c r="AO109" s="11"/>
      <c r="AP109" s="11"/>
      <c r="AQ109" s="11"/>
      <c r="AR109" s="11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</row>
    <row r="110" spans="1:54" ht="12.75" customHeight="1" x14ac:dyDescent="0.3">
      <c r="A110" s="476" t="s">
        <v>68</v>
      </c>
      <c r="B110" s="477"/>
      <c r="C110" s="477"/>
      <c r="D110" s="477"/>
      <c r="E110" s="478"/>
      <c r="F110" s="39"/>
      <c r="G110" s="420"/>
      <c r="H110" s="40"/>
      <c r="I110" s="40"/>
      <c r="J110" s="321"/>
      <c r="K110" s="7"/>
      <c r="L110" s="18"/>
      <c r="M110" s="19"/>
      <c r="N110" s="19"/>
      <c r="O110" s="19"/>
      <c r="P110" s="5"/>
      <c r="Q110" s="20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111"/>
      <c r="AJ110" s="111"/>
    </row>
    <row r="111" spans="1:54" ht="12.75" hidden="1" customHeight="1" outlineLevel="1" x14ac:dyDescent="0.3">
      <c r="A111" s="23">
        <v>1</v>
      </c>
      <c r="B111" s="23"/>
      <c r="C111" s="82"/>
      <c r="D111" s="101"/>
      <c r="E111" s="68"/>
      <c r="F111" s="68"/>
      <c r="G111" s="68"/>
      <c r="H111" s="101"/>
      <c r="I111" s="101"/>
      <c r="J111" s="321"/>
      <c r="K111" s="46"/>
      <c r="L111" s="68"/>
      <c r="M111" s="28"/>
      <c r="N111" s="28"/>
      <c r="O111" s="28"/>
      <c r="P111" s="68"/>
      <c r="Q111" s="68"/>
      <c r="R111" s="28"/>
      <c r="S111" s="28"/>
      <c r="T111" s="28"/>
      <c r="U111" s="29">
        <f>SUM(R111:T111)</f>
        <v>0</v>
      </c>
      <c r="V111" s="28"/>
      <c r="W111" s="28"/>
      <c r="X111" s="28"/>
      <c r="Y111" s="29">
        <f>SUM(V111:X111)</f>
        <v>0</v>
      </c>
      <c r="Z111" s="28"/>
      <c r="AA111" s="28"/>
      <c r="AB111" s="28"/>
      <c r="AC111" s="29">
        <f>SUM(Z111:AB111)</f>
        <v>0</v>
      </c>
      <c r="AD111" s="28"/>
      <c r="AE111" s="28"/>
      <c r="AF111" s="28"/>
      <c r="AG111" s="29">
        <f>SUM(AD111:AF111)</f>
        <v>0</v>
      </c>
      <c r="AH111" s="29">
        <f t="shared" ref="AH111:AH120" si="86">SUM(U111,Y111,AC111,AG111)</f>
        <v>0</v>
      </c>
      <c r="AI111" s="112">
        <f>IF(ISERROR(AH111/J111),0,AH111/J111)</f>
        <v>0</v>
      </c>
      <c r="AJ111" s="112" t="str">
        <f t="shared" ref="AJ111:AJ120" si="87">IF(ISERROR(AH111/$AH$139),"-",AH111/$AH$139)</f>
        <v>-</v>
      </c>
      <c r="AK111" s="11"/>
      <c r="AL111" s="11"/>
      <c r="AM111" s="11"/>
      <c r="AN111" s="11"/>
      <c r="AO111" s="11"/>
      <c r="AP111" s="11"/>
      <c r="AQ111" s="11"/>
      <c r="AR111" s="11"/>
    </row>
    <row r="112" spans="1:54" ht="12.75" hidden="1" customHeight="1" outlineLevel="1" x14ac:dyDescent="0.3">
      <c r="A112" s="23">
        <v>2</v>
      </c>
      <c r="B112" s="23"/>
      <c r="C112" s="54"/>
      <c r="D112" s="102"/>
      <c r="E112" s="71"/>
      <c r="F112" s="71"/>
      <c r="G112" s="71"/>
      <c r="H112" s="102"/>
      <c r="I112" s="102"/>
      <c r="J112" s="321"/>
      <c r="K112" s="70"/>
      <c r="L112" s="71"/>
      <c r="M112" s="28"/>
      <c r="N112" s="28"/>
      <c r="O112" s="28"/>
      <c r="P112" s="71"/>
      <c r="Q112" s="71"/>
      <c r="R112" s="28"/>
      <c r="S112" s="28"/>
      <c r="T112" s="28"/>
      <c r="U112" s="29">
        <f t="shared" ref="U112:U120" si="88">SUM(R112:T112)</f>
        <v>0</v>
      </c>
      <c r="V112" s="28"/>
      <c r="W112" s="28"/>
      <c r="X112" s="28"/>
      <c r="Y112" s="29">
        <f t="shared" ref="Y112:Y120" si="89">SUM(V112:X112)</f>
        <v>0</v>
      </c>
      <c r="Z112" s="28"/>
      <c r="AA112" s="28"/>
      <c r="AB112" s="28"/>
      <c r="AC112" s="29">
        <f t="shared" ref="AC112:AC120" si="90">SUM(Z112:AB112)</f>
        <v>0</v>
      </c>
      <c r="AD112" s="28"/>
      <c r="AE112" s="28"/>
      <c r="AF112" s="28"/>
      <c r="AG112" s="29">
        <f t="shared" ref="AG112:AG120" si="91">SUM(AD112:AF112)</f>
        <v>0</v>
      </c>
      <c r="AH112" s="29">
        <f t="shared" si="86"/>
        <v>0</v>
      </c>
      <c r="AI112" s="112">
        <f t="shared" ref="AI112:AI120" si="92">IF(ISERROR(AH112/J112),0,AH112/J112)</f>
        <v>0</v>
      </c>
      <c r="AJ112" s="112" t="str">
        <f t="shared" si="87"/>
        <v>-</v>
      </c>
      <c r="AK112" s="11"/>
      <c r="AL112" s="11"/>
      <c r="AM112" s="11"/>
      <c r="AN112" s="11"/>
      <c r="AO112" s="11"/>
      <c r="AP112" s="11"/>
      <c r="AQ112" s="11"/>
      <c r="AR112" s="11"/>
    </row>
    <row r="113" spans="1:54" ht="12.75" hidden="1" customHeight="1" outlineLevel="1" x14ac:dyDescent="0.3">
      <c r="A113" s="23">
        <v>3</v>
      </c>
      <c r="B113" s="23"/>
      <c r="C113" s="54"/>
      <c r="D113" s="102"/>
      <c r="E113" s="71"/>
      <c r="F113" s="71"/>
      <c r="G113" s="71"/>
      <c r="H113" s="102"/>
      <c r="I113" s="102"/>
      <c r="J113" s="321"/>
      <c r="K113" s="70"/>
      <c r="L113" s="71"/>
      <c r="M113" s="28"/>
      <c r="N113" s="28"/>
      <c r="O113" s="28"/>
      <c r="P113" s="71"/>
      <c r="Q113" s="71"/>
      <c r="R113" s="28"/>
      <c r="S113" s="28"/>
      <c r="T113" s="28"/>
      <c r="U113" s="29">
        <f t="shared" si="88"/>
        <v>0</v>
      </c>
      <c r="V113" s="28"/>
      <c r="W113" s="28"/>
      <c r="X113" s="28"/>
      <c r="Y113" s="29">
        <f t="shared" si="89"/>
        <v>0</v>
      </c>
      <c r="Z113" s="28"/>
      <c r="AA113" s="28"/>
      <c r="AB113" s="28"/>
      <c r="AC113" s="29">
        <f t="shared" si="90"/>
        <v>0</v>
      </c>
      <c r="AD113" s="28"/>
      <c r="AE113" s="28"/>
      <c r="AF113" s="28"/>
      <c r="AG113" s="29">
        <f t="shared" si="91"/>
        <v>0</v>
      </c>
      <c r="AH113" s="29">
        <f t="shared" si="86"/>
        <v>0</v>
      </c>
      <c r="AI113" s="112">
        <f t="shared" si="92"/>
        <v>0</v>
      </c>
      <c r="AJ113" s="112" t="str">
        <f t="shared" si="87"/>
        <v>-</v>
      </c>
    </row>
    <row r="114" spans="1:54" ht="12.75" hidden="1" customHeight="1" outlineLevel="1" x14ac:dyDescent="0.3">
      <c r="A114" s="23">
        <v>4</v>
      </c>
      <c r="B114" s="23"/>
      <c r="C114" s="54"/>
      <c r="D114" s="102"/>
      <c r="E114" s="71"/>
      <c r="F114" s="71"/>
      <c r="G114" s="71"/>
      <c r="H114" s="102"/>
      <c r="I114" s="102"/>
      <c r="J114" s="321"/>
      <c r="K114" s="70"/>
      <c r="L114" s="71"/>
      <c r="M114" s="28"/>
      <c r="N114" s="28"/>
      <c r="O114" s="28"/>
      <c r="P114" s="71"/>
      <c r="Q114" s="71"/>
      <c r="R114" s="28"/>
      <c r="S114" s="28"/>
      <c r="T114" s="28"/>
      <c r="U114" s="29">
        <f t="shared" si="88"/>
        <v>0</v>
      </c>
      <c r="V114" s="28"/>
      <c r="W114" s="28"/>
      <c r="X114" s="28"/>
      <c r="Y114" s="29">
        <f t="shared" si="89"/>
        <v>0</v>
      </c>
      <c r="Z114" s="28"/>
      <c r="AA114" s="28"/>
      <c r="AB114" s="28"/>
      <c r="AC114" s="29">
        <f t="shared" si="90"/>
        <v>0</v>
      </c>
      <c r="AD114" s="28"/>
      <c r="AE114" s="28"/>
      <c r="AF114" s="28"/>
      <c r="AG114" s="29">
        <f t="shared" si="91"/>
        <v>0</v>
      </c>
      <c r="AH114" s="29">
        <f t="shared" si="86"/>
        <v>0</v>
      </c>
      <c r="AI114" s="112">
        <f t="shared" si="92"/>
        <v>0</v>
      </c>
      <c r="AJ114" s="112" t="str">
        <f t="shared" si="87"/>
        <v>-</v>
      </c>
      <c r="AK114" s="11"/>
      <c r="AL114" s="11"/>
      <c r="AM114" s="11"/>
      <c r="AN114" s="11"/>
      <c r="AO114" s="11"/>
      <c r="AP114" s="11"/>
      <c r="AQ114" s="11"/>
      <c r="AR114" s="11"/>
    </row>
    <row r="115" spans="1:54" ht="12.75" hidden="1" customHeight="1" outlineLevel="1" x14ac:dyDescent="0.3">
      <c r="A115" s="23">
        <v>5</v>
      </c>
      <c r="B115" s="23"/>
      <c r="C115" s="54"/>
      <c r="D115" s="102"/>
      <c r="E115" s="71"/>
      <c r="F115" s="71"/>
      <c r="G115" s="71"/>
      <c r="H115" s="102"/>
      <c r="I115" s="102"/>
      <c r="J115" s="321"/>
      <c r="K115" s="70"/>
      <c r="L115" s="71"/>
      <c r="M115" s="28"/>
      <c r="N115" s="28"/>
      <c r="O115" s="28"/>
      <c r="P115" s="71"/>
      <c r="Q115" s="71"/>
      <c r="R115" s="28"/>
      <c r="S115" s="28"/>
      <c r="T115" s="28"/>
      <c r="U115" s="29">
        <f t="shared" si="88"/>
        <v>0</v>
      </c>
      <c r="V115" s="28"/>
      <c r="W115" s="28"/>
      <c r="X115" s="28"/>
      <c r="Y115" s="29">
        <f t="shared" si="89"/>
        <v>0</v>
      </c>
      <c r="Z115" s="28"/>
      <c r="AA115" s="28"/>
      <c r="AB115" s="28"/>
      <c r="AC115" s="29">
        <f t="shared" si="90"/>
        <v>0</v>
      </c>
      <c r="AD115" s="28"/>
      <c r="AE115" s="28"/>
      <c r="AF115" s="28"/>
      <c r="AG115" s="29">
        <f t="shared" si="91"/>
        <v>0</v>
      </c>
      <c r="AH115" s="29">
        <f t="shared" si="86"/>
        <v>0</v>
      </c>
      <c r="AI115" s="112">
        <f t="shared" si="92"/>
        <v>0</v>
      </c>
      <c r="AJ115" s="112" t="str">
        <f t="shared" si="87"/>
        <v>-</v>
      </c>
      <c r="AK115" s="11"/>
      <c r="AL115" s="11"/>
      <c r="AM115" s="11"/>
      <c r="AN115" s="11"/>
      <c r="AO115" s="11"/>
      <c r="AP115" s="11"/>
      <c r="AQ115" s="11"/>
      <c r="AR115" s="11"/>
    </row>
    <row r="116" spans="1:54" ht="12.75" hidden="1" customHeight="1" outlineLevel="1" x14ac:dyDescent="0.3">
      <c r="A116" s="23">
        <v>6</v>
      </c>
      <c r="B116" s="23"/>
      <c r="C116" s="54"/>
      <c r="D116" s="102"/>
      <c r="E116" s="71"/>
      <c r="F116" s="71"/>
      <c r="G116" s="71"/>
      <c r="H116" s="102"/>
      <c r="I116" s="102"/>
      <c r="J116" s="321"/>
      <c r="K116" s="70"/>
      <c r="L116" s="71"/>
      <c r="M116" s="28"/>
      <c r="N116" s="28"/>
      <c r="O116" s="28"/>
      <c r="P116" s="71"/>
      <c r="Q116" s="71"/>
      <c r="R116" s="28"/>
      <c r="S116" s="28"/>
      <c r="T116" s="28"/>
      <c r="U116" s="29">
        <f t="shared" si="88"/>
        <v>0</v>
      </c>
      <c r="V116" s="28"/>
      <c r="W116" s="28"/>
      <c r="X116" s="28"/>
      <c r="Y116" s="29">
        <f t="shared" si="89"/>
        <v>0</v>
      </c>
      <c r="Z116" s="28"/>
      <c r="AA116" s="28"/>
      <c r="AB116" s="28"/>
      <c r="AC116" s="29">
        <f t="shared" si="90"/>
        <v>0</v>
      </c>
      <c r="AD116" s="28"/>
      <c r="AE116" s="28"/>
      <c r="AF116" s="28"/>
      <c r="AG116" s="29">
        <f t="shared" si="91"/>
        <v>0</v>
      </c>
      <c r="AH116" s="29">
        <f t="shared" si="86"/>
        <v>0</v>
      </c>
      <c r="AI116" s="112">
        <f t="shared" si="92"/>
        <v>0</v>
      </c>
      <c r="AJ116" s="112" t="str">
        <f t="shared" si="87"/>
        <v>-</v>
      </c>
    </row>
    <row r="117" spans="1:54" ht="12.75" hidden="1" customHeight="1" outlineLevel="1" x14ac:dyDescent="0.3">
      <c r="A117" s="23">
        <v>7</v>
      </c>
      <c r="B117" s="23"/>
      <c r="C117" s="54"/>
      <c r="D117" s="102"/>
      <c r="E117" s="71"/>
      <c r="F117" s="71"/>
      <c r="G117" s="71"/>
      <c r="H117" s="102"/>
      <c r="I117" s="102"/>
      <c r="J117" s="321"/>
      <c r="K117" s="70"/>
      <c r="L117" s="71"/>
      <c r="M117" s="28"/>
      <c r="N117" s="28"/>
      <c r="O117" s="28"/>
      <c r="P117" s="71"/>
      <c r="Q117" s="71"/>
      <c r="R117" s="28"/>
      <c r="S117" s="28"/>
      <c r="T117" s="28"/>
      <c r="U117" s="29">
        <f t="shared" si="88"/>
        <v>0</v>
      </c>
      <c r="V117" s="28"/>
      <c r="W117" s="28"/>
      <c r="X117" s="28"/>
      <c r="Y117" s="29">
        <f t="shared" si="89"/>
        <v>0</v>
      </c>
      <c r="Z117" s="28"/>
      <c r="AA117" s="28"/>
      <c r="AB117" s="28"/>
      <c r="AC117" s="29">
        <f t="shared" si="90"/>
        <v>0</v>
      </c>
      <c r="AD117" s="28"/>
      <c r="AE117" s="28"/>
      <c r="AF117" s="28"/>
      <c r="AG117" s="29">
        <f t="shared" si="91"/>
        <v>0</v>
      </c>
      <c r="AH117" s="29">
        <f t="shared" si="86"/>
        <v>0</v>
      </c>
      <c r="AI117" s="112">
        <f t="shared" si="92"/>
        <v>0</v>
      </c>
      <c r="AJ117" s="112" t="str">
        <f t="shared" si="87"/>
        <v>-</v>
      </c>
      <c r="AK117" s="11"/>
      <c r="AL117" s="11"/>
      <c r="AM117" s="11"/>
      <c r="AN117" s="11"/>
      <c r="AO117" s="11"/>
      <c r="AP117" s="11"/>
      <c r="AQ117" s="11"/>
      <c r="AR117" s="11"/>
    </row>
    <row r="118" spans="1:54" ht="12.75" hidden="1" customHeight="1" outlineLevel="1" x14ac:dyDescent="0.3">
      <c r="A118" s="23">
        <v>8</v>
      </c>
      <c r="B118" s="23"/>
      <c r="C118" s="54"/>
      <c r="D118" s="102"/>
      <c r="E118" s="71"/>
      <c r="F118" s="71"/>
      <c r="G118" s="71"/>
      <c r="H118" s="102"/>
      <c r="I118" s="102"/>
      <c r="J118" s="321"/>
      <c r="K118" s="70"/>
      <c r="L118" s="71"/>
      <c r="M118" s="28"/>
      <c r="N118" s="28"/>
      <c r="O118" s="28"/>
      <c r="P118" s="71"/>
      <c r="Q118" s="71"/>
      <c r="R118" s="28"/>
      <c r="S118" s="28"/>
      <c r="T118" s="28"/>
      <c r="U118" s="29">
        <f t="shared" si="88"/>
        <v>0</v>
      </c>
      <c r="V118" s="28"/>
      <c r="W118" s="28"/>
      <c r="X118" s="28"/>
      <c r="Y118" s="29">
        <f t="shared" si="89"/>
        <v>0</v>
      </c>
      <c r="Z118" s="28"/>
      <c r="AA118" s="28"/>
      <c r="AB118" s="28"/>
      <c r="AC118" s="29">
        <f t="shared" si="90"/>
        <v>0</v>
      </c>
      <c r="AD118" s="28"/>
      <c r="AE118" s="28"/>
      <c r="AF118" s="28"/>
      <c r="AG118" s="29">
        <f t="shared" si="91"/>
        <v>0</v>
      </c>
      <c r="AH118" s="29">
        <f t="shared" si="86"/>
        <v>0</v>
      </c>
      <c r="AI118" s="112">
        <f t="shared" si="92"/>
        <v>0</v>
      </c>
      <c r="AJ118" s="112" t="str">
        <f t="shared" si="87"/>
        <v>-</v>
      </c>
      <c r="AK118" s="11"/>
      <c r="AL118" s="11"/>
      <c r="AM118" s="11"/>
      <c r="AN118" s="11"/>
      <c r="AO118" s="11"/>
      <c r="AP118" s="11"/>
      <c r="AQ118" s="11"/>
      <c r="AR118" s="11"/>
    </row>
    <row r="119" spans="1:54" ht="12.75" hidden="1" customHeight="1" outlineLevel="1" x14ac:dyDescent="0.3">
      <c r="A119" s="23">
        <v>9</v>
      </c>
      <c r="B119" s="23"/>
      <c r="C119" s="54"/>
      <c r="D119" s="102"/>
      <c r="E119" s="71"/>
      <c r="F119" s="71"/>
      <c r="G119" s="71"/>
      <c r="H119" s="102"/>
      <c r="I119" s="102"/>
      <c r="J119" s="321"/>
      <c r="K119" s="70"/>
      <c r="L119" s="71"/>
      <c r="M119" s="28"/>
      <c r="N119" s="28"/>
      <c r="O119" s="28"/>
      <c r="P119" s="71"/>
      <c r="Q119" s="71"/>
      <c r="R119" s="28"/>
      <c r="S119" s="28"/>
      <c r="T119" s="28"/>
      <c r="U119" s="29">
        <f t="shared" si="88"/>
        <v>0</v>
      </c>
      <c r="V119" s="28"/>
      <c r="W119" s="28"/>
      <c r="X119" s="28"/>
      <c r="Y119" s="29">
        <f t="shared" si="89"/>
        <v>0</v>
      </c>
      <c r="Z119" s="28"/>
      <c r="AA119" s="28"/>
      <c r="AB119" s="28"/>
      <c r="AC119" s="29">
        <f t="shared" si="90"/>
        <v>0</v>
      </c>
      <c r="AD119" s="28"/>
      <c r="AE119" s="28"/>
      <c r="AF119" s="28"/>
      <c r="AG119" s="29">
        <f t="shared" si="91"/>
        <v>0</v>
      </c>
      <c r="AH119" s="29">
        <f t="shared" si="86"/>
        <v>0</v>
      </c>
      <c r="AI119" s="112">
        <f t="shared" si="92"/>
        <v>0</v>
      </c>
      <c r="AJ119" s="112" t="str">
        <f t="shared" si="87"/>
        <v>-</v>
      </c>
    </row>
    <row r="120" spans="1:54" ht="12.75" hidden="1" customHeight="1" outlineLevel="1" x14ac:dyDescent="0.3">
      <c r="A120" s="23">
        <v>10</v>
      </c>
      <c r="B120" s="23"/>
      <c r="C120" s="54"/>
      <c r="D120" s="102"/>
      <c r="E120" s="71"/>
      <c r="F120" s="71"/>
      <c r="G120" s="71"/>
      <c r="H120" s="102"/>
      <c r="I120" s="102"/>
      <c r="J120" s="321"/>
      <c r="K120" s="103"/>
      <c r="L120" s="71"/>
      <c r="M120" s="28"/>
      <c r="N120" s="28"/>
      <c r="O120" s="28"/>
      <c r="P120" s="71"/>
      <c r="Q120" s="71"/>
      <c r="R120" s="28"/>
      <c r="S120" s="28"/>
      <c r="T120" s="28"/>
      <c r="U120" s="29">
        <f t="shared" si="88"/>
        <v>0</v>
      </c>
      <c r="V120" s="28"/>
      <c r="W120" s="28"/>
      <c r="X120" s="28"/>
      <c r="Y120" s="29">
        <f t="shared" si="89"/>
        <v>0</v>
      </c>
      <c r="Z120" s="28"/>
      <c r="AA120" s="28"/>
      <c r="AB120" s="28"/>
      <c r="AC120" s="29">
        <f t="shared" si="90"/>
        <v>0</v>
      </c>
      <c r="AD120" s="28"/>
      <c r="AE120" s="28"/>
      <c r="AF120" s="28"/>
      <c r="AG120" s="29">
        <f t="shared" si="91"/>
        <v>0</v>
      </c>
      <c r="AH120" s="29">
        <f t="shared" si="86"/>
        <v>0</v>
      </c>
      <c r="AI120" s="112">
        <f t="shared" si="92"/>
        <v>0</v>
      </c>
      <c r="AJ120" s="112" t="str">
        <f t="shared" si="87"/>
        <v>-</v>
      </c>
      <c r="AK120" s="11"/>
      <c r="AL120" s="11"/>
      <c r="AM120" s="11"/>
      <c r="AN120" s="11"/>
      <c r="AO120" s="11"/>
      <c r="AP120" s="11"/>
      <c r="AQ120" s="11"/>
      <c r="AR120" s="11"/>
    </row>
    <row r="121" spans="1:54" s="284" customFormat="1" ht="12.75" customHeight="1" collapsed="1" x14ac:dyDescent="0.3">
      <c r="A121" s="427" t="s">
        <v>69</v>
      </c>
      <c r="B121" s="428"/>
      <c r="C121" s="428"/>
      <c r="D121" s="428"/>
      <c r="E121" s="428"/>
      <c r="F121" s="428"/>
      <c r="G121" s="428"/>
      <c r="H121" s="428"/>
      <c r="I121" s="429"/>
      <c r="J121" s="273">
        <f>SUM(J111:J120)</f>
        <v>0</v>
      </c>
      <c r="K121" s="273">
        <f>SUM(K111:K120)</f>
        <v>0</v>
      </c>
      <c r="L121" s="394"/>
      <c r="M121" s="273">
        <f>SUM(M111:M120)</f>
        <v>0</v>
      </c>
      <c r="N121" s="273">
        <f>SUM(N111:N120)</f>
        <v>0</v>
      </c>
      <c r="O121" s="273">
        <f>SUM(O111:O120)</f>
        <v>0</v>
      </c>
      <c r="P121" s="274"/>
      <c r="Q121" s="404"/>
      <c r="R121" s="273">
        <f t="shared" ref="R121:AH121" si="93">SUM(R111:R120)</f>
        <v>0</v>
      </c>
      <c r="S121" s="273">
        <f t="shared" si="93"/>
        <v>0</v>
      </c>
      <c r="T121" s="273">
        <f t="shared" si="93"/>
        <v>0</v>
      </c>
      <c r="U121" s="273">
        <f t="shared" si="93"/>
        <v>0</v>
      </c>
      <c r="V121" s="273">
        <f t="shared" si="93"/>
        <v>0</v>
      </c>
      <c r="W121" s="273">
        <f t="shared" si="93"/>
        <v>0</v>
      </c>
      <c r="X121" s="273">
        <f t="shared" si="93"/>
        <v>0</v>
      </c>
      <c r="Y121" s="273">
        <f t="shared" si="93"/>
        <v>0</v>
      </c>
      <c r="Z121" s="273">
        <f t="shared" si="93"/>
        <v>0</v>
      </c>
      <c r="AA121" s="273">
        <f t="shared" si="93"/>
        <v>0</v>
      </c>
      <c r="AB121" s="273">
        <f t="shared" si="93"/>
        <v>0</v>
      </c>
      <c r="AC121" s="273">
        <f t="shared" si="93"/>
        <v>0</v>
      </c>
      <c r="AD121" s="273">
        <f t="shared" si="93"/>
        <v>0</v>
      </c>
      <c r="AE121" s="273">
        <f t="shared" si="93"/>
        <v>0</v>
      </c>
      <c r="AF121" s="273">
        <f t="shared" si="93"/>
        <v>0</v>
      </c>
      <c r="AG121" s="273">
        <f t="shared" si="93"/>
        <v>0</v>
      </c>
      <c r="AH121" s="273">
        <f t="shared" si="93"/>
        <v>0</v>
      </c>
      <c r="AI121" s="281">
        <f>IF(ISERROR(AH121/J121),0,AH121/J121)</f>
        <v>0</v>
      </c>
      <c r="AJ121" s="281">
        <f>IF(ISERROR(AH121/$AH$139),0,AH121/$AH$139)</f>
        <v>0</v>
      </c>
      <c r="AK121" s="11"/>
      <c r="AL121" s="11"/>
      <c r="AM121" s="11"/>
      <c r="AN121" s="11"/>
      <c r="AO121" s="11"/>
      <c r="AP121" s="11"/>
      <c r="AQ121" s="11"/>
      <c r="AR121" s="11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</row>
    <row r="122" spans="1:54" ht="12.75" customHeight="1" x14ac:dyDescent="0.3">
      <c r="A122" s="473" t="s">
        <v>70</v>
      </c>
      <c r="B122" s="474"/>
      <c r="C122" s="474"/>
      <c r="D122" s="474"/>
      <c r="E122" s="475"/>
      <c r="F122" s="16"/>
      <c r="G122" s="5"/>
      <c r="H122" s="17"/>
      <c r="I122" s="17"/>
      <c r="J122" s="321"/>
      <c r="K122" s="7"/>
      <c r="L122" s="18"/>
      <c r="M122" s="19"/>
      <c r="N122" s="19"/>
      <c r="O122" s="19"/>
      <c r="P122" s="5"/>
      <c r="Q122" s="20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111"/>
      <c r="AJ122" s="111"/>
    </row>
    <row r="123" spans="1:54" ht="12.75" hidden="1" customHeight="1" outlineLevel="1" x14ac:dyDescent="0.3">
      <c r="A123" s="22">
        <v>1</v>
      </c>
      <c r="B123" s="23"/>
      <c r="C123" s="254"/>
      <c r="D123" s="229"/>
      <c r="E123" s="232"/>
      <c r="F123" s="68"/>
      <c r="G123" s="68"/>
      <c r="H123" s="101"/>
      <c r="I123" s="101"/>
      <c r="J123" s="481"/>
      <c r="K123" s="46"/>
      <c r="L123" s="68"/>
      <c r="M123" s="28"/>
      <c r="N123" s="28"/>
      <c r="O123" s="28"/>
      <c r="P123" s="68"/>
      <c r="Q123" s="68"/>
      <c r="R123" s="28"/>
      <c r="S123" s="28"/>
      <c r="T123" s="28"/>
      <c r="U123" s="29">
        <f>SUM(R123:T123)</f>
        <v>0</v>
      </c>
      <c r="V123" s="28"/>
      <c r="W123" s="28"/>
      <c r="X123" s="28"/>
      <c r="Y123" s="29">
        <f>SUM(V123:X123)</f>
        <v>0</v>
      </c>
      <c r="Z123" s="28"/>
      <c r="AA123" s="28"/>
      <c r="AB123" s="28"/>
      <c r="AC123" s="29">
        <f>SUM(Z123:AB123)</f>
        <v>0</v>
      </c>
      <c r="AD123" s="28"/>
      <c r="AE123" s="28"/>
      <c r="AF123" s="46"/>
      <c r="AG123" s="29">
        <f>SUM(AD123:AF123)</f>
        <v>0</v>
      </c>
      <c r="AH123" s="29">
        <f t="shared" ref="AH123:AH124" si="94">SUM(U123,Y123,AC123,AG123)</f>
        <v>0</v>
      </c>
      <c r="AI123" s="112">
        <f>IF(ISERROR(AH123/J123),0,AH123/J123)</f>
        <v>0</v>
      </c>
      <c r="AJ123" s="112" t="str">
        <f>IF(ISERROR(AH123/$AH$139),"-",AH123/$AH$139)</f>
        <v>-</v>
      </c>
      <c r="AK123" s="11"/>
      <c r="AL123" s="11"/>
      <c r="AM123" s="11"/>
      <c r="AN123" s="11"/>
      <c r="AO123" s="11"/>
      <c r="AP123" s="11"/>
      <c r="AQ123" s="11"/>
      <c r="AR123" s="11"/>
    </row>
    <row r="124" spans="1:54" ht="12.75" hidden="1" customHeight="1" outlineLevel="1" x14ac:dyDescent="0.3">
      <c r="A124" s="22">
        <v>2</v>
      </c>
      <c r="B124" s="23"/>
      <c r="C124" s="254"/>
      <c r="D124" s="114"/>
      <c r="E124" s="236"/>
      <c r="F124" s="68"/>
      <c r="G124" s="68"/>
      <c r="H124" s="102"/>
      <c r="I124" s="102"/>
      <c r="J124" s="517"/>
      <c r="K124" s="70"/>
      <c r="L124" s="68"/>
      <c r="M124" s="28"/>
      <c r="N124" s="28"/>
      <c r="O124" s="28"/>
      <c r="P124" s="71"/>
      <c r="Q124" s="71"/>
      <c r="R124" s="28"/>
      <c r="S124" s="28"/>
      <c r="T124" s="28"/>
      <c r="U124" s="29">
        <f t="shared" ref="U124" si="95">SUM(R124:T124)</f>
        <v>0</v>
      </c>
      <c r="V124" s="28"/>
      <c r="W124" s="28"/>
      <c r="X124" s="28"/>
      <c r="Y124" s="29">
        <f t="shared" ref="Y124" si="96">SUM(V124:X124)</f>
        <v>0</v>
      </c>
      <c r="Z124" s="28"/>
      <c r="AA124" s="28"/>
      <c r="AB124" s="28"/>
      <c r="AC124" s="29">
        <f t="shared" ref="AC124" si="97">SUM(Z124:AB124)</f>
        <v>0</v>
      </c>
      <c r="AD124" s="28"/>
      <c r="AE124" s="28"/>
      <c r="AF124" s="70"/>
      <c r="AG124" s="29">
        <f t="shared" ref="AG124" si="98">SUM(AD124:AF124)</f>
        <v>0</v>
      </c>
      <c r="AH124" s="29">
        <f t="shared" si="94"/>
        <v>0</v>
      </c>
      <c r="AI124" s="112">
        <f t="shared" ref="AI124" si="99">IF(ISERROR(AH124/J124),0,AH124/J124)</f>
        <v>0</v>
      </c>
      <c r="AJ124" s="112" t="str">
        <f>IF(ISERROR(AH124/$AH$139),"-",AH124/$AH$139)</f>
        <v>-</v>
      </c>
      <c r="AK124" s="11"/>
      <c r="AL124" s="11"/>
      <c r="AM124" s="11"/>
      <c r="AN124" s="11"/>
      <c r="AO124" s="11"/>
      <c r="AP124" s="11"/>
      <c r="AQ124" s="11"/>
      <c r="AR124" s="11"/>
    </row>
    <row r="125" spans="1:54" s="284" customFormat="1" ht="12.75" customHeight="1" collapsed="1" x14ac:dyDescent="0.3">
      <c r="A125" s="427" t="s">
        <v>71</v>
      </c>
      <c r="B125" s="428"/>
      <c r="C125" s="428"/>
      <c r="D125" s="428"/>
      <c r="E125" s="428"/>
      <c r="F125" s="428"/>
      <c r="G125" s="428"/>
      <c r="H125" s="428"/>
      <c r="I125" s="429"/>
      <c r="J125" s="273">
        <f>SUM(J123:J124)</f>
        <v>0</v>
      </c>
      <c r="K125" s="273">
        <f>SUM(K123:K124)</f>
        <v>0</v>
      </c>
      <c r="L125" s="394"/>
      <c r="M125" s="273">
        <f>SUM(M123:M124)</f>
        <v>0</v>
      </c>
      <c r="N125" s="273">
        <f>SUM(N123:N124)</f>
        <v>0</v>
      </c>
      <c r="O125" s="273">
        <f>SUM(O123:O124)</f>
        <v>0</v>
      </c>
      <c r="P125" s="274"/>
      <c r="Q125" s="404"/>
      <c r="R125" s="273">
        <f t="shared" ref="R125:AH125" si="100">SUM(R123:R124)</f>
        <v>0</v>
      </c>
      <c r="S125" s="273">
        <f t="shared" si="100"/>
        <v>0</v>
      </c>
      <c r="T125" s="273">
        <f t="shared" si="100"/>
        <v>0</v>
      </c>
      <c r="U125" s="273">
        <f t="shared" si="100"/>
        <v>0</v>
      </c>
      <c r="V125" s="273">
        <f t="shared" si="100"/>
        <v>0</v>
      </c>
      <c r="W125" s="273">
        <f t="shared" si="100"/>
        <v>0</v>
      </c>
      <c r="X125" s="273">
        <f t="shared" si="100"/>
        <v>0</v>
      </c>
      <c r="Y125" s="273">
        <f t="shared" si="100"/>
        <v>0</v>
      </c>
      <c r="Z125" s="273">
        <f t="shared" si="100"/>
        <v>0</v>
      </c>
      <c r="AA125" s="273">
        <f t="shared" si="100"/>
        <v>0</v>
      </c>
      <c r="AB125" s="273">
        <f t="shared" si="100"/>
        <v>0</v>
      </c>
      <c r="AC125" s="273">
        <f t="shared" si="100"/>
        <v>0</v>
      </c>
      <c r="AD125" s="273">
        <f t="shared" si="100"/>
        <v>0</v>
      </c>
      <c r="AE125" s="273">
        <f t="shared" si="100"/>
        <v>0</v>
      </c>
      <c r="AF125" s="273">
        <f t="shared" si="100"/>
        <v>0</v>
      </c>
      <c r="AG125" s="273">
        <f t="shared" si="100"/>
        <v>0</v>
      </c>
      <c r="AH125" s="273">
        <f t="shared" si="100"/>
        <v>0</v>
      </c>
      <c r="AI125" s="281">
        <f>IF(ISERROR(AH125/J125),0,AH125/J125)</f>
        <v>0</v>
      </c>
      <c r="AJ125" s="281">
        <f>IF(ISERROR(AH125/$AH$139),0,AH125/$AH$139)</f>
        <v>0</v>
      </c>
      <c r="AK125" s="11"/>
      <c r="AL125" s="11"/>
      <c r="AM125" s="11"/>
      <c r="AN125" s="11"/>
      <c r="AO125" s="11"/>
      <c r="AP125" s="11"/>
      <c r="AQ125" s="11"/>
      <c r="AR125" s="11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</row>
    <row r="126" spans="1:54" ht="12.75" customHeight="1" x14ac:dyDescent="0.3">
      <c r="A126" s="473" t="s">
        <v>131</v>
      </c>
      <c r="B126" s="474"/>
      <c r="C126" s="474"/>
      <c r="D126" s="474"/>
      <c r="E126" s="475"/>
      <c r="F126" s="16"/>
      <c r="G126" s="5"/>
      <c r="H126" s="17"/>
      <c r="I126" s="17"/>
      <c r="J126" s="321"/>
      <c r="K126" s="7"/>
      <c r="L126" s="18"/>
      <c r="M126" s="19"/>
      <c r="N126" s="19"/>
      <c r="O126" s="19"/>
      <c r="P126" s="5"/>
      <c r="Q126" s="20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111"/>
      <c r="AJ126" s="111"/>
    </row>
    <row r="127" spans="1:54" ht="12.75" hidden="1" customHeight="1" outlineLevel="1" x14ac:dyDescent="0.3">
      <c r="A127" s="22">
        <v>1</v>
      </c>
      <c r="B127" s="23"/>
      <c r="C127" s="100"/>
      <c r="D127" s="101"/>
      <c r="E127" s="68"/>
      <c r="F127" s="68"/>
      <c r="G127" s="68"/>
      <c r="H127" s="101"/>
      <c r="I127" s="101"/>
      <c r="J127" s="481"/>
      <c r="K127" s="46"/>
      <c r="L127" s="68"/>
      <c r="M127" s="28"/>
      <c r="N127" s="28"/>
      <c r="O127" s="28"/>
      <c r="P127" s="68"/>
      <c r="Q127" s="68"/>
      <c r="R127" s="28"/>
      <c r="S127" s="28"/>
      <c r="T127" s="28"/>
      <c r="U127" s="29">
        <f>SUM(R127:T127)</f>
        <v>0</v>
      </c>
      <c r="V127" s="28"/>
      <c r="W127" s="28"/>
      <c r="X127" s="28"/>
      <c r="Y127" s="29">
        <f>SUM(V127:X127)</f>
        <v>0</v>
      </c>
      <c r="Z127" s="28"/>
      <c r="AA127" s="28"/>
      <c r="AB127" s="28"/>
      <c r="AC127" s="29">
        <f>SUM(Z127:AB127)</f>
        <v>0</v>
      </c>
      <c r="AD127" s="28"/>
      <c r="AE127" s="28"/>
      <c r="AF127" s="46"/>
      <c r="AG127" s="29">
        <f>SUM(AD127:AF127)</f>
        <v>0</v>
      </c>
      <c r="AH127" s="29">
        <f t="shared" ref="AH127:AH131" si="101">SUM(U127,Y127,AC127,AG127)</f>
        <v>0</v>
      </c>
      <c r="AI127" s="112">
        <f>IF(ISERROR(AH127/J127),0,AH127/J127)</f>
        <v>0</v>
      </c>
      <c r="AJ127" s="112" t="str">
        <f>IF(ISERROR(AH127/$AH$139),"-",AH127/$AH$139)</f>
        <v>-</v>
      </c>
      <c r="AK127" s="11"/>
      <c r="AL127" s="11"/>
      <c r="AM127" s="11"/>
      <c r="AN127" s="11"/>
      <c r="AO127" s="11"/>
      <c r="AP127" s="11"/>
      <c r="AQ127" s="11"/>
      <c r="AR127" s="11"/>
    </row>
    <row r="128" spans="1:54" ht="12.75" hidden="1" customHeight="1" outlineLevel="1" x14ac:dyDescent="0.3">
      <c r="A128" s="22">
        <v>2</v>
      </c>
      <c r="B128" s="23"/>
      <c r="C128" s="100"/>
      <c r="D128" s="101"/>
      <c r="E128" s="71"/>
      <c r="F128" s="68"/>
      <c r="G128" s="68"/>
      <c r="H128" s="102"/>
      <c r="I128" s="102"/>
      <c r="J128" s="482"/>
      <c r="K128" s="70"/>
      <c r="L128" s="68"/>
      <c r="M128" s="28"/>
      <c r="N128" s="28"/>
      <c r="O128" s="28"/>
      <c r="P128" s="71"/>
      <c r="Q128" s="71"/>
      <c r="R128" s="28"/>
      <c r="S128" s="28"/>
      <c r="T128" s="28"/>
      <c r="U128" s="29">
        <f t="shared" ref="U128:U131" si="102">SUM(R128:T128)</f>
        <v>0</v>
      </c>
      <c r="V128" s="28"/>
      <c r="W128" s="28"/>
      <c r="X128" s="28"/>
      <c r="Y128" s="29">
        <f t="shared" ref="Y128:Y131" si="103">SUM(V128:X128)</f>
        <v>0</v>
      </c>
      <c r="Z128" s="28"/>
      <c r="AA128" s="28"/>
      <c r="AB128" s="28"/>
      <c r="AC128" s="29">
        <f t="shared" ref="AC128:AC131" si="104">SUM(Z128:AB128)</f>
        <v>0</v>
      </c>
      <c r="AD128" s="28"/>
      <c r="AE128" s="28"/>
      <c r="AF128" s="70"/>
      <c r="AG128" s="29">
        <f t="shared" ref="AG128:AG131" si="105">SUM(AD128:AF128)</f>
        <v>0</v>
      </c>
      <c r="AH128" s="29">
        <f t="shared" si="101"/>
        <v>0</v>
      </c>
      <c r="AI128" s="112">
        <f t="shared" ref="AI128:AI131" si="106">IF(ISERROR(AH128/J128),0,AH128/J128)</f>
        <v>0</v>
      </c>
      <c r="AJ128" s="112" t="str">
        <f>IF(ISERROR(AH128/$AH$139),"-",AH128/$AH$139)</f>
        <v>-</v>
      </c>
      <c r="AK128" s="11"/>
      <c r="AL128" s="11"/>
      <c r="AM128" s="11"/>
      <c r="AN128" s="11"/>
      <c r="AO128" s="11"/>
      <c r="AP128" s="11"/>
      <c r="AQ128" s="11"/>
      <c r="AR128" s="11"/>
    </row>
    <row r="129" spans="1:54" ht="12.75" hidden="1" customHeight="1" outlineLevel="1" x14ac:dyDescent="0.3">
      <c r="A129" s="22">
        <v>3</v>
      </c>
      <c r="B129" s="23"/>
      <c r="C129" s="100"/>
      <c r="D129" s="101"/>
      <c r="E129" s="71"/>
      <c r="F129" s="68"/>
      <c r="G129" s="68"/>
      <c r="H129" s="102"/>
      <c r="I129" s="102"/>
      <c r="J129" s="482"/>
      <c r="K129" s="70"/>
      <c r="L129" s="68"/>
      <c r="M129" s="28"/>
      <c r="N129" s="28"/>
      <c r="O129" s="28"/>
      <c r="P129" s="71"/>
      <c r="Q129" s="71"/>
      <c r="R129" s="28"/>
      <c r="S129" s="28"/>
      <c r="T129" s="28"/>
      <c r="U129" s="29">
        <f t="shared" si="102"/>
        <v>0</v>
      </c>
      <c r="V129" s="28"/>
      <c r="W129" s="28"/>
      <c r="X129" s="28"/>
      <c r="Y129" s="29">
        <f t="shared" si="103"/>
        <v>0</v>
      </c>
      <c r="Z129" s="28"/>
      <c r="AA129" s="28"/>
      <c r="AB129" s="28"/>
      <c r="AC129" s="29">
        <f t="shared" si="104"/>
        <v>0</v>
      </c>
      <c r="AD129" s="28"/>
      <c r="AE129" s="28"/>
      <c r="AF129" s="70"/>
      <c r="AG129" s="29">
        <f t="shared" si="105"/>
        <v>0</v>
      </c>
      <c r="AH129" s="29">
        <f t="shared" si="101"/>
        <v>0</v>
      </c>
      <c r="AI129" s="112">
        <f t="shared" si="106"/>
        <v>0</v>
      </c>
      <c r="AJ129" s="112" t="str">
        <f>IF(ISERROR(AH129/$AH$139),"-",AH129/$AH$139)</f>
        <v>-</v>
      </c>
    </row>
    <row r="130" spans="1:54" ht="12.75" hidden="1" customHeight="1" outlineLevel="1" x14ac:dyDescent="0.3">
      <c r="A130" s="22">
        <v>4</v>
      </c>
      <c r="B130" s="23"/>
      <c r="C130" s="100"/>
      <c r="D130" s="101"/>
      <c r="E130" s="71"/>
      <c r="F130" s="68"/>
      <c r="G130" s="68"/>
      <c r="H130" s="102"/>
      <c r="I130" s="102"/>
      <c r="J130" s="482"/>
      <c r="K130" s="70"/>
      <c r="L130" s="68"/>
      <c r="M130" s="28"/>
      <c r="N130" s="28"/>
      <c r="O130" s="28"/>
      <c r="P130" s="71"/>
      <c r="Q130" s="71"/>
      <c r="R130" s="28"/>
      <c r="S130" s="28"/>
      <c r="T130" s="28"/>
      <c r="U130" s="29">
        <f t="shared" si="102"/>
        <v>0</v>
      </c>
      <c r="V130" s="28"/>
      <c r="W130" s="28"/>
      <c r="X130" s="28"/>
      <c r="Y130" s="29">
        <f t="shared" si="103"/>
        <v>0</v>
      </c>
      <c r="Z130" s="28"/>
      <c r="AA130" s="28"/>
      <c r="AB130" s="28"/>
      <c r="AC130" s="29">
        <f t="shared" si="104"/>
        <v>0</v>
      </c>
      <c r="AD130" s="28"/>
      <c r="AE130" s="28"/>
      <c r="AF130" s="70"/>
      <c r="AG130" s="29">
        <f t="shared" si="105"/>
        <v>0</v>
      </c>
      <c r="AH130" s="29">
        <f t="shared" si="101"/>
        <v>0</v>
      </c>
      <c r="AI130" s="112">
        <f t="shared" si="106"/>
        <v>0</v>
      </c>
      <c r="AJ130" s="112" t="str">
        <f>IF(ISERROR(AH130/$AH$139),"-",AH130/$AH$139)</f>
        <v>-</v>
      </c>
      <c r="AK130" s="11"/>
      <c r="AL130" s="11"/>
      <c r="AM130" s="11"/>
      <c r="AN130" s="11"/>
      <c r="AO130" s="11"/>
      <c r="AP130" s="11"/>
      <c r="AQ130" s="11"/>
      <c r="AR130" s="11"/>
    </row>
    <row r="131" spans="1:54" ht="12.75" hidden="1" customHeight="1" outlineLevel="1" x14ac:dyDescent="0.3">
      <c r="A131" s="22">
        <v>5</v>
      </c>
      <c r="B131" s="23"/>
      <c r="C131" s="100"/>
      <c r="D131" s="101"/>
      <c r="E131" s="71"/>
      <c r="F131" s="68"/>
      <c r="G131" s="68"/>
      <c r="H131" s="102"/>
      <c r="I131" s="102"/>
      <c r="J131" s="517"/>
      <c r="K131" s="70"/>
      <c r="L131" s="68"/>
      <c r="M131" s="28"/>
      <c r="N131" s="28"/>
      <c r="O131" s="28"/>
      <c r="P131" s="71"/>
      <c r="Q131" s="71"/>
      <c r="R131" s="28"/>
      <c r="S131" s="28"/>
      <c r="T131" s="28"/>
      <c r="U131" s="29">
        <f t="shared" si="102"/>
        <v>0</v>
      </c>
      <c r="V131" s="28"/>
      <c r="W131" s="28"/>
      <c r="X131" s="28"/>
      <c r="Y131" s="29">
        <f t="shared" si="103"/>
        <v>0</v>
      </c>
      <c r="Z131" s="28"/>
      <c r="AA131" s="28"/>
      <c r="AB131" s="28"/>
      <c r="AC131" s="29">
        <f t="shared" si="104"/>
        <v>0</v>
      </c>
      <c r="AD131" s="28"/>
      <c r="AE131" s="28"/>
      <c r="AF131" s="70"/>
      <c r="AG131" s="29">
        <f t="shared" si="105"/>
        <v>0</v>
      </c>
      <c r="AH131" s="29">
        <f t="shared" si="101"/>
        <v>0</v>
      </c>
      <c r="AI131" s="112">
        <f t="shared" si="106"/>
        <v>0</v>
      </c>
      <c r="AJ131" s="112" t="str">
        <f>IF(ISERROR(AH131/$AH$139),"-",AH131/$AH$139)</f>
        <v>-</v>
      </c>
      <c r="AK131" s="11"/>
      <c r="AL131" s="11"/>
      <c r="AM131" s="11"/>
      <c r="AN131" s="11"/>
      <c r="AO131" s="11"/>
      <c r="AP131" s="11"/>
      <c r="AQ131" s="11"/>
      <c r="AR131" s="11"/>
    </row>
    <row r="132" spans="1:54" s="284" customFormat="1" ht="12.75" customHeight="1" collapsed="1" x14ac:dyDescent="0.3">
      <c r="A132" s="427" t="s">
        <v>181</v>
      </c>
      <c r="B132" s="428"/>
      <c r="C132" s="428"/>
      <c r="D132" s="428"/>
      <c r="E132" s="428"/>
      <c r="F132" s="428"/>
      <c r="G132" s="428"/>
      <c r="H132" s="428"/>
      <c r="I132" s="429"/>
      <c r="J132" s="273">
        <f>SUM(J127:J131)</f>
        <v>0</v>
      </c>
      <c r="K132" s="273">
        <f>SUM(K127:K131)</f>
        <v>0</v>
      </c>
      <c r="L132" s="394"/>
      <c r="M132" s="273">
        <f>SUM(M127:M131)</f>
        <v>0</v>
      </c>
      <c r="N132" s="273">
        <f>SUM(N127:N131)</f>
        <v>0</v>
      </c>
      <c r="O132" s="273">
        <f>SUM(O127:O131)</f>
        <v>0</v>
      </c>
      <c r="P132" s="274"/>
      <c r="Q132" s="404"/>
      <c r="R132" s="273">
        <f t="shared" ref="R132:AH132" si="107">SUM(R127:R131)</f>
        <v>0</v>
      </c>
      <c r="S132" s="273">
        <f t="shared" si="107"/>
        <v>0</v>
      </c>
      <c r="T132" s="273">
        <f t="shared" si="107"/>
        <v>0</v>
      </c>
      <c r="U132" s="273">
        <f t="shared" si="107"/>
        <v>0</v>
      </c>
      <c r="V132" s="273">
        <f t="shared" si="107"/>
        <v>0</v>
      </c>
      <c r="W132" s="273">
        <f t="shared" si="107"/>
        <v>0</v>
      </c>
      <c r="X132" s="273">
        <f t="shared" si="107"/>
        <v>0</v>
      </c>
      <c r="Y132" s="273">
        <f t="shared" si="107"/>
        <v>0</v>
      </c>
      <c r="Z132" s="273">
        <f t="shared" si="107"/>
        <v>0</v>
      </c>
      <c r="AA132" s="273">
        <f t="shared" si="107"/>
        <v>0</v>
      </c>
      <c r="AB132" s="273">
        <f t="shared" si="107"/>
        <v>0</v>
      </c>
      <c r="AC132" s="273">
        <f t="shared" si="107"/>
        <v>0</v>
      </c>
      <c r="AD132" s="273">
        <f t="shared" si="107"/>
        <v>0</v>
      </c>
      <c r="AE132" s="273">
        <f t="shared" si="107"/>
        <v>0</v>
      </c>
      <c r="AF132" s="273">
        <f t="shared" si="107"/>
        <v>0</v>
      </c>
      <c r="AG132" s="273">
        <f t="shared" si="107"/>
        <v>0</v>
      </c>
      <c r="AH132" s="273">
        <f t="shared" si="107"/>
        <v>0</v>
      </c>
      <c r="AI132" s="281">
        <f>IF(ISERROR(AH132/J132),0,AH132/J132)</f>
        <v>0</v>
      </c>
      <c r="AJ132" s="281">
        <f>IF(ISERROR(AH132/$AH$139),0,AH132/$AH$139)</f>
        <v>0</v>
      </c>
      <c r="AK132" s="11"/>
      <c r="AL132" s="11"/>
      <c r="AM132" s="11"/>
      <c r="AN132" s="11"/>
      <c r="AO132" s="11"/>
      <c r="AP132" s="11"/>
      <c r="AQ132" s="11"/>
      <c r="AR132" s="11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</row>
    <row r="133" spans="1:54" ht="12.75" customHeight="1" x14ac:dyDescent="0.3">
      <c r="A133" s="473" t="s">
        <v>74</v>
      </c>
      <c r="B133" s="474"/>
      <c r="C133" s="474"/>
      <c r="D133" s="474"/>
      <c r="E133" s="475"/>
      <c r="F133" s="16"/>
      <c r="G133" s="5"/>
      <c r="H133" s="17"/>
      <c r="I133" s="17"/>
      <c r="J133" s="321"/>
      <c r="K133" s="7"/>
      <c r="L133" s="18"/>
      <c r="M133" s="19"/>
      <c r="N133" s="19"/>
      <c r="O133" s="19"/>
      <c r="P133" s="5"/>
      <c r="Q133" s="20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111"/>
      <c r="AJ133" s="111"/>
    </row>
    <row r="134" spans="1:54" ht="12.75" hidden="1" customHeight="1" outlineLevel="1" x14ac:dyDescent="0.3">
      <c r="A134" s="23">
        <v>1</v>
      </c>
      <c r="B134" s="23"/>
      <c r="C134" s="82"/>
      <c r="D134" s="101"/>
      <c r="E134" s="71"/>
      <c r="F134" s="68"/>
      <c r="G134" s="68"/>
      <c r="H134" s="101"/>
      <c r="I134" s="101"/>
      <c r="J134" s="321"/>
      <c r="K134" s="46"/>
      <c r="L134" s="68"/>
      <c r="M134" s="28"/>
      <c r="N134" s="28"/>
      <c r="O134" s="28"/>
      <c r="P134" s="68"/>
      <c r="Q134" s="68"/>
      <c r="R134" s="28"/>
      <c r="S134" s="28"/>
      <c r="T134" s="28"/>
      <c r="U134" s="29">
        <f>SUM(R134:T134)</f>
        <v>0</v>
      </c>
      <c r="V134" s="28"/>
      <c r="W134" s="28"/>
      <c r="X134" s="28"/>
      <c r="Y134" s="29">
        <f>SUM(V134:X134)</f>
        <v>0</v>
      </c>
      <c r="Z134" s="28"/>
      <c r="AA134" s="28"/>
      <c r="AB134" s="28"/>
      <c r="AC134" s="29">
        <f>SUM(Z134:AB134)</f>
        <v>0</v>
      </c>
      <c r="AD134" s="28"/>
      <c r="AE134" s="28"/>
      <c r="AF134" s="46"/>
      <c r="AG134" s="29">
        <f>SUM(AD134:AF134)</f>
        <v>0</v>
      </c>
      <c r="AH134" s="29">
        <f t="shared" ref="AH134" si="108">SUM(U134,Y134,AC134,AG134)</f>
        <v>0</v>
      </c>
      <c r="AI134" s="112">
        <f>IF(ISERROR(AH134/J134),0,AH134/J134)</f>
        <v>0</v>
      </c>
      <c r="AJ134" s="112" t="str">
        <f>IF(ISERROR(AH134/$AH$139),"-",AH134/$AH$139)</f>
        <v>-</v>
      </c>
      <c r="AK134" s="11"/>
      <c r="AL134" s="11"/>
      <c r="AM134" s="11"/>
      <c r="AN134" s="11"/>
      <c r="AO134" s="11"/>
      <c r="AP134" s="11"/>
      <c r="AQ134" s="11"/>
      <c r="AR134" s="11"/>
    </row>
    <row r="135" spans="1:54" s="284" customFormat="1" ht="12.75" customHeight="1" collapsed="1" x14ac:dyDescent="0.3">
      <c r="A135" s="427" t="s">
        <v>75</v>
      </c>
      <c r="B135" s="428"/>
      <c r="C135" s="428"/>
      <c r="D135" s="428"/>
      <c r="E135" s="428"/>
      <c r="F135" s="428"/>
      <c r="G135" s="428"/>
      <c r="H135" s="428"/>
      <c r="I135" s="429"/>
      <c r="J135" s="273">
        <f>SUM(J134:J134)</f>
        <v>0</v>
      </c>
      <c r="K135" s="273">
        <f>SUM(K134:K134)</f>
        <v>0</v>
      </c>
      <c r="L135" s="394"/>
      <c r="M135" s="273">
        <f>SUM(M134:M134)</f>
        <v>0</v>
      </c>
      <c r="N135" s="273">
        <f>SUM(N134:N134)</f>
        <v>0</v>
      </c>
      <c r="O135" s="273">
        <f>SUM(O134:O134)</f>
        <v>0</v>
      </c>
      <c r="P135" s="274"/>
      <c r="Q135" s="404"/>
      <c r="R135" s="273">
        <f t="shared" ref="R135:AH135" si="109">SUM(R134:R134)</f>
        <v>0</v>
      </c>
      <c r="S135" s="273">
        <f t="shared" si="109"/>
        <v>0</v>
      </c>
      <c r="T135" s="273">
        <f t="shared" si="109"/>
        <v>0</v>
      </c>
      <c r="U135" s="273">
        <f t="shared" si="109"/>
        <v>0</v>
      </c>
      <c r="V135" s="273">
        <f t="shared" si="109"/>
        <v>0</v>
      </c>
      <c r="W135" s="273">
        <f t="shared" si="109"/>
        <v>0</v>
      </c>
      <c r="X135" s="273">
        <f t="shared" si="109"/>
        <v>0</v>
      </c>
      <c r="Y135" s="273">
        <f t="shared" si="109"/>
        <v>0</v>
      </c>
      <c r="Z135" s="273">
        <f t="shared" si="109"/>
        <v>0</v>
      </c>
      <c r="AA135" s="273">
        <f t="shared" si="109"/>
        <v>0</v>
      </c>
      <c r="AB135" s="273">
        <f t="shared" si="109"/>
        <v>0</v>
      </c>
      <c r="AC135" s="273">
        <f t="shared" si="109"/>
        <v>0</v>
      </c>
      <c r="AD135" s="273">
        <f t="shared" si="109"/>
        <v>0</v>
      </c>
      <c r="AE135" s="273">
        <f t="shared" si="109"/>
        <v>0</v>
      </c>
      <c r="AF135" s="273">
        <f t="shared" si="109"/>
        <v>0</v>
      </c>
      <c r="AG135" s="273">
        <f t="shared" si="109"/>
        <v>0</v>
      </c>
      <c r="AH135" s="273">
        <f t="shared" si="109"/>
        <v>0</v>
      </c>
      <c r="AI135" s="281">
        <f>IF(ISERROR(AH135/J135),0,AH135/J135)</f>
        <v>0</v>
      </c>
      <c r="AJ135" s="281">
        <f>IF(ISERROR(AH135/$AH$139),0,AH135/$AH$139)</f>
        <v>0</v>
      </c>
      <c r="AK135" s="11"/>
      <c r="AL135" s="11"/>
      <c r="AM135" s="11"/>
      <c r="AN135" s="11"/>
      <c r="AO135" s="11"/>
      <c r="AP135" s="11"/>
      <c r="AQ135" s="11"/>
      <c r="AR135" s="11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</row>
    <row r="136" spans="1:54" ht="12.75" customHeight="1" x14ac:dyDescent="0.3">
      <c r="A136" s="473" t="s">
        <v>76</v>
      </c>
      <c r="B136" s="474"/>
      <c r="C136" s="474"/>
      <c r="D136" s="474"/>
      <c r="E136" s="475"/>
      <c r="F136" s="16"/>
      <c r="G136" s="5"/>
      <c r="H136" s="17"/>
      <c r="I136" s="17"/>
      <c r="J136" s="446">
        <v>458035000</v>
      </c>
      <c r="K136" s="7"/>
      <c r="L136" s="18"/>
      <c r="M136" s="19"/>
      <c r="N136" s="19"/>
      <c r="O136" s="19"/>
      <c r="P136" s="5"/>
      <c r="Q136" s="20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111"/>
      <c r="AJ136" s="111"/>
    </row>
    <row r="137" spans="1:54" ht="35.1" customHeight="1" outlineLevel="1" x14ac:dyDescent="0.3">
      <c r="A137" s="22">
        <v>1</v>
      </c>
      <c r="B137" s="23"/>
      <c r="C137" s="100"/>
      <c r="D137" s="102"/>
      <c r="E137" s="71"/>
      <c r="F137" s="68"/>
      <c r="G137" s="68"/>
      <c r="H137" s="101"/>
      <c r="I137" s="101"/>
      <c r="J137" s="466"/>
      <c r="K137" s="46"/>
      <c r="L137" s="70"/>
      <c r="M137" s="28"/>
      <c r="N137" s="28"/>
      <c r="O137" s="28"/>
      <c r="P137" s="71"/>
      <c r="Q137" s="71"/>
      <c r="R137" s="28"/>
      <c r="S137" s="28"/>
      <c r="T137" s="28"/>
      <c r="U137" s="29">
        <f>SUM(R137:T137)</f>
        <v>0</v>
      </c>
      <c r="V137" s="28"/>
      <c r="W137" s="28"/>
      <c r="X137" s="28"/>
      <c r="Y137" s="29">
        <f>SUM(V137:X137)</f>
        <v>0</v>
      </c>
      <c r="Z137" s="28"/>
      <c r="AA137" s="28"/>
      <c r="AB137" s="28"/>
      <c r="AC137" s="29">
        <f>SUM(Z137:AB137)</f>
        <v>0</v>
      </c>
      <c r="AD137" s="28"/>
      <c r="AE137" s="28"/>
      <c r="AF137" s="28"/>
      <c r="AG137" s="29">
        <f>SUM(AD137:AF137)</f>
        <v>0</v>
      </c>
      <c r="AH137" s="29">
        <f t="shared" ref="AH137" si="110">SUM(U137,Y137,AC137,AG137)</f>
        <v>0</v>
      </c>
      <c r="AI137" s="112">
        <f t="shared" ref="AI137" si="111">IF(ISERROR(AH137/J137),0,AH137/J137)</f>
        <v>0</v>
      </c>
      <c r="AJ137" s="112" t="str">
        <f>IF(ISERROR(AH137/$AH$139),"-",AH137/$AH$139)</f>
        <v>-</v>
      </c>
      <c r="AK137" s="11"/>
      <c r="AL137" s="11"/>
      <c r="AM137" s="11"/>
      <c r="AN137" s="11"/>
      <c r="AO137" s="11"/>
      <c r="AP137" s="11"/>
      <c r="AQ137" s="11"/>
      <c r="AR137" s="11"/>
    </row>
    <row r="138" spans="1:54" s="284" customFormat="1" x14ac:dyDescent="0.3">
      <c r="A138" s="427" t="s">
        <v>81</v>
      </c>
      <c r="B138" s="428"/>
      <c r="C138" s="428"/>
      <c r="D138" s="428"/>
      <c r="E138" s="428"/>
      <c r="F138" s="428"/>
      <c r="G138" s="428"/>
      <c r="H138" s="428"/>
      <c r="I138" s="429"/>
      <c r="J138" s="273">
        <f>J136</f>
        <v>458035000</v>
      </c>
      <c r="K138" s="273">
        <f>SUM(K137:K137)</f>
        <v>0</v>
      </c>
      <c r="L138" s="394"/>
      <c r="M138" s="273">
        <f>SUM(M137:M137)</f>
        <v>0</v>
      </c>
      <c r="N138" s="273">
        <f>SUM(N137:N137)</f>
        <v>0</v>
      </c>
      <c r="O138" s="273">
        <f>SUM(O137:O137)</f>
        <v>0</v>
      </c>
      <c r="P138" s="274"/>
      <c r="Q138" s="404"/>
      <c r="R138" s="273">
        <f t="shared" ref="R138:AH138" si="112">SUM(R137:R137)</f>
        <v>0</v>
      </c>
      <c r="S138" s="273">
        <f t="shared" si="112"/>
        <v>0</v>
      </c>
      <c r="T138" s="273">
        <f t="shared" si="112"/>
        <v>0</v>
      </c>
      <c r="U138" s="273">
        <f t="shared" si="112"/>
        <v>0</v>
      </c>
      <c r="V138" s="273">
        <f t="shared" si="112"/>
        <v>0</v>
      </c>
      <c r="W138" s="273">
        <f t="shared" si="112"/>
        <v>0</v>
      </c>
      <c r="X138" s="273">
        <f t="shared" si="112"/>
        <v>0</v>
      </c>
      <c r="Y138" s="273">
        <f t="shared" si="112"/>
        <v>0</v>
      </c>
      <c r="Z138" s="273">
        <f t="shared" si="112"/>
        <v>0</v>
      </c>
      <c r="AA138" s="273">
        <f t="shared" si="112"/>
        <v>0</v>
      </c>
      <c r="AB138" s="273">
        <f t="shared" si="112"/>
        <v>0</v>
      </c>
      <c r="AC138" s="273">
        <f t="shared" si="112"/>
        <v>0</v>
      </c>
      <c r="AD138" s="273">
        <f t="shared" si="112"/>
        <v>0</v>
      </c>
      <c r="AE138" s="273">
        <f t="shared" si="112"/>
        <v>0</v>
      </c>
      <c r="AF138" s="273">
        <f t="shared" si="112"/>
        <v>0</v>
      </c>
      <c r="AG138" s="273">
        <f t="shared" si="112"/>
        <v>0</v>
      </c>
      <c r="AH138" s="273">
        <f t="shared" si="112"/>
        <v>0</v>
      </c>
      <c r="AI138" s="281">
        <f>IF(ISERROR(AH138/J138),0,AH138/J138)</f>
        <v>0</v>
      </c>
      <c r="AJ138" s="281">
        <f>IF(ISERROR(AH138/$AH$139),0,AH138/$AH$139)</f>
        <v>0</v>
      </c>
      <c r="AK138" s="11"/>
      <c r="AL138" s="11"/>
      <c r="AM138" s="11"/>
      <c r="AN138" s="11"/>
      <c r="AO138" s="11"/>
      <c r="AP138" s="11"/>
      <c r="AQ138" s="11"/>
      <c r="AR138" s="11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</row>
    <row r="139" spans="1:54" s="62" customFormat="1" ht="15" customHeight="1" x14ac:dyDescent="0.3">
      <c r="A139" s="421" t="s">
        <v>466</v>
      </c>
      <c r="B139" s="422"/>
      <c r="C139" s="422"/>
      <c r="D139" s="422"/>
      <c r="E139" s="422"/>
      <c r="F139" s="422"/>
      <c r="G139" s="422"/>
      <c r="H139" s="422"/>
      <c r="I139" s="423"/>
      <c r="J139" s="276">
        <f>SUM(J10,J22,J27,J32,J42,J56,J73,J85,J94,J106,J109,J121,J125,J132,J135,J138)</f>
        <v>458035000</v>
      </c>
      <c r="K139" s="276">
        <f>+K10+K22+K27+K32+K42+K56+K73+K85+K94+K106+K109+K121+K135+K125+K132+K138</f>
        <v>0</v>
      </c>
      <c r="L139" s="277"/>
      <c r="M139" s="276">
        <f>+M10+M22+M27+M32+M42+M56+M73+M85+M94+M106+M109+M121+M135+M125+M132+M138</f>
        <v>0</v>
      </c>
      <c r="N139" s="276">
        <f>+N10+N22+N27+N32+N42+N56+N73+N85+N94+N106+N109+N121+N135+N125+N132+N138</f>
        <v>0</v>
      </c>
      <c r="O139" s="276">
        <f>+O10+O22+O27+O32+O42+O56+O73+O85+O94+O106+O109+O121+O135+O125+O132+O138</f>
        <v>0</v>
      </c>
      <c r="P139" s="278"/>
      <c r="Q139" s="393"/>
      <c r="R139" s="276">
        <f t="shared" ref="R139:AH139" si="113">+R10+R22+R27+R32+R42+R56+R73+R85+R94+R106+R109+R121+R135+R125+R132+R138</f>
        <v>0</v>
      </c>
      <c r="S139" s="276">
        <f t="shared" si="113"/>
        <v>0</v>
      </c>
      <c r="T139" s="276">
        <f t="shared" si="113"/>
        <v>0</v>
      </c>
      <c r="U139" s="276">
        <f t="shared" si="113"/>
        <v>0</v>
      </c>
      <c r="V139" s="276">
        <f t="shared" si="113"/>
        <v>0</v>
      </c>
      <c r="W139" s="276">
        <f t="shared" si="113"/>
        <v>0</v>
      </c>
      <c r="X139" s="276">
        <f t="shared" si="113"/>
        <v>0</v>
      </c>
      <c r="Y139" s="276">
        <f t="shared" si="113"/>
        <v>0</v>
      </c>
      <c r="Z139" s="276">
        <f t="shared" si="113"/>
        <v>0</v>
      </c>
      <c r="AA139" s="276">
        <f t="shared" si="113"/>
        <v>0</v>
      </c>
      <c r="AB139" s="276">
        <f t="shared" si="113"/>
        <v>0</v>
      </c>
      <c r="AC139" s="276">
        <f t="shared" si="113"/>
        <v>0</v>
      </c>
      <c r="AD139" s="276">
        <f t="shared" si="113"/>
        <v>0</v>
      </c>
      <c r="AE139" s="276">
        <f t="shared" si="113"/>
        <v>0</v>
      </c>
      <c r="AF139" s="276">
        <f t="shared" si="113"/>
        <v>0</v>
      </c>
      <c r="AG139" s="276">
        <f t="shared" si="113"/>
        <v>0</v>
      </c>
      <c r="AH139" s="276">
        <f t="shared" si="113"/>
        <v>0</v>
      </c>
      <c r="AI139" s="280">
        <f>IF(ISERROR(AH139/J139),0,AH139/J139)</f>
        <v>0</v>
      </c>
      <c r="AJ139" s="280">
        <f>IF(ISERROR(AH139/$AH$139),0,AH139/$AH$139)</f>
        <v>0</v>
      </c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</row>
    <row r="140" spans="1:54" x14ac:dyDescent="0.3">
      <c r="J140" s="41"/>
      <c r="R140" s="41"/>
      <c r="S140" s="41"/>
      <c r="T140" s="41"/>
      <c r="V140" s="41"/>
      <c r="W140" s="41"/>
      <c r="X140" s="41"/>
      <c r="Z140" s="41"/>
      <c r="AA140" s="41"/>
      <c r="AB140" s="41"/>
      <c r="AD140" s="41"/>
      <c r="AE140" s="41"/>
      <c r="AF140" s="41"/>
      <c r="AK140" s="11"/>
      <c r="AL140" s="11"/>
      <c r="AM140" s="11"/>
      <c r="AN140" s="11"/>
      <c r="AO140" s="11"/>
      <c r="AP140" s="11"/>
      <c r="AQ140" s="11"/>
      <c r="AR140" s="11"/>
    </row>
    <row r="141" spans="1:54" x14ac:dyDescent="0.3">
      <c r="J141" s="41"/>
      <c r="R141" s="41"/>
      <c r="S141" s="41"/>
      <c r="T141" s="41"/>
      <c r="V141" s="41"/>
      <c r="W141" s="41"/>
      <c r="X141" s="41"/>
      <c r="Z141" s="41"/>
      <c r="AA141" s="41"/>
      <c r="AB141" s="41"/>
      <c r="AD141" s="41"/>
      <c r="AE141" s="41"/>
      <c r="AF141" s="41"/>
      <c r="AK141" s="11"/>
      <c r="AL141" s="11"/>
      <c r="AM141" s="11"/>
      <c r="AN141" s="11"/>
      <c r="AO141" s="11"/>
      <c r="AP141" s="11"/>
      <c r="AQ141" s="11"/>
      <c r="AR141" s="11"/>
    </row>
    <row r="142" spans="1:54" x14ac:dyDescent="0.3">
      <c r="J142" s="41"/>
      <c r="R142" s="41"/>
      <c r="S142" s="41"/>
      <c r="T142" s="41"/>
      <c r="V142" s="41"/>
      <c r="W142" s="41"/>
      <c r="X142" s="41"/>
      <c r="Z142" s="41"/>
      <c r="AA142" s="41"/>
      <c r="AB142" s="41"/>
      <c r="AD142" s="41"/>
      <c r="AE142" s="41"/>
      <c r="AF142" s="41"/>
    </row>
    <row r="143" spans="1:54" x14ac:dyDescent="0.3">
      <c r="J143" s="41"/>
      <c r="R143" s="41"/>
      <c r="S143" s="41"/>
      <c r="T143" s="41"/>
      <c r="V143" s="41"/>
      <c r="W143" s="41"/>
      <c r="X143" s="41"/>
      <c r="Z143" s="41"/>
      <c r="AA143" s="41"/>
      <c r="AB143" s="41"/>
      <c r="AD143" s="41"/>
      <c r="AE143" s="41"/>
      <c r="AF143" s="41"/>
      <c r="AK143" s="11"/>
      <c r="AL143" s="11"/>
      <c r="AM143" s="11"/>
      <c r="AN143" s="11"/>
      <c r="AO143" s="11"/>
      <c r="AP143" s="11"/>
      <c r="AQ143" s="11"/>
      <c r="AR143" s="11"/>
    </row>
    <row r="144" spans="1:54" x14ac:dyDescent="0.3">
      <c r="J144" s="41"/>
      <c r="R144" s="41"/>
      <c r="S144" s="41"/>
      <c r="T144" s="41"/>
      <c r="V144" s="41"/>
      <c r="W144" s="41"/>
      <c r="X144" s="41"/>
      <c r="Z144" s="41"/>
      <c r="AA144" s="41"/>
      <c r="AB144" s="41"/>
      <c r="AD144" s="41"/>
      <c r="AE144" s="41"/>
      <c r="AF144" s="41"/>
    </row>
    <row r="145" spans="1:32" x14ac:dyDescent="0.3">
      <c r="J145" s="41"/>
      <c r="R145" s="41"/>
      <c r="S145" s="41"/>
      <c r="T145" s="41"/>
      <c r="V145" s="41"/>
      <c r="W145" s="41"/>
      <c r="X145" s="41"/>
      <c r="Z145" s="41"/>
      <c r="AA145" s="41"/>
      <c r="AB145" s="41"/>
      <c r="AD145" s="41"/>
      <c r="AE145" s="41"/>
      <c r="AF145" s="41"/>
    </row>
    <row r="146" spans="1:32" x14ac:dyDescent="0.3">
      <c r="J146" s="41"/>
      <c r="R146" s="41"/>
      <c r="S146" s="41"/>
      <c r="T146" s="41"/>
      <c r="V146" s="41"/>
      <c r="W146" s="41"/>
      <c r="X146" s="41"/>
      <c r="Z146" s="41"/>
      <c r="AA146" s="41"/>
      <c r="AB146" s="41"/>
      <c r="AD146" s="41"/>
      <c r="AE146" s="41"/>
      <c r="AF146" s="41"/>
    </row>
    <row r="147" spans="1:32" x14ac:dyDescent="0.3">
      <c r="J147" s="41"/>
      <c r="R147" s="41"/>
      <c r="S147" s="41"/>
      <c r="T147" s="41"/>
      <c r="V147" s="41"/>
      <c r="W147" s="41"/>
      <c r="X147" s="41"/>
      <c r="Z147" s="41"/>
      <c r="AA147" s="41"/>
      <c r="AB147" s="41"/>
      <c r="AD147" s="41"/>
      <c r="AE147" s="41"/>
      <c r="AF147" s="41"/>
    </row>
    <row r="148" spans="1:32" x14ac:dyDescent="0.3">
      <c r="A148" s="14"/>
      <c r="J148" s="41"/>
      <c r="R148" s="41"/>
      <c r="S148" s="41"/>
      <c r="T148" s="41"/>
      <c r="V148" s="41"/>
      <c r="W148" s="41"/>
      <c r="X148" s="41"/>
      <c r="Z148" s="41"/>
      <c r="AA148" s="41"/>
      <c r="AB148" s="41"/>
      <c r="AD148" s="41"/>
      <c r="AE148" s="41"/>
      <c r="AF148" s="41"/>
    </row>
    <row r="149" spans="1:32" x14ac:dyDescent="0.3">
      <c r="A149" s="14"/>
      <c r="J149" s="41"/>
      <c r="R149" s="41"/>
      <c r="S149" s="41"/>
      <c r="T149" s="41"/>
      <c r="V149" s="41"/>
      <c r="W149" s="41"/>
      <c r="X149" s="41"/>
      <c r="Z149" s="41"/>
      <c r="AA149" s="41"/>
      <c r="AB149" s="41"/>
      <c r="AD149" s="41"/>
      <c r="AE149" s="41"/>
      <c r="AF149" s="41"/>
    </row>
    <row r="150" spans="1:32" x14ac:dyDescent="0.3">
      <c r="A150" s="14"/>
      <c r="J150" s="41"/>
      <c r="R150" s="41"/>
      <c r="S150" s="41"/>
      <c r="T150" s="41"/>
      <c r="V150" s="41"/>
      <c r="W150" s="41"/>
      <c r="X150" s="41"/>
      <c r="Z150" s="41"/>
      <c r="AA150" s="41"/>
      <c r="AB150" s="41"/>
      <c r="AD150" s="41"/>
      <c r="AE150" s="41"/>
      <c r="AF150" s="41"/>
    </row>
    <row r="151" spans="1:32" x14ac:dyDescent="0.3">
      <c r="A151" s="14"/>
      <c r="J151" s="41"/>
      <c r="R151" s="41"/>
      <c r="S151" s="41"/>
      <c r="T151" s="41"/>
      <c r="V151" s="41"/>
      <c r="W151" s="41"/>
      <c r="X151" s="41"/>
      <c r="Z151" s="41"/>
      <c r="AA151" s="41"/>
      <c r="AB151" s="41"/>
      <c r="AD151" s="41"/>
      <c r="AE151" s="41"/>
      <c r="AF151" s="41"/>
    </row>
    <row r="152" spans="1:32" x14ac:dyDescent="0.3">
      <c r="A152" s="14"/>
      <c r="J152" s="41"/>
      <c r="R152" s="41"/>
      <c r="S152" s="41"/>
      <c r="T152" s="41"/>
      <c r="V152" s="41"/>
      <c r="W152" s="41"/>
      <c r="X152" s="41"/>
      <c r="Z152" s="41"/>
      <c r="AA152" s="41"/>
      <c r="AB152" s="41"/>
      <c r="AD152" s="41"/>
      <c r="AE152" s="41"/>
      <c r="AF152" s="41"/>
    </row>
    <row r="153" spans="1:32" x14ac:dyDescent="0.3">
      <c r="A153" s="14"/>
      <c r="J153" s="41"/>
      <c r="R153" s="41"/>
      <c r="S153" s="41"/>
      <c r="T153" s="41"/>
      <c r="V153" s="41"/>
      <c r="W153" s="41"/>
      <c r="X153" s="41"/>
      <c r="Z153" s="41"/>
      <c r="AA153" s="41"/>
      <c r="AB153" s="41"/>
      <c r="AD153" s="41"/>
      <c r="AE153" s="41"/>
      <c r="AF153" s="41"/>
    </row>
    <row r="154" spans="1:32" x14ac:dyDescent="0.3">
      <c r="A154" s="14"/>
      <c r="J154" s="41"/>
      <c r="R154" s="41"/>
      <c r="S154" s="41"/>
      <c r="T154" s="41"/>
      <c r="V154" s="41"/>
      <c r="W154" s="41"/>
      <c r="X154" s="41"/>
      <c r="Z154" s="41"/>
      <c r="AA154" s="41"/>
      <c r="AB154" s="41"/>
      <c r="AD154" s="41"/>
      <c r="AE154" s="41"/>
      <c r="AF154" s="41"/>
    </row>
    <row r="155" spans="1:32" x14ac:dyDescent="0.3">
      <c r="A155" s="14"/>
      <c r="J155" s="41"/>
      <c r="R155" s="41"/>
      <c r="S155" s="41"/>
      <c r="T155" s="41"/>
      <c r="V155" s="41"/>
      <c r="W155" s="41"/>
      <c r="X155" s="41"/>
      <c r="Z155" s="41"/>
      <c r="AA155" s="41"/>
      <c r="AB155" s="41"/>
      <c r="AD155" s="41"/>
      <c r="AE155" s="41"/>
      <c r="AF155" s="41"/>
    </row>
    <row r="156" spans="1:32" x14ac:dyDescent="0.3">
      <c r="A156" s="14"/>
      <c r="J156" s="41"/>
      <c r="R156" s="41"/>
      <c r="S156" s="41"/>
      <c r="T156" s="41"/>
      <c r="V156" s="41"/>
      <c r="W156" s="41"/>
      <c r="X156" s="41"/>
      <c r="Z156" s="41"/>
      <c r="AA156" s="41"/>
      <c r="AB156" s="41"/>
      <c r="AD156" s="41"/>
      <c r="AE156" s="41"/>
      <c r="AF156" s="41"/>
    </row>
  </sheetData>
  <mergeCells count="71"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A33:E33"/>
    <mergeCell ref="A42:I42"/>
    <mergeCell ref="A43:E43"/>
    <mergeCell ref="J136:J137"/>
    <mergeCell ref="M6:O6"/>
    <mergeCell ref="J24:J26"/>
    <mergeCell ref="J29:J31"/>
    <mergeCell ref="J8:J9"/>
    <mergeCell ref="A107:E107"/>
    <mergeCell ref="A109:I109"/>
    <mergeCell ref="A22:I22"/>
    <mergeCell ref="A23:E23"/>
    <mergeCell ref="A27:I27"/>
    <mergeCell ref="A28:E28"/>
    <mergeCell ref="A32:I32"/>
    <mergeCell ref="A106:I106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A136:E136"/>
    <mergeCell ref="A138:I138"/>
    <mergeCell ref="A121:I121"/>
    <mergeCell ref="A57:E57"/>
    <mergeCell ref="A73:I73"/>
    <mergeCell ref="A74:E74"/>
    <mergeCell ref="A85:I85"/>
    <mergeCell ref="A86:E86"/>
    <mergeCell ref="A110:E110"/>
    <mergeCell ref="A56:I56"/>
    <mergeCell ref="A8:E8"/>
    <mergeCell ref="A10:I10"/>
    <mergeCell ref="A11:E11"/>
    <mergeCell ref="A94:I94"/>
    <mergeCell ref="A95:E95"/>
    <mergeCell ref="J34:J41"/>
    <mergeCell ref="J44:J55"/>
    <mergeCell ref="J58:J72"/>
    <mergeCell ref="A139:I139"/>
    <mergeCell ref="A122:E122"/>
    <mergeCell ref="A125:I125"/>
    <mergeCell ref="A126:E126"/>
    <mergeCell ref="A132:I132"/>
    <mergeCell ref="A133:E133"/>
    <mergeCell ref="A135:I135"/>
    <mergeCell ref="J87:J93"/>
    <mergeCell ref="J123:J124"/>
    <mergeCell ref="J127:J131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26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6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37" xr:uid="{00000000-0002-0000-2600-000002000000}">
      <formula1>42005</formula1>
    </dataValidation>
    <dataValidation type="decimal" allowBlank="1" showInputMessage="1" showErrorMessage="1" errorTitle="Sólo números" error="Sólo ingresar números sin letras_x000a_" sqref="M96 AD137:AF137 M36:N41 M88:N93 M137 M97:N105 V137:X137 Z137:AB137 V96:X105 R137:T137 V134:X134 Z134:AB134 AD127:AE131 R134:T134 V127:X131 Z127:AB131 AD123:AE124 R127:T131 V123:X124 Z123:AB124 AD108:AE108 R123:T124 V111:X120 Z111:AB120 AD111:AF120 R111:T120 V108:X108 Z108:AB108 AD87:AE93 R108:T108 AD96:AF105 Z96:AB105 AD58:AE72 R96:T105 V87:X93 Z87:AB93 AD29:AE31 R87:T93 V75:X84 Z75:AB84 AD75:AF84 R75:T84 V34:X41 Z34:AB41 M34:M35 R34:T41 Z9:AB9 AD9:AF9 M12:N21 V12:X21 R9:T9 V9:X9 AD12:AF21 Z12:AB21 M24:N26 R12:T21 V24:X26 Z24:AB26 M134:N134 M29:N31 M87 V29:X31 Z29:AB31 AD24:AE26 R29:T31 M127:N131 M111:N120 M75:N84 AD34:AE41 R24:T26 AD44:AE55 M108:N108 M9:N9 M123:N124 M44:N55 R44:T55 V44:X55 Z44:AB55 M58:N72 R58:T72 V58:X72 Z58:AB72 AD134:AE134" xr:uid="{00000000-0002-0000-2600-000003000000}">
      <formula1>-100000000</formula1>
      <formula2>10000000000</formula2>
    </dataValidation>
    <dataValidation type="textLength" operator="lessThanOrEqual" allowBlank="1" showInputMessage="1" showErrorMessage="1" sqref="K87:K93 K111:K120 K134 K108 K75:K84 K24:K26 K127:K131 K96:K105 K123:K124 AF44:AF55 K34:K41 K29:K31 K137 K9 K12:K21 AF34:AF41 AF24:AF26 AF29:AF31 K44:K55 K58:K72 AF58:AF72 AF87:AF93 AF108 AF123:AF124 AF127:AF131 AF134" xr:uid="{00000000-0002-0000-26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0:I93 H75:I76 H78:I84 H111:I112 H114:I120 H58:I59 H44:I47 H127:I128 H123:I124 H29:I30 H49:I55 H99:I105 H37:I41 H130:I131 H88:I88 H97:I97 H12:I13 H15:I21 H108:I108 H24:I25 H134:I134 H67:I72" xr:uid="{00000000-0002-0000-2600-000005000000}">
      <formula1>42005</formula1>
    </dataValidation>
    <dataValidation type="date" operator="greaterThan" allowBlank="1" showInputMessage="1" showErrorMessage="1" errorTitle="SÓLO FECHAS" error="Las fechas corresponden a las del Año 2013" sqref="H89:I89 H77:I77 H113:I113 H31:I31 H129:I129 H48:I48 H98:I98 H36:I36 H14:I14 H26:I26 H60:I66" xr:uid="{00000000-0002-0000-26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9 L58:L72 L29:L31 E108:G108 P96:Q105 C12:C21 C24:C26 L134 C58:C72 C75:C84 N87 N96 C108 C111:C120 C134 C92:C93 C123:C124 P34:Q41 E96:G105 E29:G31 E127:G131 L127:L131 P134:Q134 E123:G124 E134:G134 P127:Q131 L123:L124 L108 P123:Q124 E111:G120 L111:L120 P111:Q120 E87:G93 L87:L93 C9 C97:C105 Q108 L97:L105 P137:Q137 N137 P87:Q93 E75:G84 L75:L84 P75:Q84 L44:L55 L34:L41 E137:G137 C44:C55 N34:N35 L9 P9:Q9 E12:G21 L12:L21 P12:Q21 L24:L26 P29:Q31 P24:Q26 C34:C41 E24:G26 P44:Q55 E44:G55 E34:G41 P58:Q72 E58:G72 C29:C31 C89 C127:C131" xr:uid="{00000000-0002-0000-26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 D44:D55 D134 D92:D93 D123:D124 D111:D120 D108 D97:D105 D75:D84 D34:D41 D12:D21 D58:D72 D29:D31 D24:D26 D89 D127:D131" xr:uid="{00000000-0002-0000-2600-000008000000}">
      <formula1>41275</formula1>
    </dataValidation>
    <dataValidation allowBlank="1" showInputMessage="1" showErrorMessage="1" errorTitle="Sólo números" error="Sólo ingresar números sin letras_x000a_" sqref="O8:O9 O33:O41 O95:O105 O133:O134 O126:O131 O122:O124 O110:O120 O107:O108 P108 O136:O137 O74:O84 O43:O55 O11:O21 O86:O93 O28:O31 O23:O26 O57:O72" xr:uid="{00000000-0002-0000-2600-000009000000}"/>
  </dataValidations>
  <printOptions horizontalCentered="1" verticalCentered="1"/>
  <pageMargins left="0" right="0" top="0.74803149606299213" bottom="0.74803149606299213" header="0.31496062992125984" footer="0.31496062992125984"/>
  <pageSetup paperSize="187" scale="26" orientation="landscape" r:id="rId1"/>
  <headerFooter>
    <oddHeader>&amp;L&amp;G</oddHeader>
    <oddFooter>Preparado por Fabiola Oyanedel &amp;D&amp;RPágina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DB5"/>
    <pageSetUpPr fitToPage="1"/>
  </sheetPr>
  <dimension ref="A1:Y41"/>
  <sheetViews>
    <sheetView zoomScaleNormal="100" workbookViewId="0">
      <selection activeCell="M11" sqref="M11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+'24-01-025-001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">
        <v>4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+'24-01-025-001 Ind. Proy'!J19</f>
        <v>0</v>
      </c>
      <c r="C8" s="9">
        <f>+'24-01-025-001 Ind. Proy'!K19</f>
        <v>0</v>
      </c>
      <c r="D8" s="9">
        <f>+'24-01-025-001 Ind. Proy'!M19</f>
        <v>0</v>
      </c>
      <c r="E8" s="9">
        <f>+'24-01-025-001 Ind. Proy'!N19</f>
        <v>0</v>
      </c>
      <c r="F8" s="9">
        <f>+'24-01-025-001 Ind. Proy'!O19</f>
        <v>0</v>
      </c>
      <c r="G8" s="9">
        <f>+'24-01-025-001 Ind. Proy'!R19</f>
        <v>0</v>
      </c>
      <c r="H8" s="9">
        <f>+'24-01-025-001 Ind. Proy'!S19</f>
        <v>0</v>
      </c>
      <c r="I8" s="9">
        <f>+'24-01-025-001 Ind. Proy'!T19</f>
        <v>0</v>
      </c>
      <c r="J8" s="9">
        <f>+'24-01-025-001 Ind. Proy'!U19</f>
        <v>0</v>
      </c>
      <c r="K8" s="9">
        <f>+'24-01-025-001 Ind. Proy'!V19</f>
        <v>0</v>
      </c>
      <c r="L8" s="9">
        <f>+'24-01-025-001 Ind. Proy'!W19</f>
        <v>0</v>
      </c>
      <c r="M8" s="9">
        <f>+'24-01-025-001 Ind. Proy'!X19</f>
        <v>0</v>
      </c>
      <c r="N8" s="9">
        <f>+'24-01-025-001 Ind. Proy'!Y19</f>
        <v>0</v>
      </c>
      <c r="O8" s="9">
        <f>+'24-01-025-001 Ind. Proy'!Z19</f>
        <v>0</v>
      </c>
      <c r="P8" s="9">
        <f>+'24-01-025-001 Ind. Proy'!AA19</f>
        <v>0</v>
      </c>
      <c r="Q8" s="9">
        <f>+'24-01-025-001 Ind. Proy'!AB19</f>
        <v>0</v>
      </c>
      <c r="R8" s="9">
        <f>+'24-01-025-001 Ind. Proy'!AC19</f>
        <v>0</v>
      </c>
      <c r="S8" s="9">
        <f>+'24-01-025-001 Ind. Proy'!AD19</f>
        <v>0</v>
      </c>
      <c r="T8" s="9">
        <f>+'24-01-025-001 Ind. Proy'!AE19</f>
        <v>0</v>
      </c>
      <c r="U8" s="9">
        <f>+'24-01-025-001 Ind. Proy'!AF19</f>
        <v>0</v>
      </c>
      <c r="V8" s="9">
        <f>+'24-01-025-001 Ind. Proy'!AG19</f>
        <v>0</v>
      </c>
      <c r="W8" s="9">
        <f>+'24-01-025-001 Ind. Proy'!AH19</f>
        <v>0</v>
      </c>
      <c r="X8" s="112">
        <f>+'24-01-025-001 Ind. Proy'!AI19</f>
        <v>0</v>
      </c>
      <c r="Y8" s="112">
        <f>+'24-01-025-001 Ind. Proy'!AJ19</f>
        <v>0</v>
      </c>
    </row>
    <row r="9" spans="1:25" ht="24.75" customHeight="1" x14ac:dyDescent="0.3">
      <c r="A9" s="43" t="s">
        <v>48</v>
      </c>
      <c r="B9" s="9">
        <f>+'24-01-025-001 Ind. Proy'!J31</f>
        <v>0</v>
      </c>
      <c r="C9" s="9">
        <f>+'24-01-025-001 Ind. Proy'!K31</f>
        <v>0</v>
      </c>
      <c r="D9" s="9">
        <f>+'24-01-025-001 Ind. Proy'!M31</f>
        <v>0</v>
      </c>
      <c r="E9" s="9">
        <f>+'24-01-025-001 Ind. Proy'!N31</f>
        <v>0</v>
      </c>
      <c r="F9" s="9">
        <f>+'24-01-025-001 Ind. Proy'!O31</f>
        <v>0</v>
      </c>
      <c r="G9" s="9">
        <f>+'24-01-025-001 Ind. Proy'!R31</f>
        <v>0</v>
      </c>
      <c r="H9" s="9">
        <f>+'24-01-025-001 Ind. Proy'!S31</f>
        <v>0</v>
      </c>
      <c r="I9" s="9">
        <f>+'24-01-025-001 Ind. Proy'!T31</f>
        <v>0</v>
      </c>
      <c r="J9" s="9">
        <f>+'24-01-025-001 Ind. Proy'!U31</f>
        <v>0</v>
      </c>
      <c r="K9" s="9">
        <f>+'24-01-025-001 Ind. Proy'!V31</f>
        <v>0</v>
      </c>
      <c r="L9" s="9">
        <f>+'24-01-025-001 Ind. Proy'!W31</f>
        <v>0</v>
      </c>
      <c r="M9" s="9">
        <f>+'24-01-025-001 Ind. Proy'!X31</f>
        <v>0</v>
      </c>
      <c r="N9" s="9">
        <f>+'24-01-025-001 Ind. Proy'!Y31</f>
        <v>0</v>
      </c>
      <c r="O9" s="9">
        <f>+'24-01-025-001 Ind. Proy'!Z31</f>
        <v>0</v>
      </c>
      <c r="P9" s="9">
        <f>+'24-01-025-001 Ind. Proy'!AA31</f>
        <v>0</v>
      </c>
      <c r="Q9" s="9">
        <f>+'24-01-025-001 Ind. Proy'!AB31</f>
        <v>0</v>
      </c>
      <c r="R9" s="9">
        <f>+'24-01-025-001 Ind. Proy'!AC31</f>
        <v>0</v>
      </c>
      <c r="S9" s="9">
        <f>+'24-01-025-001 Ind. Proy'!AD31</f>
        <v>0</v>
      </c>
      <c r="T9" s="9">
        <f>+'24-01-025-001 Ind. Proy'!AE31</f>
        <v>0</v>
      </c>
      <c r="U9" s="9">
        <f>+'24-01-025-001 Ind. Proy'!AF31</f>
        <v>0</v>
      </c>
      <c r="V9" s="9">
        <f>+'24-01-025-001 Ind. Proy'!AG31</f>
        <v>0</v>
      </c>
      <c r="W9" s="9">
        <f>+'24-01-025-001 Ind. Proy'!AH31</f>
        <v>0</v>
      </c>
      <c r="X9" s="112">
        <f>+'24-01-025-001 Ind. Proy'!AI31</f>
        <v>0</v>
      </c>
      <c r="Y9" s="112">
        <f>+'24-01-025-001 Ind. Proy'!AJ31</f>
        <v>0</v>
      </c>
    </row>
    <row r="10" spans="1:25" ht="24.75" customHeight="1" x14ac:dyDescent="0.3">
      <c r="A10" s="43" t="s">
        <v>50</v>
      </c>
      <c r="B10" s="9">
        <f>+'24-01-025-001 Ind. Proy'!J43</f>
        <v>0</v>
      </c>
      <c r="C10" s="9">
        <f>+'24-01-025-001 Ind. Proy'!K43</f>
        <v>0</v>
      </c>
      <c r="D10" s="9">
        <f>+'24-01-025-001 Ind. Proy'!M43</f>
        <v>0</v>
      </c>
      <c r="E10" s="9">
        <f>+'24-01-025-001 Ind. Proy'!N43</f>
        <v>0</v>
      </c>
      <c r="F10" s="9">
        <f>+'24-01-025-001 Ind. Proy'!O43</f>
        <v>0</v>
      </c>
      <c r="G10" s="9">
        <f>+'24-01-025-001 Ind. Proy'!R43</f>
        <v>0</v>
      </c>
      <c r="H10" s="9">
        <f>+'24-01-025-001 Ind. Proy'!S43</f>
        <v>0</v>
      </c>
      <c r="I10" s="9">
        <f>+'24-01-025-001 Ind. Proy'!T43</f>
        <v>0</v>
      </c>
      <c r="J10" s="9">
        <f>+'24-01-025-001 Ind. Proy'!U43</f>
        <v>0</v>
      </c>
      <c r="K10" s="9">
        <f>+'24-01-025-001 Ind. Proy'!V43</f>
        <v>0</v>
      </c>
      <c r="L10" s="9">
        <f>+'24-01-025-001 Ind. Proy'!W43</f>
        <v>0</v>
      </c>
      <c r="M10" s="9">
        <f>+'24-01-025-001 Ind. Proy'!X43</f>
        <v>0</v>
      </c>
      <c r="N10" s="9">
        <f>+'24-01-025-001 Ind. Proy'!Y43</f>
        <v>0</v>
      </c>
      <c r="O10" s="9">
        <f>+'24-01-025-001 Ind. Proy'!Z43</f>
        <v>0</v>
      </c>
      <c r="P10" s="9">
        <f>+'24-01-025-001 Ind. Proy'!AA43</f>
        <v>0</v>
      </c>
      <c r="Q10" s="9">
        <f>+'24-01-025-001 Ind. Proy'!AB43</f>
        <v>0</v>
      </c>
      <c r="R10" s="9">
        <f>+'24-01-025-001 Ind. Proy'!AC43</f>
        <v>0</v>
      </c>
      <c r="S10" s="9">
        <f>+'24-01-025-001 Ind. Proy'!AD43</f>
        <v>0</v>
      </c>
      <c r="T10" s="9">
        <f>+'24-01-025-001 Ind. Proy'!AE43</f>
        <v>0</v>
      </c>
      <c r="U10" s="9">
        <f>+'24-01-025-001 Ind. Proy'!AF43</f>
        <v>0</v>
      </c>
      <c r="V10" s="9">
        <f>+'24-01-025-001 Ind. Proy'!AG43</f>
        <v>0</v>
      </c>
      <c r="W10" s="9">
        <f>+'24-01-025-001 Ind. Proy'!AH43</f>
        <v>0</v>
      </c>
      <c r="X10" s="112">
        <f>+'24-01-025-001 Ind. Proy'!AI43</f>
        <v>0</v>
      </c>
      <c r="Y10" s="112">
        <f>+'24-01-025-001 Ind. Proy'!AJ43</f>
        <v>0</v>
      </c>
    </row>
    <row r="11" spans="1:25" ht="24.75" customHeight="1" x14ac:dyDescent="0.3">
      <c r="A11" s="43" t="s">
        <v>52</v>
      </c>
      <c r="B11" s="9">
        <f>+'24-01-025-001 Ind. Proy'!J55</f>
        <v>0</v>
      </c>
      <c r="C11" s="9">
        <f>+'24-01-025-001 Ind. Proy'!K55</f>
        <v>0</v>
      </c>
      <c r="D11" s="9">
        <f>+'24-01-025-001 Ind. Proy'!M55</f>
        <v>0</v>
      </c>
      <c r="E11" s="9">
        <f>+'24-01-025-001 Ind. Proy'!N55</f>
        <v>0</v>
      </c>
      <c r="F11" s="9">
        <f>+'24-01-025-001 Ind. Proy'!O55</f>
        <v>0</v>
      </c>
      <c r="G11" s="9">
        <f>+'24-01-025-001 Ind. Proy'!R55</f>
        <v>0</v>
      </c>
      <c r="H11" s="9">
        <f>+'24-01-025-001 Ind. Proy'!S55</f>
        <v>0</v>
      </c>
      <c r="I11" s="9">
        <f>+'24-01-025-001 Ind. Proy'!T55</f>
        <v>0</v>
      </c>
      <c r="J11" s="9">
        <f>+'24-01-025-001 Ind. Proy'!U55</f>
        <v>0</v>
      </c>
      <c r="K11" s="9">
        <f>+'24-01-025-001 Ind. Proy'!V55</f>
        <v>0</v>
      </c>
      <c r="L11" s="9">
        <f>+'24-01-025-001 Ind. Proy'!W55</f>
        <v>0</v>
      </c>
      <c r="M11" s="9">
        <f>+'24-01-025-001 Ind. Proy'!X55</f>
        <v>0</v>
      </c>
      <c r="N11" s="9">
        <f>+'24-01-025-001 Ind. Proy'!Y55</f>
        <v>0</v>
      </c>
      <c r="O11" s="9">
        <f>+'24-01-025-001 Ind. Proy'!Z55</f>
        <v>0</v>
      </c>
      <c r="P11" s="9">
        <f>+'24-01-025-001 Ind. Proy'!AA55</f>
        <v>0</v>
      </c>
      <c r="Q11" s="9">
        <f>+'24-01-025-001 Ind. Proy'!AB55</f>
        <v>0</v>
      </c>
      <c r="R11" s="9">
        <f>+'24-01-025-001 Ind. Proy'!AC55</f>
        <v>0</v>
      </c>
      <c r="S11" s="9">
        <f>+'24-01-025-001 Ind. Proy'!AD55</f>
        <v>0</v>
      </c>
      <c r="T11" s="9">
        <f>+'24-01-025-001 Ind. Proy'!AE55</f>
        <v>0</v>
      </c>
      <c r="U11" s="9">
        <f>+'24-01-025-001 Ind. Proy'!AF55</f>
        <v>0</v>
      </c>
      <c r="V11" s="9">
        <f>+'24-01-025-001 Ind. Proy'!AG55</f>
        <v>0</v>
      </c>
      <c r="W11" s="9">
        <f>+'24-01-025-001 Ind. Proy'!AH55</f>
        <v>0</v>
      </c>
      <c r="X11" s="112">
        <f>+'24-01-025-001 Ind. Proy'!AI55</f>
        <v>0</v>
      </c>
      <c r="Y11" s="112">
        <f>+'24-01-025-001 Ind. Proy'!AJ55</f>
        <v>0</v>
      </c>
    </row>
    <row r="12" spans="1:25" ht="24.75" customHeight="1" x14ac:dyDescent="0.3">
      <c r="A12" s="43" t="s">
        <v>54</v>
      </c>
      <c r="B12" s="9">
        <f>+'24-01-025-001 Ind. Proy'!J67</f>
        <v>0</v>
      </c>
      <c r="C12" s="9">
        <f>+'24-01-025-001 Ind. Proy'!K67</f>
        <v>0</v>
      </c>
      <c r="D12" s="9">
        <f>+'24-01-025-001 Ind. Proy'!M67</f>
        <v>0</v>
      </c>
      <c r="E12" s="9">
        <f>+'24-01-025-001 Ind. Proy'!N67</f>
        <v>0</v>
      </c>
      <c r="F12" s="9">
        <f>+'24-01-025-001 Ind. Proy'!O67</f>
        <v>0</v>
      </c>
      <c r="G12" s="9">
        <f>+'24-01-025-001 Ind. Proy'!R67</f>
        <v>0</v>
      </c>
      <c r="H12" s="9">
        <f>+'24-01-025-001 Ind. Proy'!S67</f>
        <v>0</v>
      </c>
      <c r="I12" s="9">
        <f>+'24-01-025-001 Ind. Proy'!T67</f>
        <v>0</v>
      </c>
      <c r="J12" s="9">
        <f>+'24-01-025-001 Ind. Proy'!U67</f>
        <v>0</v>
      </c>
      <c r="K12" s="9">
        <f>+'24-01-025-001 Ind. Proy'!V67</f>
        <v>0</v>
      </c>
      <c r="L12" s="9">
        <f>+'24-01-025-001 Ind. Proy'!W67</f>
        <v>0</v>
      </c>
      <c r="M12" s="9">
        <f>+'24-01-025-001 Ind. Proy'!X67</f>
        <v>0</v>
      </c>
      <c r="N12" s="9">
        <f>+'24-01-025-001 Ind. Proy'!Y67</f>
        <v>0</v>
      </c>
      <c r="O12" s="9">
        <f>+'24-01-025-001 Ind. Proy'!Z67</f>
        <v>0</v>
      </c>
      <c r="P12" s="9">
        <f>+'24-01-025-001 Ind. Proy'!AA67</f>
        <v>0</v>
      </c>
      <c r="Q12" s="9">
        <f>+'24-01-025-001 Ind. Proy'!AB67</f>
        <v>0</v>
      </c>
      <c r="R12" s="9">
        <f>+'24-01-025-001 Ind. Proy'!AC67</f>
        <v>0</v>
      </c>
      <c r="S12" s="9">
        <f>+'24-01-025-001 Ind. Proy'!AD67</f>
        <v>0</v>
      </c>
      <c r="T12" s="9">
        <f>+'24-01-025-001 Ind. Proy'!AE67</f>
        <v>0</v>
      </c>
      <c r="U12" s="9">
        <f>+'24-01-025-001 Ind. Proy'!AF67</f>
        <v>0</v>
      </c>
      <c r="V12" s="9">
        <f>+'24-01-025-001 Ind. Proy'!AG67</f>
        <v>0</v>
      </c>
      <c r="W12" s="9">
        <f>+'24-01-025-001 Ind. Proy'!AH67</f>
        <v>0</v>
      </c>
      <c r="X12" s="112">
        <f>+'24-01-025-001 Ind. Proy'!AI67</f>
        <v>0</v>
      </c>
      <c r="Y12" s="112">
        <f>+'24-01-025-001 Ind. Proy'!AJ67</f>
        <v>0</v>
      </c>
    </row>
    <row r="13" spans="1:25" ht="24.75" customHeight="1" x14ac:dyDescent="0.3">
      <c r="A13" s="43" t="s">
        <v>56</v>
      </c>
      <c r="B13" s="9">
        <f>+'24-01-025-001 Ind. Proy'!J79</f>
        <v>0</v>
      </c>
      <c r="C13" s="9">
        <f>+'24-01-025-001 Ind. Proy'!K79</f>
        <v>0</v>
      </c>
      <c r="D13" s="9">
        <f>+'24-01-025-001 Ind. Proy'!M79</f>
        <v>0</v>
      </c>
      <c r="E13" s="9">
        <f>+'24-01-025-001 Ind. Proy'!N79</f>
        <v>0</v>
      </c>
      <c r="F13" s="9">
        <f>+'24-01-025-001 Ind. Proy'!O79</f>
        <v>0</v>
      </c>
      <c r="G13" s="9">
        <f>+'24-01-025-001 Ind. Proy'!R79</f>
        <v>0</v>
      </c>
      <c r="H13" s="9">
        <f>+'24-01-025-001 Ind. Proy'!S79</f>
        <v>0</v>
      </c>
      <c r="I13" s="9">
        <f>+'24-01-025-001 Ind. Proy'!T79</f>
        <v>0</v>
      </c>
      <c r="J13" s="9">
        <f>+'24-01-025-001 Ind. Proy'!U79</f>
        <v>0</v>
      </c>
      <c r="K13" s="9">
        <f>+'24-01-025-001 Ind. Proy'!V79</f>
        <v>0</v>
      </c>
      <c r="L13" s="9">
        <f>+'24-01-025-001 Ind. Proy'!W79</f>
        <v>0</v>
      </c>
      <c r="M13" s="9">
        <f>+'24-01-025-001 Ind. Proy'!X79</f>
        <v>0</v>
      </c>
      <c r="N13" s="9">
        <f>+'24-01-025-001 Ind. Proy'!Y79</f>
        <v>0</v>
      </c>
      <c r="O13" s="9">
        <f>+'24-01-025-001 Ind. Proy'!Z79</f>
        <v>0</v>
      </c>
      <c r="P13" s="9">
        <f>+'24-01-025-001 Ind. Proy'!AA79</f>
        <v>0</v>
      </c>
      <c r="Q13" s="9">
        <f>+'24-01-025-001 Ind. Proy'!AB79</f>
        <v>0</v>
      </c>
      <c r="R13" s="9">
        <f>+'24-01-025-001 Ind. Proy'!AC79</f>
        <v>0</v>
      </c>
      <c r="S13" s="9">
        <f>+'24-01-025-001 Ind. Proy'!AD79</f>
        <v>0</v>
      </c>
      <c r="T13" s="9">
        <f>+'24-01-025-001 Ind. Proy'!AE79</f>
        <v>0</v>
      </c>
      <c r="U13" s="9">
        <f>+'24-01-025-001 Ind. Proy'!AF79</f>
        <v>0</v>
      </c>
      <c r="V13" s="9">
        <f>+'24-01-025-001 Ind. Proy'!AG79</f>
        <v>0</v>
      </c>
      <c r="W13" s="9">
        <f>+'24-01-025-001 Ind. Proy'!AH79</f>
        <v>0</v>
      </c>
      <c r="X13" s="112">
        <f>+'24-01-025-001 Ind. Proy'!AI79</f>
        <v>0</v>
      </c>
      <c r="Y13" s="112">
        <f>+'24-01-025-001 Ind. Proy'!AJ79</f>
        <v>0</v>
      </c>
    </row>
    <row r="14" spans="1:25" ht="24.75" customHeight="1" x14ac:dyDescent="0.3">
      <c r="A14" s="43" t="s">
        <v>58</v>
      </c>
      <c r="B14" s="9">
        <f>+'24-01-025-001 Ind. Proy'!J91</f>
        <v>0</v>
      </c>
      <c r="C14" s="9">
        <f>+'24-01-025-001 Ind. Proy'!K91</f>
        <v>0</v>
      </c>
      <c r="D14" s="9">
        <f>+'24-01-025-001 Ind. Proy'!M91</f>
        <v>0</v>
      </c>
      <c r="E14" s="9">
        <f>+'24-01-025-001 Ind. Proy'!N91</f>
        <v>0</v>
      </c>
      <c r="F14" s="9">
        <f>+'24-01-025-001 Ind. Proy'!O91</f>
        <v>0</v>
      </c>
      <c r="G14" s="9">
        <f>+'24-01-025-001 Ind. Proy'!R91</f>
        <v>0</v>
      </c>
      <c r="H14" s="9">
        <f>+'24-01-025-001 Ind. Proy'!S91</f>
        <v>0</v>
      </c>
      <c r="I14" s="9">
        <f>+'24-01-025-001 Ind. Proy'!T91</f>
        <v>0</v>
      </c>
      <c r="J14" s="9">
        <f>+'24-01-025-001 Ind. Proy'!U91</f>
        <v>0</v>
      </c>
      <c r="K14" s="9">
        <f>+'24-01-025-001 Ind. Proy'!V91</f>
        <v>0</v>
      </c>
      <c r="L14" s="9">
        <f>+'24-01-025-001 Ind. Proy'!W91</f>
        <v>0</v>
      </c>
      <c r="M14" s="9">
        <f>+'24-01-025-001 Ind. Proy'!X91</f>
        <v>0</v>
      </c>
      <c r="N14" s="9">
        <f>+'24-01-025-001 Ind. Proy'!Y91</f>
        <v>0</v>
      </c>
      <c r="O14" s="9">
        <f>+'24-01-025-001 Ind. Proy'!Z91</f>
        <v>0</v>
      </c>
      <c r="P14" s="9">
        <f>+'24-01-025-001 Ind. Proy'!AA91</f>
        <v>0</v>
      </c>
      <c r="Q14" s="9">
        <f>+'24-01-025-001 Ind. Proy'!AB91</f>
        <v>0</v>
      </c>
      <c r="R14" s="9">
        <f>+'24-01-025-001 Ind. Proy'!AC91</f>
        <v>0</v>
      </c>
      <c r="S14" s="9">
        <f>+'24-01-025-001 Ind. Proy'!AD91</f>
        <v>0</v>
      </c>
      <c r="T14" s="9">
        <f>+'24-01-025-001 Ind. Proy'!AE91</f>
        <v>0</v>
      </c>
      <c r="U14" s="9">
        <f>+'24-01-025-001 Ind. Proy'!AF91</f>
        <v>0</v>
      </c>
      <c r="V14" s="9">
        <f>+'24-01-025-001 Ind. Proy'!AG91</f>
        <v>0</v>
      </c>
      <c r="W14" s="9">
        <f>+'24-01-025-001 Ind. Proy'!AH91</f>
        <v>0</v>
      </c>
      <c r="X14" s="112">
        <f>+'24-01-025-001 Ind. Proy'!AI91</f>
        <v>0</v>
      </c>
      <c r="Y14" s="112">
        <f>+'24-01-025-001 Ind. Proy'!AJ91</f>
        <v>0</v>
      </c>
    </row>
    <row r="15" spans="1:25" ht="24.75" customHeight="1" x14ac:dyDescent="0.3">
      <c r="A15" s="43" t="s">
        <v>60</v>
      </c>
      <c r="B15" s="9">
        <f>+'24-01-025-001 Ind. Proy'!J103</f>
        <v>0</v>
      </c>
      <c r="C15" s="9">
        <f>+'24-01-025-001 Ind. Proy'!K103</f>
        <v>0</v>
      </c>
      <c r="D15" s="9">
        <f>+'24-01-025-001 Ind. Proy'!M103</f>
        <v>0</v>
      </c>
      <c r="E15" s="9">
        <f>+'24-01-025-001 Ind. Proy'!N103</f>
        <v>0</v>
      </c>
      <c r="F15" s="9">
        <f>+'24-01-025-001 Ind. Proy'!O103</f>
        <v>0</v>
      </c>
      <c r="G15" s="9">
        <f>+'24-01-025-001 Ind. Proy'!R103</f>
        <v>0</v>
      </c>
      <c r="H15" s="9">
        <f>+'24-01-025-001 Ind. Proy'!S103</f>
        <v>0</v>
      </c>
      <c r="I15" s="9">
        <f>+'24-01-025-001 Ind. Proy'!T103</f>
        <v>0</v>
      </c>
      <c r="J15" s="9">
        <f>+'24-01-025-001 Ind. Proy'!U103</f>
        <v>0</v>
      </c>
      <c r="K15" s="9">
        <f>+'24-01-025-001 Ind. Proy'!V103</f>
        <v>0</v>
      </c>
      <c r="L15" s="9">
        <f>+'24-01-025-001 Ind. Proy'!W103</f>
        <v>0</v>
      </c>
      <c r="M15" s="9">
        <f>+'24-01-025-001 Ind. Proy'!X103</f>
        <v>0</v>
      </c>
      <c r="N15" s="9">
        <f>+'24-01-025-001 Ind. Proy'!Y103</f>
        <v>0</v>
      </c>
      <c r="O15" s="9">
        <f>+'24-01-025-001 Ind. Proy'!Z103</f>
        <v>0</v>
      </c>
      <c r="P15" s="9">
        <f>+'24-01-025-001 Ind. Proy'!AA103</f>
        <v>0</v>
      </c>
      <c r="Q15" s="9">
        <f>+'24-01-025-001 Ind. Proy'!AB103</f>
        <v>0</v>
      </c>
      <c r="R15" s="9">
        <f>+'24-01-025-001 Ind. Proy'!AC103</f>
        <v>0</v>
      </c>
      <c r="S15" s="9">
        <f>+'24-01-025-001 Ind. Proy'!AD103</f>
        <v>0</v>
      </c>
      <c r="T15" s="9">
        <f>+'24-01-025-001 Ind. Proy'!AE103</f>
        <v>0</v>
      </c>
      <c r="U15" s="9">
        <f>+'24-01-025-001 Ind. Proy'!AF103</f>
        <v>0</v>
      </c>
      <c r="V15" s="9">
        <f>+'24-01-025-001 Ind. Proy'!AG103</f>
        <v>0</v>
      </c>
      <c r="W15" s="9">
        <f>+'24-01-025-001 Ind. Proy'!AH103</f>
        <v>0</v>
      </c>
      <c r="X15" s="112">
        <f>+'24-01-025-001 Ind. Proy'!AI103</f>
        <v>0</v>
      </c>
      <c r="Y15" s="112">
        <f>+'24-01-025-001 Ind. Proy'!AJ103</f>
        <v>0</v>
      </c>
    </row>
    <row r="16" spans="1:25" ht="24.75" customHeight="1" x14ac:dyDescent="0.3">
      <c r="A16" s="43" t="s">
        <v>62</v>
      </c>
      <c r="B16" s="9">
        <f>+'24-01-025-001 Ind. Proy'!J115</f>
        <v>0</v>
      </c>
      <c r="C16" s="9">
        <f>+'24-01-025-001 Ind. Proy'!K115</f>
        <v>0</v>
      </c>
      <c r="D16" s="9">
        <f>+'24-01-025-001 Ind. Proy'!M115</f>
        <v>0</v>
      </c>
      <c r="E16" s="9">
        <f>+'24-01-025-001 Ind. Proy'!N115</f>
        <v>0</v>
      </c>
      <c r="F16" s="9">
        <f>+'24-01-025-001 Ind. Proy'!O115</f>
        <v>0</v>
      </c>
      <c r="G16" s="9">
        <f>+'24-01-025-001 Ind. Proy'!R115</f>
        <v>0</v>
      </c>
      <c r="H16" s="9">
        <f>+'24-01-025-001 Ind. Proy'!S115</f>
        <v>0</v>
      </c>
      <c r="I16" s="9">
        <f>+'24-01-025-001 Ind. Proy'!T115</f>
        <v>0</v>
      </c>
      <c r="J16" s="9">
        <f>+'24-01-025-001 Ind. Proy'!U115</f>
        <v>0</v>
      </c>
      <c r="K16" s="9">
        <f>+'24-01-025-001 Ind. Proy'!V115</f>
        <v>0</v>
      </c>
      <c r="L16" s="9">
        <f>+'24-01-025-001 Ind. Proy'!W115</f>
        <v>0</v>
      </c>
      <c r="M16" s="9">
        <f>+'24-01-025-001 Ind. Proy'!X115</f>
        <v>0</v>
      </c>
      <c r="N16" s="9">
        <f>+'24-01-025-001 Ind. Proy'!Y115</f>
        <v>0</v>
      </c>
      <c r="O16" s="9">
        <f>+'24-01-025-001 Ind. Proy'!Z115</f>
        <v>0</v>
      </c>
      <c r="P16" s="9">
        <f>+'24-01-025-001 Ind. Proy'!AA115</f>
        <v>0</v>
      </c>
      <c r="Q16" s="9">
        <f>+'24-01-025-001 Ind. Proy'!AB115</f>
        <v>0</v>
      </c>
      <c r="R16" s="9">
        <f>+'24-01-025-001 Ind. Proy'!AC115</f>
        <v>0</v>
      </c>
      <c r="S16" s="9">
        <f>+'24-01-025-001 Ind. Proy'!AD115</f>
        <v>0</v>
      </c>
      <c r="T16" s="9">
        <f>+'24-01-025-001 Ind. Proy'!AE115</f>
        <v>0</v>
      </c>
      <c r="U16" s="9">
        <f>+'24-01-025-001 Ind. Proy'!AF115</f>
        <v>0</v>
      </c>
      <c r="V16" s="9">
        <f>+'24-01-025-001 Ind. Proy'!AG115</f>
        <v>0</v>
      </c>
      <c r="W16" s="9">
        <f>+'24-01-025-001 Ind. Proy'!AH115</f>
        <v>0</v>
      </c>
      <c r="X16" s="112">
        <f>+'24-01-025-001 Ind. Proy'!AI115</f>
        <v>0</v>
      </c>
      <c r="Y16" s="112">
        <f>+'24-01-025-001 Ind. Proy'!AJ115</f>
        <v>0</v>
      </c>
    </row>
    <row r="17" spans="1:25" ht="24.75" customHeight="1" x14ac:dyDescent="0.3">
      <c r="A17" s="43" t="s">
        <v>64</v>
      </c>
      <c r="B17" s="9">
        <f>+'24-01-025-001 Ind. Proy'!J127</f>
        <v>0</v>
      </c>
      <c r="C17" s="9">
        <f>+'24-01-025-001 Ind. Proy'!K127</f>
        <v>0</v>
      </c>
      <c r="D17" s="9">
        <f>+'24-01-025-001 Ind. Proy'!M127</f>
        <v>0</v>
      </c>
      <c r="E17" s="9">
        <f>+'24-01-025-001 Ind. Proy'!N127</f>
        <v>0</v>
      </c>
      <c r="F17" s="9">
        <f>+'24-01-025-001 Ind. Proy'!O127</f>
        <v>0</v>
      </c>
      <c r="G17" s="9">
        <f>+'24-01-025-001 Ind. Proy'!R127</f>
        <v>0</v>
      </c>
      <c r="H17" s="9">
        <f>+'24-01-025-001 Ind. Proy'!S127</f>
        <v>0</v>
      </c>
      <c r="I17" s="9">
        <f>+'24-01-025-001 Ind. Proy'!T127</f>
        <v>0</v>
      </c>
      <c r="J17" s="9">
        <f>+'24-01-025-001 Ind. Proy'!U127</f>
        <v>0</v>
      </c>
      <c r="K17" s="9">
        <f>+'24-01-025-001 Ind. Proy'!V127</f>
        <v>0</v>
      </c>
      <c r="L17" s="9">
        <f>+'24-01-025-001 Ind. Proy'!W127</f>
        <v>0</v>
      </c>
      <c r="M17" s="9">
        <f>+'24-01-025-001 Ind. Proy'!X127</f>
        <v>0</v>
      </c>
      <c r="N17" s="9">
        <f>+'24-01-025-001 Ind. Proy'!Y127</f>
        <v>0</v>
      </c>
      <c r="O17" s="9">
        <f>+'24-01-025-001 Ind. Proy'!Z127</f>
        <v>0</v>
      </c>
      <c r="P17" s="9">
        <f>+'24-01-025-001 Ind. Proy'!AA127</f>
        <v>0</v>
      </c>
      <c r="Q17" s="9">
        <f>+'24-01-025-001 Ind. Proy'!AB127</f>
        <v>0</v>
      </c>
      <c r="R17" s="9">
        <f>+'24-01-025-001 Ind. Proy'!AC127</f>
        <v>0</v>
      </c>
      <c r="S17" s="9">
        <f>+'24-01-025-001 Ind. Proy'!AD127</f>
        <v>0</v>
      </c>
      <c r="T17" s="9">
        <f>+'24-01-025-001 Ind. Proy'!AE127</f>
        <v>0</v>
      </c>
      <c r="U17" s="9">
        <f>+'24-01-025-001 Ind. Proy'!AF127</f>
        <v>0</v>
      </c>
      <c r="V17" s="9">
        <f>+'24-01-025-001 Ind. Proy'!AG127</f>
        <v>0</v>
      </c>
      <c r="W17" s="9">
        <f>+'24-01-025-001 Ind. Proy'!AH127</f>
        <v>0</v>
      </c>
      <c r="X17" s="112">
        <f>+'24-01-025-001 Ind. Proy'!AI116</f>
        <v>0</v>
      </c>
      <c r="Y17" s="112">
        <f>+'24-01-025-001 Ind. Proy'!AJ116</f>
        <v>0</v>
      </c>
    </row>
    <row r="18" spans="1:25" ht="24.75" customHeight="1" x14ac:dyDescent="0.3">
      <c r="A18" s="43" t="s">
        <v>66</v>
      </c>
      <c r="B18" s="9">
        <f>+'24-01-025-001 Ind. Proy'!J139</f>
        <v>0</v>
      </c>
      <c r="C18" s="9">
        <f>+'24-01-025-001 Ind. Proy'!K139</f>
        <v>0</v>
      </c>
      <c r="D18" s="9">
        <f>+'24-01-025-001 Ind. Proy'!M139</f>
        <v>0</v>
      </c>
      <c r="E18" s="9">
        <f>+'24-01-025-001 Ind. Proy'!N139</f>
        <v>0</v>
      </c>
      <c r="F18" s="9">
        <f>+'24-01-025-001 Ind. Proy'!O139</f>
        <v>0</v>
      </c>
      <c r="G18" s="9">
        <f>+'24-01-025-001 Ind. Proy'!R139</f>
        <v>0</v>
      </c>
      <c r="H18" s="9">
        <f>+'24-01-025-001 Ind. Proy'!S139</f>
        <v>0</v>
      </c>
      <c r="I18" s="9">
        <f>+'24-01-025-001 Ind. Proy'!T139</f>
        <v>0</v>
      </c>
      <c r="J18" s="9">
        <f>+'24-01-025-001 Ind. Proy'!U139</f>
        <v>0</v>
      </c>
      <c r="K18" s="9">
        <f>+'24-01-025-001 Ind. Proy'!V139</f>
        <v>0</v>
      </c>
      <c r="L18" s="9">
        <f>+'24-01-025-001 Ind. Proy'!W139</f>
        <v>0</v>
      </c>
      <c r="M18" s="9">
        <f>+'24-01-025-001 Ind. Proy'!X139</f>
        <v>0</v>
      </c>
      <c r="N18" s="9">
        <f>+'24-01-025-001 Ind. Proy'!Y139</f>
        <v>0</v>
      </c>
      <c r="O18" s="9">
        <f>+'24-01-025-001 Ind. Proy'!Z139</f>
        <v>0</v>
      </c>
      <c r="P18" s="9">
        <f>+'24-01-025-001 Ind. Proy'!AA139</f>
        <v>0</v>
      </c>
      <c r="Q18" s="9">
        <f>+'24-01-025-001 Ind. Proy'!AB139</f>
        <v>0</v>
      </c>
      <c r="R18" s="9">
        <f>+'24-01-025-001 Ind. Proy'!AC139</f>
        <v>0</v>
      </c>
      <c r="S18" s="9">
        <f>+'24-01-025-001 Ind. Proy'!AD139</f>
        <v>0</v>
      </c>
      <c r="T18" s="9">
        <f>+'24-01-025-001 Ind. Proy'!AE139</f>
        <v>0</v>
      </c>
      <c r="U18" s="9">
        <f>+'24-01-025-001 Ind. Proy'!AF139</f>
        <v>0</v>
      </c>
      <c r="V18" s="9">
        <f>+'24-01-025-001 Ind. Proy'!AG139</f>
        <v>0</v>
      </c>
      <c r="W18" s="9">
        <f>+'24-01-025-001 Ind. Proy'!AH139</f>
        <v>0</v>
      </c>
      <c r="X18" s="112">
        <f>+'24-01-025-001 Ind. Proy'!AI139</f>
        <v>0</v>
      </c>
      <c r="Y18" s="112">
        <f>+'24-01-025-001 Ind. Proy'!AJ139</f>
        <v>0</v>
      </c>
    </row>
    <row r="19" spans="1:25" ht="24.75" customHeight="1" x14ac:dyDescent="0.3">
      <c r="A19" s="43" t="s">
        <v>68</v>
      </c>
      <c r="B19" s="9">
        <f>+'24-01-025-001 Ind. Proy'!J151</f>
        <v>0</v>
      </c>
      <c r="C19" s="9">
        <f>+'24-01-025-001 Ind. Proy'!K151</f>
        <v>0</v>
      </c>
      <c r="D19" s="9">
        <f>+'24-01-025-001 Ind. Proy'!M151</f>
        <v>0</v>
      </c>
      <c r="E19" s="9">
        <f>+'24-01-025-001 Ind. Proy'!N151</f>
        <v>0</v>
      </c>
      <c r="F19" s="9">
        <f>+'24-01-025-001 Ind. Proy'!O151</f>
        <v>0</v>
      </c>
      <c r="G19" s="9">
        <f>+'24-01-025-001 Ind. Proy'!R151</f>
        <v>0</v>
      </c>
      <c r="H19" s="9">
        <f>+'24-01-025-001 Ind. Proy'!S151</f>
        <v>0</v>
      </c>
      <c r="I19" s="9">
        <f>+'24-01-025-001 Ind. Proy'!T151</f>
        <v>0</v>
      </c>
      <c r="J19" s="9">
        <f>+'24-01-025-001 Ind. Proy'!U151</f>
        <v>0</v>
      </c>
      <c r="K19" s="9">
        <f>+'24-01-025-001 Ind. Proy'!V151</f>
        <v>0</v>
      </c>
      <c r="L19" s="9">
        <f>+'24-01-025-001 Ind. Proy'!W151</f>
        <v>0</v>
      </c>
      <c r="M19" s="9">
        <f>+'24-01-025-001 Ind. Proy'!X151</f>
        <v>0</v>
      </c>
      <c r="N19" s="9">
        <f>+'24-01-025-001 Ind. Proy'!Y151</f>
        <v>0</v>
      </c>
      <c r="O19" s="9">
        <f>+'24-01-025-001 Ind. Proy'!Z151</f>
        <v>0</v>
      </c>
      <c r="P19" s="9">
        <f>+'24-01-025-001 Ind. Proy'!AA151</f>
        <v>0</v>
      </c>
      <c r="Q19" s="9">
        <f>+'24-01-025-001 Ind. Proy'!AB151</f>
        <v>0</v>
      </c>
      <c r="R19" s="9">
        <f>+'24-01-025-001 Ind. Proy'!AC151</f>
        <v>0</v>
      </c>
      <c r="S19" s="9">
        <f>+'24-01-025-001 Ind. Proy'!AD151</f>
        <v>0</v>
      </c>
      <c r="T19" s="9">
        <f>+'24-01-025-001 Ind. Proy'!AE151</f>
        <v>0</v>
      </c>
      <c r="U19" s="9">
        <f>+'24-01-025-001 Ind. Proy'!AF151</f>
        <v>0</v>
      </c>
      <c r="V19" s="9">
        <f>+'24-01-025-001 Ind. Proy'!AG151</f>
        <v>0</v>
      </c>
      <c r="W19" s="9">
        <f>+'24-01-025-001 Ind. Proy'!AH151</f>
        <v>0</v>
      </c>
      <c r="X19" s="112">
        <f>+'24-01-025-001 Ind. Proy'!AI151</f>
        <v>0</v>
      </c>
      <c r="Y19" s="112">
        <f>+'24-01-025-001 Ind. Proy'!AJ151</f>
        <v>0</v>
      </c>
    </row>
    <row r="20" spans="1:25" ht="24.75" customHeight="1" x14ac:dyDescent="0.3">
      <c r="A20" s="44" t="s">
        <v>70</v>
      </c>
      <c r="B20" s="9">
        <f>+'24-01-025-001 Ind. Proy'!J163</f>
        <v>0</v>
      </c>
      <c r="C20" s="9">
        <f>+'24-01-025-001 Ind. Proy'!K163</f>
        <v>0</v>
      </c>
      <c r="D20" s="9">
        <f>+'24-01-025-001 Ind. Proy'!M163</f>
        <v>0</v>
      </c>
      <c r="E20" s="9">
        <f>+'24-01-025-001 Ind. Proy'!N163</f>
        <v>0</v>
      </c>
      <c r="F20" s="9">
        <f>+'24-01-025-001 Ind. Proy'!O163</f>
        <v>0</v>
      </c>
      <c r="G20" s="9">
        <f>+'24-01-025-001 Ind. Proy'!R163</f>
        <v>0</v>
      </c>
      <c r="H20" s="9">
        <f>+'24-01-025-001 Ind. Proy'!S163</f>
        <v>0</v>
      </c>
      <c r="I20" s="9">
        <f>+'24-01-025-001 Ind. Proy'!T163</f>
        <v>0</v>
      </c>
      <c r="J20" s="9">
        <f>+'24-01-025-001 Ind. Proy'!U163</f>
        <v>0</v>
      </c>
      <c r="K20" s="9">
        <f>+'24-01-025-001 Ind. Proy'!V163</f>
        <v>0</v>
      </c>
      <c r="L20" s="9">
        <f>+'24-01-025-001 Ind. Proy'!W163</f>
        <v>0</v>
      </c>
      <c r="M20" s="9">
        <f>+'24-01-025-001 Ind. Proy'!X163</f>
        <v>0</v>
      </c>
      <c r="N20" s="9">
        <f>+'24-01-025-001 Ind. Proy'!Y163</f>
        <v>0</v>
      </c>
      <c r="O20" s="9">
        <f>+'24-01-025-001 Ind. Proy'!Z163</f>
        <v>0</v>
      </c>
      <c r="P20" s="9">
        <f>+'24-01-025-001 Ind. Proy'!AA163</f>
        <v>0</v>
      </c>
      <c r="Q20" s="9">
        <f>+'24-01-025-001 Ind. Proy'!AB163</f>
        <v>0</v>
      </c>
      <c r="R20" s="9">
        <f>+'24-01-025-001 Ind. Proy'!AC163</f>
        <v>0</v>
      </c>
      <c r="S20" s="9">
        <f>+'24-01-025-001 Ind. Proy'!AD163</f>
        <v>0</v>
      </c>
      <c r="T20" s="9">
        <f>+'24-01-025-001 Ind. Proy'!AE163</f>
        <v>0</v>
      </c>
      <c r="U20" s="9">
        <f>+'24-01-025-001 Ind. Proy'!AF163</f>
        <v>0</v>
      </c>
      <c r="V20" s="9">
        <f>+'24-01-025-001 Ind. Proy'!AG163</f>
        <v>0</v>
      </c>
      <c r="W20" s="9">
        <f>+'24-01-025-001 Ind. Proy'!AH163</f>
        <v>0</v>
      </c>
      <c r="X20" s="112">
        <f>+'24-01-025-001 Ind. Proy'!AI163</f>
        <v>0</v>
      </c>
      <c r="Y20" s="112">
        <f>+'24-01-025-001 Ind. Proy'!AJ163</f>
        <v>0</v>
      </c>
    </row>
    <row r="21" spans="1:25" ht="24.75" customHeight="1" x14ac:dyDescent="0.3">
      <c r="A21" s="44" t="s">
        <v>72</v>
      </c>
      <c r="B21" s="9">
        <f>+'24-01-025-001 Ind. Proy'!J175</f>
        <v>0</v>
      </c>
      <c r="C21" s="9">
        <f>+'24-01-025-001 Ind. Proy'!K175</f>
        <v>0</v>
      </c>
      <c r="D21" s="9">
        <f>+'24-01-025-001 Ind. Proy'!M175</f>
        <v>0</v>
      </c>
      <c r="E21" s="9">
        <f>+'24-01-025-001 Ind. Proy'!N175</f>
        <v>0</v>
      </c>
      <c r="F21" s="9">
        <f>+'24-01-025-001 Ind. Proy'!O175</f>
        <v>0</v>
      </c>
      <c r="G21" s="9">
        <f>+'24-01-025-001 Ind. Proy'!R175</f>
        <v>0</v>
      </c>
      <c r="H21" s="9">
        <f>+'24-01-025-001 Ind. Proy'!S175</f>
        <v>0</v>
      </c>
      <c r="I21" s="9">
        <f>+'24-01-025-001 Ind. Proy'!T175</f>
        <v>0</v>
      </c>
      <c r="J21" s="9">
        <f>+'24-01-025-001 Ind. Proy'!U175</f>
        <v>0</v>
      </c>
      <c r="K21" s="9">
        <f>+'24-01-025-001 Ind. Proy'!V175</f>
        <v>0</v>
      </c>
      <c r="L21" s="9">
        <f>+'24-01-025-001 Ind. Proy'!W175</f>
        <v>0</v>
      </c>
      <c r="M21" s="9">
        <f>+'24-01-025-001 Ind. Proy'!X175</f>
        <v>0</v>
      </c>
      <c r="N21" s="9">
        <f>+'24-01-025-001 Ind. Proy'!Y175</f>
        <v>0</v>
      </c>
      <c r="O21" s="9">
        <f>+'24-01-025-001 Ind. Proy'!Z175</f>
        <v>0</v>
      </c>
      <c r="P21" s="9">
        <f>+'24-01-025-001 Ind. Proy'!AA175</f>
        <v>0</v>
      </c>
      <c r="Q21" s="9">
        <f>+'24-01-025-001 Ind. Proy'!AB175</f>
        <v>0</v>
      </c>
      <c r="R21" s="9">
        <f>+'24-01-025-001 Ind. Proy'!AC175</f>
        <v>0</v>
      </c>
      <c r="S21" s="9">
        <f>+'24-01-025-001 Ind. Proy'!AD175</f>
        <v>0</v>
      </c>
      <c r="T21" s="9">
        <f>+'24-01-025-001 Ind. Proy'!AE175</f>
        <v>0</v>
      </c>
      <c r="U21" s="9">
        <f>+'24-01-025-001 Ind. Proy'!AF175</f>
        <v>0</v>
      </c>
      <c r="V21" s="9">
        <f>+'24-01-025-001 Ind. Proy'!AG175</f>
        <v>0</v>
      </c>
      <c r="W21" s="9">
        <f>+'24-01-025-001 Ind. Proy'!AH175</f>
        <v>0</v>
      </c>
      <c r="X21" s="112">
        <f>+'24-01-025-001 Ind. Proy'!AI175</f>
        <v>0</v>
      </c>
      <c r="Y21" s="112">
        <f>+'24-01-025-001 Ind. Proy'!AJ175</f>
        <v>0</v>
      </c>
    </row>
    <row r="22" spans="1:25" ht="24.75" customHeight="1" x14ac:dyDescent="0.3">
      <c r="A22" s="44" t="s">
        <v>74</v>
      </c>
      <c r="B22" s="9">
        <f>+'24-01-025-001 Ind. Proy'!J187</f>
        <v>0</v>
      </c>
      <c r="C22" s="9">
        <f>+'24-01-025-001 Ind. Proy'!K187</f>
        <v>0</v>
      </c>
      <c r="D22" s="9">
        <f>+'24-01-025-001 Ind. Proy'!M187</f>
        <v>0</v>
      </c>
      <c r="E22" s="9">
        <f>+'24-01-025-001 Ind. Proy'!N187</f>
        <v>0</v>
      </c>
      <c r="F22" s="9">
        <f>+'24-01-025-001 Ind. Proy'!O187</f>
        <v>0</v>
      </c>
      <c r="G22" s="9">
        <f>+'24-01-025-001 Ind. Proy'!R187</f>
        <v>0</v>
      </c>
      <c r="H22" s="9">
        <f>+'24-01-025-001 Ind. Proy'!S187</f>
        <v>0</v>
      </c>
      <c r="I22" s="9">
        <f>+'24-01-025-001 Ind. Proy'!T187</f>
        <v>0</v>
      </c>
      <c r="J22" s="9">
        <f>+'24-01-025-001 Ind. Proy'!U187</f>
        <v>0</v>
      </c>
      <c r="K22" s="9">
        <f>+'24-01-025-001 Ind. Proy'!V187</f>
        <v>0</v>
      </c>
      <c r="L22" s="9">
        <f>+'24-01-025-001 Ind. Proy'!W187</f>
        <v>0</v>
      </c>
      <c r="M22" s="9">
        <f>+'24-01-025-001 Ind. Proy'!X187</f>
        <v>0</v>
      </c>
      <c r="N22" s="9">
        <f>+'24-01-025-001 Ind. Proy'!Y187</f>
        <v>0</v>
      </c>
      <c r="O22" s="9">
        <f>+'24-01-025-001 Ind. Proy'!Z187</f>
        <v>0</v>
      </c>
      <c r="P22" s="9">
        <f>+'24-01-025-001 Ind. Proy'!AA187</f>
        <v>0</v>
      </c>
      <c r="Q22" s="9">
        <f>+'24-01-025-001 Ind. Proy'!AB187</f>
        <v>0</v>
      </c>
      <c r="R22" s="9">
        <f>+'24-01-025-001 Ind. Proy'!AC187</f>
        <v>0</v>
      </c>
      <c r="S22" s="9">
        <f>+'24-01-025-001 Ind. Proy'!AD187</f>
        <v>0</v>
      </c>
      <c r="T22" s="9">
        <f>+'24-01-025-001 Ind. Proy'!AE187</f>
        <v>0</v>
      </c>
      <c r="U22" s="9">
        <f>+'24-01-025-001 Ind. Proy'!AF187</f>
        <v>0</v>
      </c>
      <c r="V22" s="9">
        <f>+'24-01-025-001 Ind. Proy'!AG187</f>
        <v>0</v>
      </c>
      <c r="W22" s="9">
        <f>+'24-01-025-001 Ind. Proy'!AH187</f>
        <v>0</v>
      </c>
      <c r="X22" s="112">
        <f>+'24-01-025-001 Ind. Proy'!AI187</f>
        <v>0</v>
      </c>
      <c r="Y22" s="112">
        <f>+'24-01-025-001 Ind. Proy'!AJ187</f>
        <v>0</v>
      </c>
    </row>
    <row r="23" spans="1:25" ht="24.75" customHeight="1" x14ac:dyDescent="0.3">
      <c r="A23" s="45" t="s">
        <v>76</v>
      </c>
      <c r="B23" s="9">
        <f>+'24-01-025-002 Ind. Proy '!J190</f>
        <v>372963000</v>
      </c>
      <c r="C23" s="9">
        <f>+'24-01-025-002 Ind. Proy '!K189</f>
        <v>372963000</v>
      </c>
      <c r="D23" s="9">
        <f>+'24-01-025-001 Ind. Proy'!M190</f>
        <v>0</v>
      </c>
      <c r="E23" s="9">
        <f>+'24-01-025-001 Ind. Proy'!N190</f>
        <v>0</v>
      </c>
      <c r="F23" s="9">
        <f>+'24-01-025-001 Ind. Proy'!O190</f>
        <v>0</v>
      </c>
      <c r="G23" s="9">
        <f>+'24-01-025-001 Ind. Proy'!R190</f>
        <v>0</v>
      </c>
      <c r="H23" s="9">
        <f>+'24-01-025-001 Ind. Proy'!S190</f>
        <v>0</v>
      </c>
      <c r="I23" s="9">
        <f>+'24-01-025-001 Ind. Proy'!T190</f>
        <v>0</v>
      </c>
      <c r="J23" s="9">
        <f>+'24-01-025-001 Ind. Proy'!U190</f>
        <v>0</v>
      </c>
      <c r="K23" s="9">
        <f>+'24-01-025-001 Ind. Proy'!V190</f>
        <v>0</v>
      </c>
      <c r="L23" s="9">
        <f>+'24-01-025-001 Ind. Proy'!W190</f>
        <v>0</v>
      </c>
      <c r="M23" s="9">
        <f>+'24-01-025-001 Ind. Proy'!X190</f>
        <v>0</v>
      </c>
      <c r="N23" s="9">
        <f>+'24-01-025-001 Ind. Proy'!Y190</f>
        <v>0</v>
      </c>
      <c r="O23" s="9">
        <f>+'24-01-025-001 Ind. Proy'!Z190</f>
        <v>0</v>
      </c>
      <c r="P23" s="9">
        <f>+'24-01-025-001 Ind. Proy'!AA190</f>
        <v>261073400</v>
      </c>
      <c r="Q23" s="9">
        <f>+'24-01-025-001 Ind. Proy'!AB190</f>
        <v>0</v>
      </c>
      <c r="R23" s="9">
        <f>+'24-01-025-001 Ind. Proy'!AC190</f>
        <v>261073400</v>
      </c>
      <c r="S23" s="9">
        <f>+'24-01-025-001 Ind. Proy'!AD190</f>
        <v>0</v>
      </c>
      <c r="T23" s="9">
        <f>+'24-01-025-001 Ind. Proy'!AE190</f>
        <v>0</v>
      </c>
      <c r="U23" s="9">
        <f>+'24-01-025-001 Ind. Proy'!AF190</f>
        <v>0</v>
      </c>
      <c r="V23" s="9">
        <f>+'24-01-025-001 Ind. Proy'!AG190</f>
        <v>0</v>
      </c>
      <c r="W23" s="9">
        <f>+'24-01-025-001 Ind. Proy'!AH190</f>
        <v>261073400</v>
      </c>
      <c r="X23" s="112">
        <f>+'24-01-025-001 Ind. Proy'!AI190</f>
        <v>0.70000187687184456</v>
      </c>
      <c r="Y23" s="112">
        <f>+'24-01-025-001 Ind. Proy'!AJ190</f>
        <v>1</v>
      </c>
    </row>
    <row r="24" spans="1:25" ht="20.399999999999999" customHeight="1" x14ac:dyDescent="0.3">
      <c r="A24" s="403" t="s">
        <v>82</v>
      </c>
      <c r="B24" s="273">
        <f t="shared" ref="B24:W24" si="0">SUM(B8:B23)</f>
        <v>372963000</v>
      </c>
      <c r="C24" s="273">
        <f t="shared" si="0"/>
        <v>372963000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0</v>
      </c>
      <c r="M24" s="273">
        <f t="shared" si="0"/>
        <v>0</v>
      </c>
      <c r="N24" s="273">
        <f t="shared" si="0"/>
        <v>0</v>
      </c>
      <c r="O24" s="273">
        <f t="shared" si="0"/>
        <v>0</v>
      </c>
      <c r="P24" s="273">
        <f t="shared" si="0"/>
        <v>261073400</v>
      </c>
      <c r="Q24" s="273">
        <f t="shared" si="0"/>
        <v>0</v>
      </c>
      <c r="R24" s="273">
        <f t="shared" si="0"/>
        <v>261073400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261073400</v>
      </c>
      <c r="X24" s="281">
        <f>+'24-01-025-001 Ind. Proy'!AI191</f>
        <v>0.70000187687184456</v>
      </c>
      <c r="Y24" s="281">
        <f>'24-01-025-001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7DB5"/>
    <pageSetUpPr fitToPage="1"/>
  </sheetPr>
  <dimension ref="A1:Y41"/>
  <sheetViews>
    <sheetView topLeftCell="A9" zoomScaleNormal="100" workbookViewId="0">
      <selection activeCell="Z14" sqref="Z14"/>
    </sheetView>
  </sheetViews>
  <sheetFormatPr baseColWidth="10" defaultColWidth="11.44140625" defaultRowHeight="10.199999999999999" outlineLevelCol="1" x14ac:dyDescent="0.3"/>
  <cols>
    <col min="1" max="1" width="43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+'24-03-997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+'24-03-997 Ind. Proy'!A5:U5</f>
        <v>24-03-997 "Centro para niños(as) con cuidadores principales temporeras(os)"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+'24-03-997 Ind. Proy'!J10</f>
        <v>0</v>
      </c>
      <c r="C8" s="9">
        <f>+'24-03-997 Ind. Proy'!K10</f>
        <v>0</v>
      </c>
      <c r="D8" s="9">
        <f>+'24-03-997 Ind. Proy'!M10</f>
        <v>0</v>
      </c>
      <c r="E8" s="9">
        <f>+'24-03-997 Ind. Proy'!N10</f>
        <v>0</v>
      </c>
      <c r="F8" s="9">
        <f>+'24-03-997 Ind. Proy'!O10</f>
        <v>0</v>
      </c>
      <c r="G8" s="9">
        <f>+'24-03-997 Ind. Proy'!R10</f>
        <v>0</v>
      </c>
      <c r="H8" s="9">
        <f>+'24-03-997 Ind. Proy'!S10</f>
        <v>0</v>
      </c>
      <c r="I8" s="9">
        <f>+'24-03-997 Ind. Proy'!T10</f>
        <v>0</v>
      </c>
      <c r="J8" s="9">
        <f>+'24-03-997 Ind. Proy'!U10</f>
        <v>0</v>
      </c>
      <c r="K8" s="9">
        <f>+'24-03-997 Ind. Proy'!V10</f>
        <v>0</v>
      </c>
      <c r="L8" s="9">
        <f>+'24-03-997 Ind. Proy'!W10</f>
        <v>0</v>
      </c>
      <c r="M8" s="9">
        <f>+'24-03-997 Ind. Proy'!X10</f>
        <v>0</v>
      </c>
      <c r="N8" s="9">
        <f>+'24-03-997 Ind. Proy'!Y10</f>
        <v>0</v>
      </c>
      <c r="O8" s="9">
        <f>+'24-03-997 Ind. Proy'!Z10</f>
        <v>0</v>
      </c>
      <c r="P8" s="9">
        <f>+'24-03-997 Ind. Proy'!AA10</f>
        <v>0</v>
      </c>
      <c r="Q8" s="9">
        <f>+'24-03-997 Ind. Proy'!AB10</f>
        <v>0</v>
      </c>
      <c r="R8" s="9">
        <f>+'24-03-997 Ind. Proy'!AC10</f>
        <v>0</v>
      </c>
      <c r="S8" s="9">
        <f>+'24-03-997 Ind. Proy'!AD10</f>
        <v>0</v>
      </c>
      <c r="T8" s="9">
        <f>+'24-03-997 Ind. Proy'!AE10</f>
        <v>0</v>
      </c>
      <c r="U8" s="9">
        <f>+'24-03-997 Ind. Proy'!AF10</f>
        <v>0</v>
      </c>
      <c r="V8" s="9">
        <f>+'24-03-997 Ind. Proy'!AG10</f>
        <v>0</v>
      </c>
      <c r="W8" s="9">
        <f>+'24-03-997 Ind. Proy'!AH10</f>
        <v>0</v>
      </c>
      <c r="X8" s="112">
        <f>+'24-03-997 Ind. Proy'!AI10</f>
        <v>0</v>
      </c>
      <c r="Y8" s="112">
        <f>+'24-03-997 Ind. Proy'!AJ10</f>
        <v>0</v>
      </c>
    </row>
    <row r="9" spans="1:25" ht="24.75" customHeight="1" x14ac:dyDescent="0.3">
      <c r="A9" s="43" t="s">
        <v>48</v>
      </c>
      <c r="B9" s="9">
        <f>+'24-03-997 Ind. Proy'!J22</f>
        <v>0</v>
      </c>
      <c r="C9" s="9">
        <f>+'24-03-997 Ind. Proy'!K22</f>
        <v>0</v>
      </c>
      <c r="D9" s="9">
        <f>+'24-03-997 Ind. Proy'!M22</f>
        <v>0</v>
      </c>
      <c r="E9" s="9">
        <f>+'24-03-997 Ind. Proy'!N22</f>
        <v>0</v>
      </c>
      <c r="F9" s="9">
        <f>+'24-03-997 Ind. Proy'!O22</f>
        <v>0</v>
      </c>
      <c r="G9" s="9">
        <f>+'24-03-997 Ind. Proy'!R22</f>
        <v>0</v>
      </c>
      <c r="H9" s="9">
        <f>+'24-03-997 Ind. Proy'!S22</f>
        <v>0</v>
      </c>
      <c r="I9" s="9">
        <f>+'24-03-997 Ind. Proy'!T22</f>
        <v>0</v>
      </c>
      <c r="J9" s="9">
        <f>+'24-03-997 Ind. Proy'!U22</f>
        <v>0</v>
      </c>
      <c r="K9" s="9">
        <f>+'24-03-997 Ind. Proy'!V22</f>
        <v>0</v>
      </c>
      <c r="L9" s="9">
        <f>+'24-03-997 Ind. Proy'!W22</f>
        <v>0</v>
      </c>
      <c r="M9" s="9">
        <f>+'24-03-997 Ind. Proy'!X22</f>
        <v>0</v>
      </c>
      <c r="N9" s="9">
        <f>+'24-03-997 Ind. Proy'!Y22</f>
        <v>0</v>
      </c>
      <c r="O9" s="9">
        <f>+'24-03-997 Ind. Proy'!Z22</f>
        <v>0</v>
      </c>
      <c r="P9" s="9">
        <f>+'24-03-997 Ind. Proy'!AA22</f>
        <v>0</v>
      </c>
      <c r="Q9" s="9">
        <f>+'24-03-997 Ind. Proy'!AB22</f>
        <v>0</v>
      </c>
      <c r="R9" s="9">
        <f>+'24-03-997 Ind. Proy'!AC22</f>
        <v>0</v>
      </c>
      <c r="S9" s="9">
        <f>+'24-03-997 Ind. Proy'!AD22</f>
        <v>0</v>
      </c>
      <c r="T9" s="9">
        <f>+'24-03-997 Ind. Proy'!AE22</f>
        <v>0</v>
      </c>
      <c r="U9" s="9">
        <f>+'24-03-997 Ind. Proy'!AF22</f>
        <v>0</v>
      </c>
      <c r="V9" s="9">
        <f>+'24-03-997 Ind. Proy'!AG22</f>
        <v>0</v>
      </c>
      <c r="W9" s="9">
        <f>+'24-03-997 Ind. Proy'!AH22</f>
        <v>0</v>
      </c>
      <c r="X9" s="112">
        <f>+'24-03-997 Ind. Proy'!AI22</f>
        <v>0</v>
      </c>
      <c r="Y9" s="112">
        <f>+'24-03-997 Ind. Proy'!AJ22</f>
        <v>0</v>
      </c>
    </row>
    <row r="10" spans="1:25" ht="24.75" customHeight="1" x14ac:dyDescent="0.3">
      <c r="A10" s="43" t="s">
        <v>50</v>
      </c>
      <c r="B10" s="9">
        <f>+'24-03-997 Ind. Proy'!J27</f>
        <v>0</v>
      </c>
      <c r="C10" s="9">
        <f>+'24-03-997 Ind. Proy'!K27</f>
        <v>0</v>
      </c>
      <c r="D10" s="9">
        <f>+'24-03-997 Ind. Proy'!M27</f>
        <v>0</v>
      </c>
      <c r="E10" s="9">
        <f>+'24-03-997 Ind. Proy'!N27</f>
        <v>0</v>
      </c>
      <c r="F10" s="9">
        <f>+'24-03-997 Ind. Proy'!O27</f>
        <v>0</v>
      </c>
      <c r="G10" s="9">
        <f>+'24-03-997 Ind. Proy'!R27</f>
        <v>0</v>
      </c>
      <c r="H10" s="9">
        <f>+'24-03-997 Ind. Proy'!S27</f>
        <v>0</v>
      </c>
      <c r="I10" s="9">
        <f>+'24-03-997 Ind. Proy'!T27</f>
        <v>0</v>
      </c>
      <c r="J10" s="9">
        <f>+'24-03-997 Ind. Proy'!U27</f>
        <v>0</v>
      </c>
      <c r="K10" s="9">
        <f>+'24-03-997 Ind. Proy'!V27</f>
        <v>0</v>
      </c>
      <c r="L10" s="9">
        <f>+'24-03-997 Ind. Proy'!W27</f>
        <v>0</v>
      </c>
      <c r="M10" s="9">
        <f>+'24-03-997 Ind. Proy'!X27</f>
        <v>0</v>
      </c>
      <c r="N10" s="9">
        <f>+'24-03-997 Ind. Proy'!Y27</f>
        <v>0</v>
      </c>
      <c r="O10" s="9">
        <f>+'24-03-997 Ind. Proy'!Z27</f>
        <v>0</v>
      </c>
      <c r="P10" s="9">
        <f>+'24-03-997 Ind. Proy'!AA27</f>
        <v>0</v>
      </c>
      <c r="Q10" s="9">
        <f>+'24-03-997 Ind. Proy'!AB27</f>
        <v>0</v>
      </c>
      <c r="R10" s="9">
        <f>+'24-03-997 Ind. Proy'!AC27</f>
        <v>0</v>
      </c>
      <c r="S10" s="9">
        <f>+'24-03-997 Ind. Proy'!AD27</f>
        <v>0</v>
      </c>
      <c r="T10" s="9">
        <f>+'24-03-997 Ind. Proy'!AE27</f>
        <v>0</v>
      </c>
      <c r="U10" s="9">
        <f>+'24-03-997 Ind. Proy'!AF27</f>
        <v>0</v>
      </c>
      <c r="V10" s="9">
        <f>+'24-03-997 Ind. Proy'!AG27</f>
        <v>0</v>
      </c>
      <c r="W10" s="9">
        <f>+'24-03-997 Ind. Proy'!AH27</f>
        <v>0</v>
      </c>
      <c r="X10" s="112">
        <f>+'24-03-997 Ind. Proy'!AI27</f>
        <v>0</v>
      </c>
      <c r="Y10" s="112">
        <f>+'24-03-997 Ind. Proy'!AJ27</f>
        <v>0</v>
      </c>
    </row>
    <row r="11" spans="1:25" ht="24.75" customHeight="1" x14ac:dyDescent="0.3">
      <c r="A11" s="43" t="s">
        <v>52</v>
      </c>
      <c r="B11" s="9">
        <f>+'24-03-997 Ind. Proy'!J32</f>
        <v>0</v>
      </c>
      <c r="C11" s="9">
        <f>+'24-03-997 Ind. Proy'!K32</f>
        <v>0</v>
      </c>
      <c r="D11" s="9">
        <f>+'24-03-997 Ind. Proy'!M32</f>
        <v>0</v>
      </c>
      <c r="E11" s="9">
        <f>+'24-03-997 Ind. Proy'!N32</f>
        <v>0</v>
      </c>
      <c r="F11" s="9">
        <f>+'24-03-997 Ind. Proy'!O32</f>
        <v>0</v>
      </c>
      <c r="G11" s="9">
        <f>+'24-03-997 Ind. Proy'!R32</f>
        <v>0</v>
      </c>
      <c r="H11" s="9">
        <f>+'24-03-997 Ind. Proy'!S32</f>
        <v>0</v>
      </c>
      <c r="I11" s="9">
        <f>+'24-03-997 Ind. Proy'!T32</f>
        <v>0</v>
      </c>
      <c r="J11" s="9">
        <f>+'24-03-997 Ind. Proy'!U32</f>
        <v>0</v>
      </c>
      <c r="K11" s="9">
        <f>+'24-03-997 Ind. Proy'!V32</f>
        <v>0</v>
      </c>
      <c r="L11" s="9">
        <f>+'24-03-997 Ind. Proy'!W32</f>
        <v>0</v>
      </c>
      <c r="M11" s="9">
        <f>+'24-03-997 Ind. Proy'!X32</f>
        <v>0</v>
      </c>
      <c r="N11" s="9">
        <f>+'24-03-997 Ind. Proy'!Y32</f>
        <v>0</v>
      </c>
      <c r="O11" s="9">
        <f>+'24-03-997 Ind. Proy'!Z32</f>
        <v>0</v>
      </c>
      <c r="P11" s="9">
        <f>+'24-03-997 Ind. Proy'!AA32</f>
        <v>0</v>
      </c>
      <c r="Q11" s="9">
        <f>+'24-03-997 Ind. Proy'!AB32</f>
        <v>0</v>
      </c>
      <c r="R11" s="9">
        <f>+'24-03-997 Ind. Proy'!AC32</f>
        <v>0</v>
      </c>
      <c r="S11" s="9">
        <f>+'24-03-997 Ind. Proy'!AD32</f>
        <v>0</v>
      </c>
      <c r="T11" s="9">
        <f>+'24-03-997 Ind. Proy'!AE32</f>
        <v>0</v>
      </c>
      <c r="U11" s="9">
        <f>+'24-03-997 Ind. Proy'!AF32</f>
        <v>0</v>
      </c>
      <c r="V11" s="9">
        <f>+'24-03-997 Ind. Proy'!AG32</f>
        <v>0</v>
      </c>
      <c r="W11" s="9">
        <f>+'24-03-997 Ind. Proy'!AH32</f>
        <v>0</v>
      </c>
      <c r="X11" s="112">
        <f>+'24-03-997 Ind. Proy'!AI32</f>
        <v>0</v>
      </c>
      <c r="Y11" s="112">
        <f>+'24-03-997 Ind. Proy'!AJ32</f>
        <v>0</v>
      </c>
    </row>
    <row r="12" spans="1:25" ht="24.75" customHeight="1" x14ac:dyDescent="0.3">
      <c r="A12" s="43" t="s">
        <v>54</v>
      </c>
      <c r="B12" s="9">
        <f>+'24-03-997 Ind. Proy'!J42</f>
        <v>0</v>
      </c>
      <c r="C12" s="9">
        <f>+'24-03-997 Ind. Proy'!K42</f>
        <v>0</v>
      </c>
      <c r="D12" s="9">
        <f>+'24-03-997 Ind. Proy'!M42</f>
        <v>0</v>
      </c>
      <c r="E12" s="9">
        <f>+'24-03-997 Ind. Proy'!N42</f>
        <v>0</v>
      </c>
      <c r="F12" s="9">
        <f>+'24-03-997 Ind. Proy'!O42</f>
        <v>0</v>
      </c>
      <c r="G12" s="9">
        <f>+'24-03-997 Ind. Proy'!R42</f>
        <v>0</v>
      </c>
      <c r="H12" s="9">
        <f>+'24-03-997 Ind. Proy'!S42</f>
        <v>0</v>
      </c>
      <c r="I12" s="9">
        <f>+'24-03-997 Ind. Proy'!T42</f>
        <v>0</v>
      </c>
      <c r="J12" s="9">
        <f>+'24-03-997 Ind. Proy'!U42</f>
        <v>0</v>
      </c>
      <c r="K12" s="9">
        <f>+'24-03-997 Ind. Proy'!V42</f>
        <v>0</v>
      </c>
      <c r="L12" s="9">
        <f>+'24-03-997 Ind. Proy'!W42</f>
        <v>0</v>
      </c>
      <c r="M12" s="9">
        <f>+'24-03-997 Ind. Proy'!X42</f>
        <v>0</v>
      </c>
      <c r="N12" s="9">
        <f>+'24-03-997 Ind. Proy'!Y42</f>
        <v>0</v>
      </c>
      <c r="O12" s="9">
        <f>+'24-03-997 Ind. Proy'!Z42</f>
        <v>0</v>
      </c>
      <c r="P12" s="9">
        <f>+'24-03-997 Ind. Proy'!AA42</f>
        <v>0</v>
      </c>
      <c r="Q12" s="9">
        <f>+'24-03-997 Ind. Proy'!AB42</f>
        <v>0</v>
      </c>
      <c r="R12" s="9">
        <f>+'24-03-997 Ind. Proy'!AC42</f>
        <v>0</v>
      </c>
      <c r="S12" s="9">
        <f>+'24-03-997 Ind. Proy'!AD42</f>
        <v>0</v>
      </c>
      <c r="T12" s="9">
        <f>+'24-03-997 Ind. Proy'!AE42</f>
        <v>0</v>
      </c>
      <c r="U12" s="9">
        <f>+'24-03-997 Ind. Proy'!AF42</f>
        <v>0</v>
      </c>
      <c r="V12" s="9">
        <f>+'24-03-997 Ind. Proy'!AG42</f>
        <v>0</v>
      </c>
      <c r="W12" s="9">
        <f>+'24-03-997 Ind. Proy'!AH42</f>
        <v>0</v>
      </c>
      <c r="X12" s="112">
        <f>+'24-03-997 Ind. Proy'!AI42</f>
        <v>0</v>
      </c>
      <c r="Y12" s="112">
        <f>+'24-03-997 Ind. Proy'!AJ42</f>
        <v>0</v>
      </c>
    </row>
    <row r="13" spans="1:25" ht="24.75" customHeight="1" x14ac:dyDescent="0.3">
      <c r="A13" s="43" t="s">
        <v>56</v>
      </c>
      <c r="B13" s="9">
        <f>+'24-03-997 Ind. Proy'!J56</f>
        <v>0</v>
      </c>
      <c r="C13" s="9">
        <f>+'24-03-997 Ind. Proy'!K56</f>
        <v>0</v>
      </c>
      <c r="D13" s="9">
        <f>+'24-03-997 Ind. Proy'!M56</f>
        <v>0</v>
      </c>
      <c r="E13" s="9">
        <f>+'24-03-997 Ind. Proy'!N56</f>
        <v>0</v>
      </c>
      <c r="F13" s="9">
        <f>+'24-03-997 Ind. Proy'!O56</f>
        <v>0</v>
      </c>
      <c r="G13" s="9">
        <f>+'24-03-997 Ind. Proy'!R56</f>
        <v>0</v>
      </c>
      <c r="H13" s="9">
        <f>+'24-03-997 Ind. Proy'!S56</f>
        <v>0</v>
      </c>
      <c r="I13" s="9">
        <f>+'24-03-997 Ind. Proy'!T56</f>
        <v>0</v>
      </c>
      <c r="J13" s="9">
        <f>+'24-03-997 Ind. Proy'!U56</f>
        <v>0</v>
      </c>
      <c r="K13" s="9">
        <f>+'24-03-997 Ind. Proy'!V56</f>
        <v>0</v>
      </c>
      <c r="L13" s="9">
        <f>+'24-03-997 Ind. Proy'!W56</f>
        <v>0</v>
      </c>
      <c r="M13" s="9">
        <f>+'24-03-997 Ind. Proy'!X56</f>
        <v>0</v>
      </c>
      <c r="N13" s="9">
        <f>+'24-03-997 Ind. Proy'!Y56</f>
        <v>0</v>
      </c>
      <c r="O13" s="9">
        <f>+'24-03-997 Ind. Proy'!Z56</f>
        <v>0</v>
      </c>
      <c r="P13" s="9">
        <f>+'24-03-997 Ind. Proy'!AA56</f>
        <v>0</v>
      </c>
      <c r="Q13" s="9">
        <f>+'24-03-997 Ind. Proy'!AB56</f>
        <v>0</v>
      </c>
      <c r="R13" s="9">
        <f>+'24-03-997 Ind. Proy'!AC56</f>
        <v>0</v>
      </c>
      <c r="S13" s="9">
        <f>+'24-03-997 Ind. Proy'!AD56</f>
        <v>0</v>
      </c>
      <c r="T13" s="9">
        <f>+'24-03-997 Ind. Proy'!AE56</f>
        <v>0</v>
      </c>
      <c r="U13" s="9">
        <f>+'24-03-997 Ind. Proy'!AF56</f>
        <v>0</v>
      </c>
      <c r="V13" s="9">
        <f>+'24-03-997 Ind. Proy'!AG56</f>
        <v>0</v>
      </c>
      <c r="W13" s="9">
        <f>+'24-03-997 Ind. Proy'!AH56</f>
        <v>0</v>
      </c>
      <c r="X13" s="112">
        <f>+'24-03-997 Ind. Proy'!AI56</f>
        <v>0</v>
      </c>
      <c r="Y13" s="112">
        <f>+'24-03-997 Ind. Proy'!AJ56</f>
        <v>0</v>
      </c>
    </row>
    <row r="14" spans="1:25" ht="24.75" customHeight="1" x14ac:dyDescent="0.3">
      <c r="A14" s="43" t="s">
        <v>58</v>
      </c>
      <c r="B14" s="9">
        <f>+'24-03-997 Ind. Proy'!J73</f>
        <v>0</v>
      </c>
      <c r="C14" s="9">
        <f>+'24-03-997 Ind. Proy'!K73</f>
        <v>0</v>
      </c>
      <c r="D14" s="9">
        <f>+'24-03-997 Ind. Proy'!M73</f>
        <v>0</v>
      </c>
      <c r="E14" s="9">
        <f>+'24-03-997 Ind. Proy'!N73</f>
        <v>0</v>
      </c>
      <c r="F14" s="9">
        <f>+'24-03-997 Ind. Proy'!O73</f>
        <v>0</v>
      </c>
      <c r="G14" s="9">
        <f>+'24-03-997 Ind. Proy'!R73</f>
        <v>0</v>
      </c>
      <c r="H14" s="9">
        <f>+'24-03-997 Ind. Proy'!S73</f>
        <v>0</v>
      </c>
      <c r="I14" s="9">
        <f>+'24-03-997 Ind. Proy'!T73</f>
        <v>0</v>
      </c>
      <c r="J14" s="9">
        <f>+'24-03-997 Ind. Proy'!U73</f>
        <v>0</v>
      </c>
      <c r="K14" s="9">
        <f>+'24-03-997 Ind. Proy'!V73</f>
        <v>0</v>
      </c>
      <c r="L14" s="9">
        <f>+'24-03-997 Ind. Proy'!W73</f>
        <v>0</v>
      </c>
      <c r="M14" s="9">
        <f>+'24-03-997 Ind. Proy'!X73</f>
        <v>0</v>
      </c>
      <c r="N14" s="9">
        <f>+'24-03-997 Ind. Proy'!Y73</f>
        <v>0</v>
      </c>
      <c r="O14" s="9">
        <f>+'24-03-997 Ind. Proy'!Z73</f>
        <v>0</v>
      </c>
      <c r="P14" s="9">
        <f>+'24-03-997 Ind. Proy'!AA73</f>
        <v>0</v>
      </c>
      <c r="Q14" s="9">
        <f>+'24-03-997 Ind. Proy'!AB73</f>
        <v>0</v>
      </c>
      <c r="R14" s="9">
        <f>+'24-03-997 Ind. Proy'!AC73</f>
        <v>0</v>
      </c>
      <c r="S14" s="9">
        <f>+'24-03-997 Ind. Proy'!AD73</f>
        <v>0</v>
      </c>
      <c r="T14" s="9">
        <f>+'24-03-997 Ind. Proy'!AE73</f>
        <v>0</v>
      </c>
      <c r="U14" s="9">
        <f>+'24-03-997 Ind. Proy'!AF73</f>
        <v>0</v>
      </c>
      <c r="V14" s="9">
        <f>+'24-03-997 Ind. Proy'!AG73</f>
        <v>0</v>
      </c>
      <c r="W14" s="9">
        <f>+'24-03-997 Ind. Proy'!AH73</f>
        <v>0</v>
      </c>
      <c r="X14" s="112">
        <f>+'24-03-997 Ind. Proy'!AI73</f>
        <v>0</v>
      </c>
      <c r="Y14" s="112">
        <f>+'24-03-997 Ind. Proy'!AJ73</f>
        <v>0</v>
      </c>
    </row>
    <row r="15" spans="1:25" ht="24.75" customHeight="1" x14ac:dyDescent="0.3">
      <c r="A15" s="43" t="s">
        <v>60</v>
      </c>
      <c r="B15" s="9">
        <f>+'24-03-997 Ind. Proy'!J85</f>
        <v>0</v>
      </c>
      <c r="C15" s="9">
        <f>+'24-03-997 Ind. Proy'!K85</f>
        <v>0</v>
      </c>
      <c r="D15" s="9">
        <f>+'24-03-997 Ind. Proy'!M85</f>
        <v>0</v>
      </c>
      <c r="E15" s="9">
        <f>+'24-03-997 Ind. Proy'!N85</f>
        <v>0</v>
      </c>
      <c r="F15" s="9">
        <f>+'24-03-997 Ind. Proy'!O85</f>
        <v>0</v>
      </c>
      <c r="G15" s="9">
        <f>+'24-03-997 Ind. Proy'!R85</f>
        <v>0</v>
      </c>
      <c r="H15" s="9">
        <f>+'24-03-997 Ind. Proy'!S85</f>
        <v>0</v>
      </c>
      <c r="I15" s="9">
        <f>+'24-03-997 Ind. Proy'!T85</f>
        <v>0</v>
      </c>
      <c r="J15" s="9">
        <f>+'24-03-997 Ind. Proy'!U85</f>
        <v>0</v>
      </c>
      <c r="K15" s="9">
        <f>+'24-03-997 Ind. Proy'!V85</f>
        <v>0</v>
      </c>
      <c r="L15" s="9">
        <f>+'24-03-997 Ind. Proy'!W85</f>
        <v>0</v>
      </c>
      <c r="M15" s="9">
        <f>+'24-03-997 Ind. Proy'!X85</f>
        <v>0</v>
      </c>
      <c r="N15" s="9">
        <f>+'24-03-997 Ind. Proy'!Y85</f>
        <v>0</v>
      </c>
      <c r="O15" s="9">
        <f>+'24-03-997 Ind. Proy'!Z85</f>
        <v>0</v>
      </c>
      <c r="P15" s="9">
        <f>+'24-03-997 Ind. Proy'!AA85</f>
        <v>0</v>
      </c>
      <c r="Q15" s="9">
        <f>+'24-03-997 Ind. Proy'!AB85</f>
        <v>0</v>
      </c>
      <c r="R15" s="9">
        <f>+'24-03-997 Ind. Proy'!AC85</f>
        <v>0</v>
      </c>
      <c r="S15" s="9">
        <f>+'24-03-997 Ind. Proy'!AD85</f>
        <v>0</v>
      </c>
      <c r="T15" s="9">
        <f>+'24-03-997 Ind. Proy'!AE85</f>
        <v>0</v>
      </c>
      <c r="U15" s="9">
        <f>+'24-03-997 Ind. Proy'!AF85</f>
        <v>0</v>
      </c>
      <c r="V15" s="9">
        <f>+'24-03-997 Ind. Proy'!AG85</f>
        <v>0</v>
      </c>
      <c r="W15" s="9">
        <f>+'24-03-997 Ind. Proy'!AH85</f>
        <v>0</v>
      </c>
      <c r="X15" s="112">
        <f>+'24-03-997 Ind. Proy'!AI85</f>
        <v>0</v>
      </c>
      <c r="Y15" s="112">
        <f>+'24-03-997 Ind. Proy'!AJ85</f>
        <v>0</v>
      </c>
    </row>
    <row r="16" spans="1:25" ht="24.75" customHeight="1" x14ac:dyDescent="0.3">
      <c r="A16" s="43" t="s">
        <v>62</v>
      </c>
      <c r="B16" s="9">
        <f>+'24-03-997 Ind. Proy'!J94</f>
        <v>0</v>
      </c>
      <c r="C16" s="9">
        <f>+'24-03-997 Ind. Proy'!K94</f>
        <v>0</v>
      </c>
      <c r="D16" s="9">
        <f>+'24-03-997 Ind. Proy'!M94</f>
        <v>0</v>
      </c>
      <c r="E16" s="9">
        <f>+'24-03-997 Ind. Proy'!N94</f>
        <v>0</v>
      </c>
      <c r="F16" s="9">
        <f>+'24-03-997 Ind. Proy'!O94</f>
        <v>0</v>
      </c>
      <c r="G16" s="9">
        <f>+'24-03-997 Ind. Proy'!R94</f>
        <v>0</v>
      </c>
      <c r="H16" s="9">
        <f>+'24-03-997 Ind. Proy'!S94</f>
        <v>0</v>
      </c>
      <c r="I16" s="9">
        <f>+'24-03-997 Ind. Proy'!T94</f>
        <v>0</v>
      </c>
      <c r="J16" s="9">
        <f>+'24-03-997 Ind. Proy'!U94</f>
        <v>0</v>
      </c>
      <c r="K16" s="9">
        <f>+'24-03-997 Ind. Proy'!V94</f>
        <v>0</v>
      </c>
      <c r="L16" s="9">
        <f>+'24-03-997 Ind. Proy'!W94</f>
        <v>0</v>
      </c>
      <c r="M16" s="9">
        <f>+'24-03-997 Ind. Proy'!X94</f>
        <v>0</v>
      </c>
      <c r="N16" s="9">
        <f>+'24-03-997 Ind. Proy'!Y94</f>
        <v>0</v>
      </c>
      <c r="O16" s="9">
        <f>+'24-03-997 Ind. Proy'!Z94</f>
        <v>0</v>
      </c>
      <c r="P16" s="9">
        <f>+'24-03-997 Ind. Proy'!AA94</f>
        <v>0</v>
      </c>
      <c r="Q16" s="9">
        <f>+'24-03-997 Ind. Proy'!AB94</f>
        <v>0</v>
      </c>
      <c r="R16" s="9">
        <f>+'24-03-997 Ind. Proy'!AC94</f>
        <v>0</v>
      </c>
      <c r="S16" s="9">
        <f>+'24-03-997 Ind. Proy'!AD94</f>
        <v>0</v>
      </c>
      <c r="T16" s="9">
        <f>+'24-03-997 Ind. Proy'!AE94</f>
        <v>0</v>
      </c>
      <c r="U16" s="9">
        <f>+'24-03-997 Ind. Proy'!AF94</f>
        <v>0</v>
      </c>
      <c r="V16" s="9">
        <f>+'24-03-997 Ind. Proy'!AG94</f>
        <v>0</v>
      </c>
      <c r="W16" s="9">
        <f>+'24-03-997 Ind. Proy'!AH94</f>
        <v>0</v>
      </c>
      <c r="X16" s="112">
        <f>+'24-03-997 Ind. Proy'!AI86</f>
        <v>0</v>
      </c>
      <c r="Y16" s="112">
        <f>+'24-03-997 Ind. Proy'!AJ94</f>
        <v>0</v>
      </c>
    </row>
    <row r="17" spans="1:25" ht="24.75" customHeight="1" x14ac:dyDescent="0.3">
      <c r="A17" s="43" t="s">
        <v>64</v>
      </c>
      <c r="B17" s="9">
        <f>+'24-03-997 Ind. Proy'!J106</f>
        <v>0</v>
      </c>
      <c r="C17" s="9">
        <f>+'24-03-997 Ind. Proy'!K106</f>
        <v>0</v>
      </c>
      <c r="D17" s="9">
        <f>+'24-03-997 Ind. Proy'!M106</f>
        <v>0</v>
      </c>
      <c r="E17" s="9">
        <f>+'24-03-997 Ind. Proy'!N106</f>
        <v>0</v>
      </c>
      <c r="F17" s="9">
        <f>+'24-03-997 Ind. Proy'!O106</f>
        <v>0</v>
      </c>
      <c r="G17" s="9">
        <f>+'24-03-997 Ind. Proy'!R106</f>
        <v>0</v>
      </c>
      <c r="H17" s="9">
        <f>+'24-03-997 Ind. Proy'!S106</f>
        <v>0</v>
      </c>
      <c r="I17" s="9">
        <f>+'24-03-997 Ind. Proy'!T106</f>
        <v>0</v>
      </c>
      <c r="J17" s="9">
        <f>+'24-03-997 Ind. Proy'!U106</f>
        <v>0</v>
      </c>
      <c r="K17" s="9">
        <f>+'24-03-997 Ind. Proy'!V106</f>
        <v>0</v>
      </c>
      <c r="L17" s="9">
        <f>+'24-03-997 Ind. Proy'!W106</f>
        <v>0</v>
      </c>
      <c r="M17" s="9">
        <f>+'24-03-997 Ind. Proy'!X106</f>
        <v>0</v>
      </c>
      <c r="N17" s="9">
        <f>+'24-03-997 Ind. Proy'!Y106</f>
        <v>0</v>
      </c>
      <c r="O17" s="9">
        <f>+'24-03-997 Ind. Proy'!Z106</f>
        <v>0</v>
      </c>
      <c r="P17" s="9">
        <f>+'24-03-997 Ind. Proy'!AA106</f>
        <v>0</v>
      </c>
      <c r="Q17" s="9">
        <f>+'24-03-997 Ind. Proy'!AB106</f>
        <v>0</v>
      </c>
      <c r="R17" s="9">
        <f>+'24-03-997 Ind. Proy'!AC106</f>
        <v>0</v>
      </c>
      <c r="S17" s="9">
        <f>+'24-03-997 Ind. Proy'!AD106</f>
        <v>0</v>
      </c>
      <c r="T17" s="9">
        <f>+'24-03-997 Ind. Proy'!AE106</f>
        <v>0</v>
      </c>
      <c r="U17" s="9">
        <f>+'24-03-997 Ind. Proy'!AF106</f>
        <v>0</v>
      </c>
      <c r="V17" s="9">
        <f>+'24-03-997 Ind. Proy'!AG106</f>
        <v>0</v>
      </c>
      <c r="W17" s="9">
        <f>+'24-03-997 Ind. Proy'!AH106</f>
        <v>0</v>
      </c>
      <c r="X17" s="112">
        <f>+'24-03-997 Ind. Proy'!AI87</f>
        <v>0</v>
      </c>
      <c r="Y17" s="112">
        <f>+'24-03-997 Ind. Proy'!AJ95</f>
        <v>0</v>
      </c>
    </row>
    <row r="18" spans="1:25" ht="24.75" customHeight="1" x14ac:dyDescent="0.3">
      <c r="A18" s="43" t="s">
        <v>66</v>
      </c>
      <c r="B18" s="9">
        <f>+'24-03-997 Ind. Proy'!J109</f>
        <v>0</v>
      </c>
      <c r="C18" s="9">
        <f>+'24-03-997 Ind. Proy'!K109</f>
        <v>0</v>
      </c>
      <c r="D18" s="9">
        <f>+'24-03-997 Ind. Proy'!M109</f>
        <v>0</v>
      </c>
      <c r="E18" s="9">
        <f>+'24-03-997 Ind. Proy'!N109</f>
        <v>0</v>
      </c>
      <c r="F18" s="9">
        <f>+'24-03-997 Ind. Proy'!O109</f>
        <v>0</v>
      </c>
      <c r="G18" s="9">
        <f>+'24-03-997 Ind. Proy'!R109</f>
        <v>0</v>
      </c>
      <c r="H18" s="9">
        <f>+'24-03-997 Ind. Proy'!S109</f>
        <v>0</v>
      </c>
      <c r="I18" s="9">
        <f>+'24-03-997 Ind. Proy'!T109</f>
        <v>0</v>
      </c>
      <c r="J18" s="9">
        <f>+'24-03-997 Ind. Proy'!U109</f>
        <v>0</v>
      </c>
      <c r="K18" s="9">
        <f>+'24-03-997 Ind. Proy'!V109</f>
        <v>0</v>
      </c>
      <c r="L18" s="9">
        <f>+'24-03-997 Ind. Proy'!W109</f>
        <v>0</v>
      </c>
      <c r="M18" s="9">
        <f>+'24-03-997 Ind. Proy'!X109</f>
        <v>0</v>
      </c>
      <c r="N18" s="9">
        <f>+'24-03-997 Ind. Proy'!Y109</f>
        <v>0</v>
      </c>
      <c r="O18" s="9">
        <f>+'24-03-997 Ind. Proy'!Z109</f>
        <v>0</v>
      </c>
      <c r="P18" s="9">
        <f>+'24-03-997 Ind. Proy'!AA109</f>
        <v>0</v>
      </c>
      <c r="Q18" s="9">
        <f>+'24-03-997 Ind. Proy'!AB109</f>
        <v>0</v>
      </c>
      <c r="R18" s="9">
        <f>+'24-03-997 Ind. Proy'!AC109</f>
        <v>0</v>
      </c>
      <c r="S18" s="9">
        <f>+'24-03-997 Ind. Proy'!AD109</f>
        <v>0</v>
      </c>
      <c r="T18" s="9">
        <f>+'24-03-997 Ind. Proy'!AE109</f>
        <v>0</v>
      </c>
      <c r="U18" s="9">
        <f>+'24-03-997 Ind. Proy'!AF109</f>
        <v>0</v>
      </c>
      <c r="V18" s="9">
        <f>+'24-03-997 Ind. Proy'!AG109</f>
        <v>0</v>
      </c>
      <c r="W18" s="9">
        <f>+'24-03-997 Ind. Proy'!AH109</f>
        <v>0</v>
      </c>
      <c r="X18" s="112">
        <f>+'24-03-997 Ind. Proy'!AI88</f>
        <v>0</v>
      </c>
      <c r="Y18" s="112">
        <f>+'24-03-997 Ind. Proy'!AJ109</f>
        <v>0</v>
      </c>
    </row>
    <row r="19" spans="1:25" ht="24.75" customHeight="1" x14ac:dyDescent="0.3">
      <c r="A19" s="43" t="s">
        <v>68</v>
      </c>
      <c r="B19" s="9">
        <f>+'24-03-997 Ind. Proy'!J121</f>
        <v>0</v>
      </c>
      <c r="C19" s="9">
        <f>+'24-03-997 Ind. Proy'!K121</f>
        <v>0</v>
      </c>
      <c r="D19" s="9">
        <f>+'24-03-997 Ind. Proy'!M121</f>
        <v>0</v>
      </c>
      <c r="E19" s="9">
        <f>+'24-03-997 Ind. Proy'!N121</f>
        <v>0</v>
      </c>
      <c r="F19" s="9">
        <f>+'24-03-997 Ind. Proy'!O121</f>
        <v>0</v>
      </c>
      <c r="G19" s="9">
        <f>+'24-03-997 Ind. Proy'!R121</f>
        <v>0</v>
      </c>
      <c r="H19" s="9">
        <f>+'24-03-997 Ind. Proy'!S121</f>
        <v>0</v>
      </c>
      <c r="I19" s="9">
        <f>+'24-03-997 Ind. Proy'!T121</f>
        <v>0</v>
      </c>
      <c r="J19" s="9">
        <f>+'24-03-997 Ind. Proy'!U121</f>
        <v>0</v>
      </c>
      <c r="K19" s="9">
        <f>+'24-03-997 Ind. Proy'!V121</f>
        <v>0</v>
      </c>
      <c r="L19" s="9">
        <f>+'24-03-997 Ind. Proy'!W121</f>
        <v>0</v>
      </c>
      <c r="M19" s="9">
        <f>+'24-03-997 Ind. Proy'!X121</f>
        <v>0</v>
      </c>
      <c r="N19" s="9">
        <f>+'24-03-997 Ind. Proy'!Y121</f>
        <v>0</v>
      </c>
      <c r="O19" s="9">
        <f>+'24-03-997 Ind. Proy'!Z121</f>
        <v>0</v>
      </c>
      <c r="P19" s="9">
        <f>+'24-03-997 Ind. Proy'!AA121</f>
        <v>0</v>
      </c>
      <c r="Q19" s="9">
        <f>+'24-03-997 Ind. Proy'!AB121</f>
        <v>0</v>
      </c>
      <c r="R19" s="9">
        <f>+'24-03-997 Ind. Proy'!AC121</f>
        <v>0</v>
      </c>
      <c r="S19" s="9">
        <f>+'24-03-997 Ind. Proy'!AD121</f>
        <v>0</v>
      </c>
      <c r="T19" s="9">
        <f>+'24-03-997 Ind. Proy'!AE121</f>
        <v>0</v>
      </c>
      <c r="U19" s="9">
        <f>+'24-03-997 Ind. Proy'!AF121</f>
        <v>0</v>
      </c>
      <c r="V19" s="9">
        <f>+'24-03-997 Ind. Proy'!AG121</f>
        <v>0</v>
      </c>
      <c r="W19" s="9">
        <f>+'24-03-997 Ind. Proy'!AH121</f>
        <v>0</v>
      </c>
      <c r="X19" s="112">
        <f>+'24-03-997 Ind. Proy'!AI89</f>
        <v>0</v>
      </c>
      <c r="Y19" s="112">
        <f>+'24-03-997 Ind. Proy'!AJ121</f>
        <v>0</v>
      </c>
    </row>
    <row r="20" spans="1:25" ht="24.75" customHeight="1" x14ac:dyDescent="0.3">
      <c r="A20" s="44" t="s">
        <v>70</v>
      </c>
      <c r="B20" s="9">
        <f>+'24-03-997 Ind. Proy'!J125</f>
        <v>0</v>
      </c>
      <c r="C20" s="9">
        <f>+'24-03-997 Ind. Proy'!K125</f>
        <v>0</v>
      </c>
      <c r="D20" s="9">
        <f>+'24-03-997 Ind. Proy'!M125</f>
        <v>0</v>
      </c>
      <c r="E20" s="9">
        <f>+'24-03-997 Ind. Proy'!N125</f>
        <v>0</v>
      </c>
      <c r="F20" s="9">
        <f>+'24-03-997 Ind. Proy'!O125</f>
        <v>0</v>
      </c>
      <c r="G20" s="9">
        <f>+'24-03-997 Ind. Proy'!R125</f>
        <v>0</v>
      </c>
      <c r="H20" s="9">
        <f>+'24-03-997 Ind. Proy'!S125</f>
        <v>0</v>
      </c>
      <c r="I20" s="9">
        <f>+'24-03-997 Ind. Proy'!T125</f>
        <v>0</v>
      </c>
      <c r="J20" s="9">
        <f>+'24-03-997 Ind. Proy'!U125</f>
        <v>0</v>
      </c>
      <c r="K20" s="9">
        <f>+'24-03-997 Ind. Proy'!V125</f>
        <v>0</v>
      </c>
      <c r="L20" s="9">
        <f>+'24-03-997 Ind. Proy'!W125</f>
        <v>0</v>
      </c>
      <c r="M20" s="9">
        <f>+'24-03-997 Ind. Proy'!X125</f>
        <v>0</v>
      </c>
      <c r="N20" s="9">
        <f>+'24-03-997 Ind. Proy'!Y125</f>
        <v>0</v>
      </c>
      <c r="O20" s="9">
        <f>+'24-03-997 Ind. Proy'!Z125</f>
        <v>0</v>
      </c>
      <c r="P20" s="9">
        <f>+'24-03-997 Ind. Proy'!AA125</f>
        <v>0</v>
      </c>
      <c r="Q20" s="9">
        <f>+'24-03-997 Ind. Proy'!AB125</f>
        <v>0</v>
      </c>
      <c r="R20" s="9">
        <f>+'24-03-997 Ind. Proy'!AC125</f>
        <v>0</v>
      </c>
      <c r="S20" s="9">
        <f>+'24-03-997 Ind. Proy'!AD125</f>
        <v>0</v>
      </c>
      <c r="T20" s="9">
        <f>+'24-03-997 Ind. Proy'!AE125</f>
        <v>0</v>
      </c>
      <c r="U20" s="9">
        <f>+'24-03-997 Ind. Proy'!AF125</f>
        <v>0</v>
      </c>
      <c r="V20" s="9">
        <f>+'24-03-997 Ind. Proy'!AG125</f>
        <v>0</v>
      </c>
      <c r="W20" s="9">
        <f>+'24-03-997 Ind. Proy'!AH125</f>
        <v>0</v>
      </c>
      <c r="X20" s="112">
        <f>+'24-03-997 Ind. Proy'!AI90</f>
        <v>0</v>
      </c>
      <c r="Y20" s="112">
        <f>+'24-03-997 Ind. Proy'!AJ125</f>
        <v>0</v>
      </c>
    </row>
    <row r="21" spans="1:25" ht="24.75" customHeight="1" x14ac:dyDescent="0.3">
      <c r="A21" s="44" t="s">
        <v>131</v>
      </c>
      <c r="B21" s="9">
        <f>+'24-03-997 Ind. Proy'!J132</f>
        <v>0</v>
      </c>
      <c r="C21" s="9">
        <f>+'24-03-997 Ind. Proy'!K132</f>
        <v>0</v>
      </c>
      <c r="D21" s="9">
        <f>+'24-03-997 Ind. Proy'!M132</f>
        <v>0</v>
      </c>
      <c r="E21" s="9">
        <f>+'24-03-997 Ind. Proy'!N132</f>
        <v>0</v>
      </c>
      <c r="F21" s="9">
        <f>+'24-03-997 Ind. Proy'!O132</f>
        <v>0</v>
      </c>
      <c r="G21" s="9">
        <f>+'24-03-997 Ind. Proy'!R132</f>
        <v>0</v>
      </c>
      <c r="H21" s="9">
        <f>+'24-03-997 Ind. Proy'!S132</f>
        <v>0</v>
      </c>
      <c r="I21" s="9">
        <f>+'24-03-997 Ind. Proy'!T132</f>
        <v>0</v>
      </c>
      <c r="J21" s="9">
        <f>+'24-03-997 Ind. Proy'!U132</f>
        <v>0</v>
      </c>
      <c r="K21" s="9">
        <f>+'24-03-997 Ind. Proy'!V132</f>
        <v>0</v>
      </c>
      <c r="L21" s="9">
        <f>+'24-03-997 Ind. Proy'!W132</f>
        <v>0</v>
      </c>
      <c r="M21" s="9">
        <f>+'24-03-997 Ind. Proy'!X132</f>
        <v>0</v>
      </c>
      <c r="N21" s="9">
        <f>+'24-03-997 Ind. Proy'!Y132</f>
        <v>0</v>
      </c>
      <c r="O21" s="9">
        <f>+'24-03-997 Ind. Proy'!Z132</f>
        <v>0</v>
      </c>
      <c r="P21" s="9">
        <f>+'24-03-997 Ind. Proy'!AA132</f>
        <v>0</v>
      </c>
      <c r="Q21" s="9">
        <f>+'24-03-997 Ind. Proy'!AB132</f>
        <v>0</v>
      </c>
      <c r="R21" s="9">
        <f>+'24-03-997 Ind. Proy'!AC132</f>
        <v>0</v>
      </c>
      <c r="S21" s="9">
        <f>+'24-03-997 Ind. Proy'!AD132</f>
        <v>0</v>
      </c>
      <c r="T21" s="9">
        <f>+'24-03-997 Ind. Proy'!AE132</f>
        <v>0</v>
      </c>
      <c r="U21" s="9">
        <f>+'24-03-997 Ind. Proy'!AF132</f>
        <v>0</v>
      </c>
      <c r="V21" s="9">
        <f>+'24-03-997 Ind. Proy'!AG132</f>
        <v>0</v>
      </c>
      <c r="W21" s="9">
        <f>+'24-03-997 Ind. Proy'!AH132</f>
        <v>0</v>
      </c>
      <c r="X21" s="112">
        <f>+'24-03-997 Ind. Proy'!AI132</f>
        <v>0</v>
      </c>
      <c r="Y21" s="112">
        <f>+'24-03-997 Ind. Proy'!AJ132</f>
        <v>0</v>
      </c>
    </row>
    <row r="22" spans="1:25" ht="24.75" customHeight="1" x14ac:dyDescent="0.3">
      <c r="A22" s="44" t="s">
        <v>74</v>
      </c>
      <c r="B22" s="9">
        <f>+'24-03-997 Ind. Proy'!J135</f>
        <v>0</v>
      </c>
      <c r="C22" s="9">
        <f>+'24-03-997 Ind. Proy'!K135</f>
        <v>0</v>
      </c>
      <c r="D22" s="9">
        <f>+'24-03-997 Ind. Proy'!M135</f>
        <v>0</v>
      </c>
      <c r="E22" s="9">
        <f>+'24-03-997 Ind. Proy'!N135</f>
        <v>0</v>
      </c>
      <c r="F22" s="9">
        <f>+'24-03-997 Ind. Proy'!O135</f>
        <v>0</v>
      </c>
      <c r="G22" s="9">
        <f>+'24-03-997 Ind. Proy'!R135</f>
        <v>0</v>
      </c>
      <c r="H22" s="9">
        <f>+'24-03-997 Ind. Proy'!S135</f>
        <v>0</v>
      </c>
      <c r="I22" s="9">
        <f>+'24-03-997 Ind. Proy'!T135</f>
        <v>0</v>
      </c>
      <c r="J22" s="9">
        <f>+'24-03-997 Ind. Proy'!U135</f>
        <v>0</v>
      </c>
      <c r="K22" s="9">
        <f>+'24-03-997 Ind. Proy'!V135</f>
        <v>0</v>
      </c>
      <c r="L22" s="9">
        <f>+'24-03-997 Ind. Proy'!W135</f>
        <v>0</v>
      </c>
      <c r="M22" s="9">
        <f>+'24-03-997 Ind. Proy'!X135</f>
        <v>0</v>
      </c>
      <c r="N22" s="9">
        <f>+'24-03-997 Ind. Proy'!Y135</f>
        <v>0</v>
      </c>
      <c r="O22" s="9">
        <f>+'24-03-997 Ind. Proy'!Z135</f>
        <v>0</v>
      </c>
      <c r="P22" s="9">
        <f>+'24-03-997 Ind. Proy'!AA135</f>
        <v>0</v>
      </c>
      <c r="Q22" s="9">
        <f>+'24-03-997 Ind. Proy'!AB135</f>
        <v>0</v>
      </c>
      <c r="R22" s="9">
        <f>+'24-03-997 Ind. Proy'!AC135</f>
        <v>0</v>
      </c>
      <c r="S22" s="9">
        <f>+'24-03-997 Ind. Proy'!AD135</f>
        <v>0</v>
      </c>
      <c r="T22" s="9">
        <f>+'24-03-997 Ind. Proy'!AE135</f>
        <v>0</v>
      </c>
      <c r="U22" s="9">
        <f>+'24-03-997 Ind. Proy'!AF135</f>
        <v>0</v>
      </c>
      <c r="V22" s="9">
        <f>+'24-03-997 Ind. Proy'!AG135</f>
        <v>0</v>
      </c>
      <c r="W22" s="9">
        <f>+'24-03-997 Ind. Proy'!AH135</f>
        <v>0</v>
      </c>
      <c r="X22" s="112">
        <f>+'24-03-997 Ind. Proy'!AI135</f>
        <v>0</v>
      </c>
      <c r="Y22" s="112">
        <f>+'24-03-997 Ind. Proy'!AJ135</f>
        <v>0</v>
      </c>
    </row>
    <row r="23" spans="1:25" ht="24.75" customHeight="1" x14ac:dyDescent="0.3">
      <c r="A23" s="45" t="s">
        <v>76</v>
      </c>
      <c r="B23" s="9">
        <f>+'24-03-997 Ind. Proy'!J138</f>
        <v>458035000</v>
      </c>
      <c r="C23" s="9">
        <f>+'24-03-997 Ind. Proy'!K138</f>
        <v>0</v>
      </c>
      <c r="D23" s="9">
        <f>+'24-03-997 Ind. Proy'!M138</f>
        <v>0</v>
      </c>
      <c r="E23" s="9">
        <f>+'24-03-997 Ind. Proy'!N138</f>
        <v>0</v>
      </c>
      <c r="F23" s="9">
        <f>+'24-03-997 Ind. Proy'!O138</f>
        <v>0</v>
      </c>
      <c r="G23" s="9">
        <f>+'24-03-997 Ind. Proy'!R138</f>
        <v>0</v>
      </c>
      <c r="H23" s="9">
        <f>+'24-03-997 Ind. Proy'!S138</f>
        <v>0</v>
      </c>
      <c r="I23" s="9">
        <f>+'24-03-997 Ind. Proy'!T138</f>
        <v>0</v>
      </c>
      <c r="J23" s="9">
        <f>+'24-03-997 Ind. Proy'!U138</f>
        <v>0</v>
      </c>
      <c r="K23" s="9">
        <f>+'24-03-997 Ind. Proy'!V138</f>
        <v>0</v>
      </c>
      <c r="L23" s="9">
        <f>+'24-03-997 Ind. Proy'!W138</f>
        <v>0</v>
      </c>
      <c r="M23" s="9">
        <f>+'24-03-997 Ind. Proy'!X138</f>
        <v>0</v>
      </c>
      <c r="N23" s="9">
        <f>+'24-03-997 Ind. Proy'!Y138</f>
        <v>0</v>
      </c>
      <c r="O23" s="9">
        <f>+'24-03-997 Ind. Proy'!Z138</f>
        <v>0</v>
      </c>
      <c r="P23" s="9">
        <f>+'24-03-997 Ind. Proy'!AA138</f>
        <v>0</v>
      </c>
      <c r="Q23" s="9">
        <f>+'24-03-997 Ind. Proy'!AB138</f>
        <v>0</v>
      </c>
      <c r="R23" s="9">
        <f>+'24-03-997 Ind. Proy'!AC138</f>
        <v>0</v>
      </c>
      <c r="S23" s="9">
        <f>+'24-03-997 Ind. Proy'!AD138</f>
        <v>0</v>
      </c>
      <c r="T23" s="9">
        <f>+'24-03-997 Ind. Proy'!AE138</f>
        <v>0</v>
      </c>
      <c r="U23" s="9">
        <f>+'24-03-997 Ind. Proy'!AF138</f>
        <v>0</v>
      </c>
      <c r="V23" s="9">
        <f>+'24-03-997 Ind. Proy'!AG138</f>
        <v>0</v>
      </c>
      <c r="W23" s="9">
        <f>+'24-03-997 Ind. Proy'!AH138</f>
        <v>0</v>
      </c>
      <c r="X23" s="112">
        <f>+'24-03-997 Ind. Proy'!AI138</f>
        <v>0</v>
      </c>
      <c r="Y23" s="112">
        <f>+'24-03-997 Ind. Proy'!AJ138</f>
        <v>0</v>
      </c>
    </row>
    <row r="24" spans="1:25" ht="25.5" customHeight="1" x14ac:dyDescent="0.3">
      <c r="A24" s="403" t="s">
        <v>466</v>
      </c>
      <c r="B24" s="273">
        <f t="shared" ref="B24:W24" si="0">SUM(B8:B23)</f>
        <v>458035000</v>
      </c>
      <c r="C24" s="273">
        <f t="shared" si="0"/>
        <v>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0</v>
      </c>
      <c r="M24" s="273">
        <f t="shared" si="0"/>
        <v>0</v>
      </c>
      <c r="N24" s="273">
        <f t="shared" si="0"/>
        <v>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0</v>
      </c>
      <c r="X24" s="281">
        <f>+'24-03-997 Ind. Proy'!AI139</f>
        <v>0</v>
      </c>
      <c r="Y24" s="281">
        <f>'24-03-997 Ind. Proy'!AJ139</f>
        <v>0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33CCFF"/>
    <pageSetUpPr fitToPage="1"/>
  </sheetPr>
  <dimension ref="A1:CA208"/>
  <sheetViews>
    <sheetView topLeftCell="A67" zoomScaleNormal="100" workbookViewId="0">
      <selection activeCell="AO188" sqref="AO188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30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2.6640625" style="12" hidden="1" customWidth="1" outlineLevel="1"/>
    <col min="21" max="21" width="12" style="12" customWidth="1" collapsed="1"/>
    <col min="22" max="24" width="12.6640625" style="12" hidden="1" customWidth="1" outlineLevel="1"/>
    <col min="25" max="25" width="12.109375" style="12" customWidth="1" collapsed="1"/>
    <col min="26" max="28" width="12.109375" style="12" customWidth="1" outlineLevel="1"/>
    <col min="29" max="29" width="12.109375" style="12" customWidth="1"/>
    <col min="30" max="32" width="12.10937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79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79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79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79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79" ht="17.25" customHeight="1" x14ac:dyDescent="0.3">
      <c r="A5" s="549" t="s">
        <v>467</v>
      </c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549"/>
      <c r="P5" s="549"/>
      <c r="Q5" s="549"/>
      <c r="R5" s="549"/>
      <c r="S5" s="549"/>
      <c r="T5" s="549"/>
      <c r="U5" s="549"/>
      <c r="V5" s="549"/>
      <c r="W5" s="549"/>
      <c r="X5" s="549"/>
      <c r="Y5" s="549"/>
      <c r="Z5" s="549"/>
      <c r="AA5" s="549"/>
      <c r="AB5" s="549"/>
      <c r="AC5" s="549"/>
      <c r="AD5" s="549"/>
      <c r="AE5" s="549"/>
      <c r="AF5" s="549"/>
      <c r="AG5" s="549"/>
      <c r="AH5" s="549"/>
      <c r="AI5" s="549"/>
      <c r="AJ5" s="549"/>
    </row>
    <row r="6" spans="1:79" s="63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</row>
    <row r="7" spans="1:79" s="63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</row>
    <row r="8" spans="1:79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79" ht="12.75" hidden="1" customHeight="1" outlineLevel="1" x14ac:dyDescent="0.2">
      <c r="A9" s="23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IF(ISERROR(AH9/$AH$191),"-",AH9/$AH$191)</f>
        <v>0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</row>
    <row r="10" spans="1:79" ht="12.75" hidden="1" customHeight="1" outlineLevel="1" x14ac:dyDescent="0.2">
      <c r="A10" s="23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</row>
    <row r="11" spans="1:79" ht="12.75" hidden="1" customHeight="1" outlineLevel="1" x14ac:dyDescent="0.2">
      <c r="A11" s="23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79" ht="12.75" hidden="1" customHeight="1" outlineLevel="1" x14ac:dyDescent="0.2">
      <c r="A12" s="23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</row>
    <row r="13" spans="1:79" ht="12.75" hidden="1" customHeight="1" outlineLevel="1" x14ac:dyDescent="0.2">
      <c r="A13" s="23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</row>
    <row r="14" spans="1:79" ht="12.75" hidden="1" customHeight="1" outlineLevel="1" x14ac:dyDescent="0.2">
      <c r="A14" s="23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79" ht="12.75" hidden="1" customHeight="1" outlineLevel="1" x14ac:dyDescent="0.2">
      <c r="A15" s="23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</row>
    <row r="16" spans="1:79" ht="12.75" hidden="1" customHeight="1" outlineLevel="1" x14ac:dyDescent="0.2">
      <c r="A16" s="23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</row>
    <row r="17" spans="1:79" ht="12.75" hidden="1" customHeight="1" outlineLevel="1" x14ac:dyDescent="0.2">
      <c r="A17" s="23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79" ht="12.75" hidden="1" customHeight="1" outlineLevel="1" x14ac:dyDescent="0.2">
      <c r="A18" s="23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</row>
    <row r="19" spans="1:79" s="284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283"/>
      <c r="BW19" s="283"/>
      <c r="BX19" s="283"/>
      <c r="BY19" s="283"/>
      <c r="BZ19" s="283"/>
      <c r="CA19" s="283"/>
    </row>
    <row r="20" spans="1:79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79" ht="12.75" hidden="1" customHeight="1" outlineLevel="1" x14ac:dyDescent="0.2">
      <c r="A21" s="23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IF(ISERROR(AH21/$AH$191),"-",AH21/$AH$191)</f>
        <v>0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</row>
    <row r="22" spans="1:79" ht="12.75" hidden="1" customHeight="1" outlineLevel="1" x14ac:dyDescent="0.2">
      <c r="A22" s="23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</row>
    <row r="23" spans="1:79" ht="12.75" hidden="1" customHeight="1" outlineLevel="1" x14ac:dyDescent="0.2">
      <c r="A23" s="23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79" ht="12.75" hidden="1" customHeight="1" outlineLevel="1" x14ac:dyDescent="0.2">
      <c r="A24" s="23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</row>
    <row r="25" spans="1:79" ht="12.75" hidden="1" customHeight="1" outlineLevel="1" x14ac:dyDescent="0.2">
      <c r="A25" s="23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</row>
    <row r="26" spans="1:79" ht="12.75" hidden="1" customHeight="1" outlineLevel="1" x14ac:dyDescent="0.2">
      <c r="A26" s="23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79" ht="12.75" hidden="1" customHeight="1" outlineLevel="1" x14ac:dyDescent="0.2">
      <c r="A27" s="23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</row>
    <row r="28" spans="1:79" ht="12.75" hidden="1" customHeight="1" outlineLevel="1" x14ac:dyDescent="0.2">
      <c r="A28" s="23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</row>
    <row r="29" spans="1:79" ht="12.75" hidden="1" customHeight="1" outlineLevel="1" x14ac:dyDescent="0.2">
      <c r="A29" s="23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79" ht="12.75" hidden="1" customHeight="1" outlineLevel="1" x14ac:dyDescent="0.2">
      <c r="A30" s="23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</row>
    <row r="31" spans="1:79" s="284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283"/>
      <c r="BW31" s="283"/>
      <c r="BX31" s="283"/>
      <c r="BY31" s="283"/>
      <c r="BZ31" s="283"/>
      <c r="CA31" s="283"/>
    </row>
    <row r="32" spans="1:79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79" ht="12.75" hidden="1" customHeight="1" outlineLevel="1" x14ac:dyDescent="0.2">
      <c r="A33" s="23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IF(ISERROR(AH33/$AH$191),"-",AH33/$AH$191)</f>
        <v>0</v>
      </c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</row>
    <row r="34" spans="1:79" ht="12.75" hidden="1" customHeight="1" outlineLevel="1" x14ac:dyDescent="0.2">
      <c r="A34" s="23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</row>
    <row r="35" spans="1:79" ht="12.75" hidden="1" customHeight="1" outlineLevel="1" x14ac:dyDescent="0.2">
      <c r="A35" s="23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79" ht="12.75" hidden="1" customHeight="1" outlineLevel="1" x14ac:dyDescent="0.2">
      <c r="A36" s="23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</row>
    <row r="37" spans="1:79" ht="12.75" hidden="1" customHeight="1" outlineLevel="1" x14ac:dyDescent="0.2">
      <c r="A37" s="23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</row>
    <row r="38" spans="1:79" ht="12.75" hidden="1" customHeight="1" outlineLevel="1" x14ac:dyDescent="0.2">
      <c r="A38" s="23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79" ht="12.75" hidden="1" customHeight="1" outlineLevel="1" x14ac:dyDescent="0.2">
      <c r="A39" s="23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</row>
    <row r="40" spans="1:79" ht="12.75" hidden="1" customHeight="1" outlineLevel="1" x14ac:dyDescent="0.2">
      <c r="A40" s="23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</row>
    <row r="41" spans="1:79" ht="12.75" hidden="1" customHeight="1" outlineLevel="1" x14ac:dyDescent="0.2">
      <c r="A41" s="23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79" ht="12.75" hidden="1" customHeight="1" outlineLevel="1" x14ac:dyDescent="0.2">
      <c r="A42" s="23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</row>
    <row r="43" spans="1:79" s="284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283"/>
      <c r="BW43" s="283"/>
      <c r="BX43" s="283"/>
      <c r="BY43" s="283"/>
      <c r="BZ43" s="283"/>
      <c r="CA43" s="283"/>
    </row>
    <row r="44" spans="1:79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79" ht="12.75" hidden="1" customHeight="1" outlineLevel="1" x14ac:dyDescent="0.2">
      <c r="A45" s="23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IF(ISERROR(AH45/$AH$191),"-",AH45/$AH$191)</f>
        <v>0</v>
      </c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</row>
    <row r="46" spans="1:79" ht="12.75" hidden="1" customHeight="1" outlineLevel="1" x14ac:dyDescent="0.2">
      <c r="A46" s="23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</row>
    <row r="47" spans="1:79" ht="12.75" hidden="1" customHeight="1" outlineLevel="1" x14ac:dyDescent="0.2">
      <c r="A47" s="23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79" ht="12.75" hidden="1" customHeight="1" outlineLevel="1" x14ac:dyDescent="0.2">
      <c r="A48" s="23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</row>
    <row r="49" spans="1:79" ht="12.75" hidden="1" customHeight="1" outlineLevel="1" x14ac:dyDescent="0.2">
      <c r="A49" s="23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</row>
    <row r="50" spans="1:79" ht="12.75" hidden="1" customHeight="1" outlineLevel="1" x14ac:dyDescent="0.2">
      <c r="A50" s="23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79" ht="12.75" hidden="1" customHeight="1" outlineLevel="1" x14ac:dyDescent="0.2">
      <c r="A51" s="23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</row>
    <row r="52" spans="1:79" ht="12.75" hidden="1" customHeight="1" outlineLevel="1" x14ac:dyDescent="0.2">
      <c r="A52" s="23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</row>
    <row r="53" spans="1:79" ht="12.75" hidden="1" customHeight="1" outlineLevel="1" x14ac:dyDescent="0.2">
      <c r="A53" s="23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79" ht="12.75" hidden="1" customHeight="1" outlineLevel="1" x14ac:dyDescent="0.2">
      <c r="A54" s="23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</row>
    <row r="55" spans="1:79" s="284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283"/>
      <c r="BW55" s="283"/>
      <c r="BX55" s="283"/>
      <c r="BY55" s="283"/>
      <c r="BZ55" s="283"/>
      <c r="CA55" s="283"/>
    </row>
    <row r="56" spans="1:79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79" hidden="1" outlineLevel="1" x14ac:dyDescent="0.3">
      <c r="A57" s="23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IF(ISERROR(AH57/$AH$191),"-",AH57/$AH$191)</f>
        <v>0</v>
      </c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</row>
    <row r="58" spans="1:79" hidden="1" outlineLevel="1" x14ac:dyDescent="0.3">
      <c r="A58" s="23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</row>
    <row r="59" spans="1:79" ht="12.75" hidden="1" customHeight="1" outlineLevel="1" x14ac:dyDescent="0.2">
      <c r="A59" s="23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79" ht="12.75" hidden="1" customHeight="1" outlineLevel="1" x14ac:dyDescent="0.2">
      <c r="A60" s="23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</row>
    <row r="61" spans="1:79" ht="12.75" hidden="1" customHeight="1" outlineLevel="1" x14ac:dyDescent="0.2">
      <c r="A61" s="23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</row>
    <row r="62" spans="1:79" ht="12.75" hidden="1" customHeight="1" outlineLevel="1" x14ac:dyDescent="0.2">
      <c r="A62" s="23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79" ht="12.75" hidden="1" customHeight="1" outlineLevel="1" x14ac:dyDescent="0.2">
      <c r="A63" s="23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</row>
    <row r="64" spans="1:79" ht="12.75" hidden="1" customHeight="1" outlineLevel="1" x14ac:dyDescent="0.2">
      <c r="A64" s="23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</row>
    <row r="65" spans="1:79" ht="12.75" hidden="1" customHeight="1" outlineLevel="1" x14ac:dyDescent="0.2">
      <c r="A65" s="23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79" ht="12.75" hidden="1" customHeight="1" outlineLevel="1" x14ac:dyDescent="0.2">
      <c r="A66" s="23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</row>
    <row r="67" spans="1:79" s="284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283"/>
      <c r="BW67" s="283"/>
      <c r="BX67" s="283"/>
      <c r="BY67" s="283"/>
      <c r="BZ67" s="283"/>
      <c r="CA67" s="283"/>
    </row>
    <row r="68" spans="1:79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79" ht="12.75" hidden="1" customHeight="1" outlineLevel="1" x14ac:dyDescent="0.2">
      <c r="A69" s="23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IF(ISERROR(AH69/$AH$191),"-",AH69/$AH$191)</f>
        <v>0</v>
      </c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</row>
    <row r="70" spans="1:79" ht="12.75" hidden="1" customHeight="1" outlineLevel="1" x14ac:dyDescent="0.2">
      <c r="A70" s="23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</row>
    <row r="71" spans="1:79" ht="12.75" hidden="1" customHeight="1" outlineLevel="1" x14ac:dyDescent="0.2">
      <c r="A71" s="23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79" ht="12.75" hidden="1" customHeight="1" outlineLevel="1" x14ac:dyDescent="0.2">
      <c r="A72" s="23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</row>
    <row r="73" spans="1:79" ht="12.75" hidden="1" customHeight="1" outlineLevel="1" x14ac:dyDescent="0.2">
      <c r="A73" s="23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</row>
    <row r="74" spans="1:79" ht="12.75" hidden="1" customHeight="1" outlineLevel="1" x14ac:dyDescent="0.2">
      <c r="A74" s="23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79" ht="12.75" hidden="1" customHeight="1" outlineLevel="1" x14ac:dyDescent="0.2">
      <c r="A75" s="23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</row>
    <row r="76" spans="1:79" ht="12.75" hidden="1" customHeight="1" outlineLevel="1" x14ac:dyDescent="0.2">
      <c r="A76" s="23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</row>
    <row r="77" spans="1:79" ht="12.75" hidden="1" customHeight="1" outlineLevel="1" x14ac:dyDescent="0.2">
      <c r="A77" s="23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79" ht="12.75" hidden="1" customHeight="1" outlineLevel="1" x14ac:dyDescent="0.2">
      <c r="A78" s="23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</row>
    <row r="79" spans="1:79" s="284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283"/>
      <c r="BW79" s="283"/>
      <c r="BX79" s="283"/>
      <c r="BY79" s="283"/>
      <c r="BZ79" s="283"/>
      <c r="CA79" s="283"/>
    </row>
    <row r="80" spans="1:79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79" ht="12.75" hidden="1" customHeight="1" outlineLevel="1" x14ac:dyDescent="0.2">
      <c r="A81" s="23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IF(ISERROR(AH81/$AH$191),"-",AH81/$AH$191)</f>
        <v>0</v>
      </c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</row>
    <row r="82" spans="1:79" ht="12.75" hidden="1" customHeight="1" outlineLevel="1" x14ac:dyDescent="0.2">
      <c r="A82" s="23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</row>
    <row r="83" spans="1:79" ht="12.75" hidden="1" customHeight="1" outlineLevel="1" x14ac:dyDescent="0.2">
      <c r="A83" s="23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79" ht="12.75" hidden="1" customHeight="1" outlineLevel="1" x14ac:dyDescent="0.2">
      <c r="A84" s="23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</row>
    <row r="85" spans="1:79" ht="12.75" hidden="1" customHeight="1" outlineLevel="1" x14ac:dyDescent="0.2">
      <c r="A85" s="23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</row>
    <row r="86" spans="1:79" ht="12.75" hidden="1" customHeight="1" outlineLevel="1" x14ac:dyDescent="0.2">
      <c r="A86" s="23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79" ht="12.75" hidden="1" customHeight="1" outlineLevel="1" x14ac:dyDescent="0.2">
      <c r="A87" s="23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</row>
    <row r="88" spans="1:79" ht="12.75" hidden="1" customHeight="1" outlineLevel="1" x14ac:dyDescent="0.2">
      <c r="A88" s="23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</row>
    <row r="89" spans="1:79" ht="12.75" hidden="1" customHeight="1" outlineLevel="1" x14ac:dyDescent="0.2">
      <c r="A89" s="23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79" ht="12.75" hidden="1" customHeight="1" outlineLevel="1" x14ac:dyDescent="0.2">
      <c r="A90" s="23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</row>
    <row r="91" spans="1:79" s="284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283"/>
      <c r="BW91" s="283"/>
      <c r="BX91" s="283"/>
      <c r="BY91" s="283"/>
      <c r="BZ91" s="283"/>
      <c r="CA91" s="283"/>
    </row>
    <row r="92" spans="1:79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79" ht="12.75" hidden="1" customHeight="1" outlineLevel="1" x14ac:dyDescent="0.2">
      <c r="A93" s="23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IF(ISERROR(AH93/$AH$191),"-",AH93/$AH$191)</f>
        <v>0</v>
      </c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</row>
    <row r="94" spans="1:79" ht="12.75" hidden="1" customHeight="1" outlineLevel="1" x14ac:dyDescent="0.2">
      <c r="A94" s="23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</row>
    <row r="95" spans="1:79" ht="12.75" hidden="1" customHeight="1" outlineLevel="1" x14ac:dyDescent="0.2">
      <c r="A95" s="23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79" ht="12.75" hidden="1" customHeight="1" outlineLevel="1" x14ac:dyDescent="0.2">
      <c r="A96" s="23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</row>
    <row r="97" spans="1:79" ht="12.75" hidden="1" customHeight="1" outlineLevel="1" x14ac:dyDescent="0.2">
      <c r="A97" s="23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</row>
    <row r="98" spans="1:79" ht="12.75" hidden="1" customHeight="1" outlineLevel="1" x14ac:dyDescent="0.2">
      <c r="A98" s="23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79" ht="12.75" hidden="1" customHeight="1" outlineLevel="1" x14ac:dyDescent="0.2">
      <c r="A99" s="23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</row>
    <row r="100" spans="1:79" ht="12.75" hidden="1" customHeight="1" outlineLevel="1" x14ac:dyDescent="0.2">
      <c r="A100" s="23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</row>
    <row r="101" spans="1:79" ht="12.75" hidden="1" customHeight="1" outlineLevel="1" x14ac:dyDescent="0.2">
      <c r="A101" s="23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79" ht="12.75" hidden="1" customHeight="1" outlineLevel="1" x14ac:dyDescent="0.2">
      <c r="A102" s="23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</row>
    <row r="103" spans="1:79" s="284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283"/>
      <c r="BW103" s="283"/>
      <c r="BX103" s="283"/>
      <c r="BY103" s="283"/>
      <c r="BZ103" s="283"/>
      <c r="CA103" s="283"/>
    </row>
    <row r="104" spans="1:79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79" hidden="1" outlineLevel="1" x14ac:dyDescent="0.3">
      <c r="A105" s="23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IF(ISERROR(AH105/$AH$191),"-",AH105/$AH$191)</f>
        <v>0</v>
      </c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</row>
    <row r="106" spans="1:79" ht="12.75" hidden="1" customHeight="1" outlineLevel="1" x14ac:dyDescent="0.2">
      <c r="A106" s="23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</row>
    <row r="107" spans="1:79" ht="12.75" hidden="1" customHeight="1" outlineLevel="1" x14ac:dyDescent="0.2">
      <c r="A107" s="23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79" ht="12.75" hidden="1" customHeight="1" outlineLevel="1" x14ac:dyDescent="0.2">
      <c r="A108" s="23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</row>
    <row r="109" spans="1:79" ht="12.75" hidden="1" customHeight="1" outlineLevel="1" x14ac:dyDescent="0.2">
      <c r="A109" s="23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</row>
    <row r="110" spans="1:79" ht="12.75" hidden="1" customHeight="1" outlineLevel="1" x14ac:dyDescent="0.2">
      <c r="A110" s="23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79" ht="12.75" hidden="1" customHeight="1" outlineLevel="1" x14ac:dyDescent="0.2">
      <c r="A111" s="23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</row>
    <row r="112" spans="1:79" ht="12.75" hidden="1" customHeight="1" outlineLevel="1" x14ac:dyDescent="0.2">
      <c r="A112" s="23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</row>
    <row r="113" spans="1:79" ht="12.75" hidden="1" customHeight="1" outlineLevel="1" x14ac:dyDescent="0.2">
      <c r="A113" s="23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79" ht="12.75" hidden="1" customHeight="1" outlineLevel="1" x14ac:dyDescent="0.2">
      <c r="A114" s="23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</row>
    <row r="115" spans="1:79" s="284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283"/>
      <c r="BW115" s="283"/>
      <c r="BX115" s="283"/>
      <c r="BY115" s="283"/>
      <c r="BZ115" s="283"/>
      <c r="CA115" s="283"/>
    </row>
    <row r="116" spans="1:79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79" hidden="1" outlineLevel="1" x14ac:dyDescent="0.3">
      <c r="A117" s="23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>
        <f t="shared" ref="AJ117:AJ126" si="74">IF(ISERROR(AH117/$AH$191),"-",AH117/$AH$191)</f>
        <v>0</v>
      </c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</row>
    <row r="118" spans="1:79" ht="12.75" hidden="1" customHeight="1" outlineLevel="1" x14ac:dyDescent="0.2">
      <c r="A118" s="23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</row>
    <row r="119" spans="1:79" ht="12.75" hidden="1" customHeight="1" outlineLevel="1" x14ac:dyDescent="0.2">
      <c r="A119" s="23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>
        <f t="shared" si="74"/>
        <v>0</v>
      </c>
    </row>
    <row r="120" spans="1:79" ht="12.75" hidden="1" customHeight="1" outlineLevel="1" x14ac:dyDescent="0.2">
      <c r="A120" s="23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</row>
    <row r="121" spans="1:79" ht="12.75" hidden="1" customHeight="1" outlineLevel="1" x14ac:dyDescent="0.2">
      <c r="A121" s="23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</row>
    <row r="122" spans="1:79" ht="12.75" hidden="1" customHeight="1" outlineLevel="1" x14ac:dyDescent="0.2">
      <c r="A122" s="23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>
        <f t="shared" si="74"/>
        <v>0</v>
      </c>
    </row>
    <row r="123" spans="1:79" ht="12.75" hidden="1" customHeight="1" outlineLevel="1" x14ac:dyDescent="0.2">
      <c r="A123" s="23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</row>
    <row r="124" spans="1:79" ht="12.75" hidden="1" customHeight="1" outlineLevel="1" x14ac:dyDescent="0.2">
      <c r="A124" s="23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</row>
    <row r="125" spans="1:79" ht="12.75" hidden="1" customHeight="1" outlineLevel="1" x14ac:dyDescent="0.2">
      <c r="A125" s="23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>
        <f t="shared" si="74"/>
        <v>0</v>
      </c>
    </row>
    <row r="126" spans="1:79" ht="12.75" hidden="1" customHeight="1" outlineLevel="1" x14ac:dyDescent="0.2">
      <c r="A126" s="23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</row>
    <row r="127" spans="1:79" s="284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283"/>
      <c r="BW127" s="283"/>
      <c r="BX127" s="283"/>
      <c r="BY127" s="283"/>
      <c r="BZ127" s="283"/>
      <c r="CA127" s="283"/>
    </row>
    <row r="128" spans="1:79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79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>
        <f t="shared" ref="AJ129:AJ138" si="81">IF(ISERROR(AH129/$AH$191),"-",AH129/$AH$191)</f>
        <v>0</v>
      </c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</row>
    <row r="130" spans="1:79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</row>
    <row r="131" spans="1:79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>
        <f t="shared" si="81"/>
        <v>0</v>
      </c>
    </row>
    <row r="132" spans="1:79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</row>
    <row r="133" spans="1:79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</row>
    <row r="134" spans="1:79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>
        <f t="shared" si="81"/>
        <v>0</v>
      </c>
    </row>
    <row r="135" spans="1:79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</row>
    <row r="136" spans="1:79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</row>
    <row r="137" spans="1:79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>
        <f t="shared" si="81"/>
        <v>0</v>
      </c>
    </row>
    <row r="138" spans="1:79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</row>
    <row r="139" spans="1:79" s="284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283"/>
      <c r="BW139" s="283"/>
      <c r="BX139" s="283"/>
      <c r="BY139" s="283"/>
      <c r="BZ139" s="283"/>
      <c r="CA139" s="283"/>
    </row>
    <row r="140" spans="1:79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79" ht="12.75" hidden="1" customHeight="1" outlineLevel="1" x14ac:dyDescent="0.2">
      <c r="A141" s="23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>
        <f t="shared" ref="AJ141:AJ150" si="89">IF(ISERROR(AH141/$AH$191),"-",AH141/$AH$191)</f>
        <v>0</v>
      </c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</row>
    <row r="142" spans="1:79" ht="12.75" hidden="1" customHeight="1" outlineLevel="1" x14ac:dyDescent="0.2">
      <c r="A142" s="23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</row>
    <row r="143" spans="1:79" ht="12.75" hidden="1" customHeight="1" outlineLevel="1" x14ac:dyDescent="0.2">
      <c r="A143" s="23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>
        <f t="shared" si="89"/>
        <v>0</v>
      </c>
    </row>
    <row r="144" spans="1:79" ht="12.75" hidden="1" customHeight="1" outlineLevel="1" x14ac:dyDescent="0.2">
      <c r="A144" s="23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</row>
    <row r="145" spans="1:79" ht="12.75" hidden="1" customHeight="1" outlineLevel="1" x14ac:dyDescent="0.2">
      <c r="A145" s="23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</row>
    <row r="146" spans="1:79" ht="12.75" hidden="1" customHeight="1" outlineLevel="1" x14ac:dyDescent="0.2">
      <c r="A146" s="23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>
        <f t="shared" si="89"/>
        <v>0</v>
      </c>
    </row>
    <row r="147" spans="1:79" ht="12.75" hidden="1" customHeight="1" outlineLevel="1" x14ac:dyDescent="0.2">
      <c r="A147" s="23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</row>
    <row r="148" spans="1:79" ht="12.75" hidden="1" customHeight="1" outlineLevel="1" x14ac:dyDescent="0.2">
      <c r="A148" s="23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</row>
    <row r="149" spans="1:79" ht="12.75" hidden="1" customHeight="1" outlineLevel="1" x14ac:dyDescent="0.2">
      <c r="A149" s="23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>
        <f t="shared" si="89"/>
        <v>0</v>
      </c>
    </row>
    <row r="150" spans="1:79" ht="12.75" hidden="1" customHeight="1" outlineLevel="1" x14ac:dyDescent="0.2">
      <c r="A150" s="23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</row>
    <row r="151" spans="1:79" s="284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283"/>
      <c r="BW151" s="283"/>
      <c r="BX151" s="283"/>
      <c r="BY151" s="283"/>
      <c r="BZ151" s="283"/>
      <c r="CA151" s="283"/>
    </row>
    <row r="152" spans="1:79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79" ht="12.75" hidden="1" customHeight="1" outlineLevel="1" x14ac:dyDescent="0.2">
      <c r="A153" s="23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>
        <f t="shared" ref="AJ153:AJ162" si="97">IF(ISERROR(AH153/$AH$191),"-",AH153/$AH$191)</f>
        <v>0</v>
      </c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</row>
    <row r="154" spans="1:79" ht="12.75" hidden="1" customHeight="1" outlineLevel="1" x14ac:dyDescent="0.2">
      <c r="A154" s="23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</row>
    <row r="155" spans="1:79" ht="12.75" hidden="1" customHeight="1" outlineLevel="1" x14ac:dyDescent="0.2">
      <c r="A155" s="23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>
        <f t="shared" si="97"/>
        <v>0</v>
      </c>
    </row>
    <row r="156" spans="1:79" ht="12.75" hidden="1" customHeight="1" outlineLevel="1" x14ac:dyDescent="0.2">
      <c r="A156" s="23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</row>
    <row r="157" spans="1:79" ht="12.75" hidden="1" customHeight="1" outlineLevel="1" x14ac:dyDescent="0.2">
      <c r="A157" s="23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</row>
    <row r="158" spans="1:79" ht="12.75" hidden="1" customHeight="1" outlineLevel="1" x14ac:dyDescent="0.2">
      <c r="A158" s="23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>
        <f t="shared" si="97"/>
        <v>0</v>
      </c>
    </row>
    <row r="159" spans="1:79" ht="12.75" hidden="1" customHeight="1" outlineLevel="1" x14ac:dyDescent="0.2">
      <c r="A159" s="23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</row>
    <row r="160" spans="1:79" ht="12.75" hidden="1" customHeight="1" outlineLevel="1" x14ac:dyDescent="0.2">
      <c r="A160" s="23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</row>
    <row r="161" spans="1:79" ht="12.75" hidden="1" customHeight="1" outlineLevel="1" x14ac:dyDescent="0.2">
      <c r="A161" s="23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>
        <f t="shared" si="97"/>
        <v>0</v>
      </c>
    </row>
    <row r="162" spans="1:79" ht="12.75" hidden="1" customHeight="1" outlineLevel="1" x14ac:dyDescent="0.2">
      <c r="A162" s="23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</row>
    <row r="163" spans="1:79" s="284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283"/>
      <c r="BW163" s="283"/>
      <c r="BX163" s="283"/>
      <c r="BY163" s="283"/>
      <c r="BZ163" s="283"/>
      <c r="CA163" s="283"/>
    </row>
    <row r="164" spans="1:79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79" ht="12.75" hidden="1" customHeight="1" outlineLevel="1" x14ac:dyDescent="0.2">
      <c r="A165" s="23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>
        <f t="shared" ref="AJ165:AJ174" si="105">IF(ISERROR(AH165/$AH$191),"-",AH165/$AH$191)</f>
        <v>0</v>
      </c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</row>
    <row r="166" spans="1:79" ht="12.75" hidden="1" customHeight="1" outlineLevel="1" x14ac:dyDescent="0.2">
      <c r="A166" s="23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</row>
    <row r="167" spans="1:79" ht="12.75" hidden="1" customHeight="1" outlineLevel="1" x14ac:dyDescent="0.2">
      <c r="A167" s="23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>
        <f t="shared" si="105"/>
        <v>0</v>
      </c>
    </row>
    <row r="168" spans="1:79" ht="12.75" hidden="1" customHeight="1" outlineLevel="1" x14ac:dyDescent="0.2">
      <c r="A168" s="23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</row>
    <row r="169" spans="1:79" ht="12.75" hidden="1" customHeight="1" outlineLevel="1" x14ac:dyDescent="0.2">
      <c r="A169" s="23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</row>
    <row r="170" spans="1:79" ht="12.75" hidden="1" customHeight="1" outlineLevel="1" x14ac:dyDescent="0.2">
      <c r="A170" s="23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>
        <f t="shared" si="105"/>
        <v>0</v>
      </c>
    </row>
    <row r="171" spans="1:79" ht="12.75" hidden="1" customHeight="1" outlineLevel="1" x14ac:dyDescent="0.2">
      <c r="A171" s="23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</row>
    <row r="172" spans="1:79" ht="12.75" hidden="1" customHeight="1" outlineLevel="1" x14ac:dyDescent="0.2">
      <c r="A172" s="23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</row>
    <row r="173" spans="1:79" ht="12.75" hidden="1" customHeight="1" outlineLevel="1" x14ac:dyDescent="0.2">
      <c r="A173" s="23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>
        <f t="shared" si="105"/>
        <v>0</v>
      </c>
    </row>
    <row r="174" spans="1:79" ht="12.75" hidden="1" customHeight="1" outlineLevel="1" x14ac:dyDescent="0.2">
      <c r="A174" s="23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</row>
    <row r="175" spans="1:79" s="284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283"/>
      <c r="BW175" s="283"/>
      <c r="BX175" s="283"/>
      <c r="BY175" s="283"/>
      <c r="BZ175" s="283"/>
      <c r="CA175" s="283"/>
    </row>
    <row r="176" spans="1:79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79" ht="12.75" hidden="1" customHeight="1" outlineLevel="1" x14ac:dyDescent="0.2">
      <c r="A177" s="23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>
        <f t="shared" ref="AJ177:AJ186" si="113">IF(ISERROR(AH177/$AH$191),"-",AH177/$AH$191)</f>
        <v>0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</row>
    <row r="178" spans="1:79" ht="12.75" hidden="1" customHeight="1" outlineLevel="1" x14ac:dyDescent="0.2">
      <c r="A178" s="23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</row>
    <row r="179" spans="1:79" ht="12.75" hidden="1" customHeight="1" outlineLevel="1" x14ac:dyDescent="0.2">
      <c r="A179" s="23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>
        <f t="shared" si="113"/>
        <v>0</v>
      </c>
    </row>
    <row r="180" spans="1:79" ht="12.75" hidden="1" customHeight="1" outlineLevel="1" x14ac:dyDescent="0.2">
      <c r="A180" s="23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</row>
    <row r="181" spans="1:79" ht="12.75" hidden="1" customHeight="1" outlineLevel="1" x14ac:dyDescent="0.2">
      <c r="A181" s="23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</row>
    <row r="182" spans="1:79" ht="12.75" hidden="1" customHeight="1" outlineLevel="1" x14ac:dyDescent="0.2">
      <c r="A182" s="23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>
        <f t="shared" si="113"/>
        <v>0</v>
      </c>
    </row>
    <row r="183" spans="1:79" ht="12.75" hidden="1" customHeight="1" outlineLevel="1" x14ac:dyDescent="0.2">
      <c r="A183" s="23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</row>
    <row r="184" spans="1:79" ht="12.75" hidden="1" customHeight="1" outlineLevel="1" x14ac:dyDescent="0.2">
      <c r="A184" s="23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</row>
    <row r="185" spans="1:79" ht="12.75" hidden="1" customHeight="1" outlineLevel="1" x14ac:dyDescent="0.2">
      <c r="A185" s="23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>
        <f t="shared" si="113"/>
        <v>0</v>
      </c>
    </row>
    <row r="186" spans="1:79" ht="12.75" hidden="1" customHeight="1" outlineLevel="1" x14ac:dyDescent="0.2">
      <c r="A186" s="23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</row>
    <row r="187" spans="1:79" s="284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283"/>
      <c r="BW187" s="283"/>
      <c r="BX187" s="283"/>
      <c r="BY187" s="283"/>
      <c r="BZ187" s="283"/>
      <c r="CA187" s="283"/>
    </row>
    <row r="188" spans="1:79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46">
        <v>529777000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79" ht="24.9" customHeight="1" outlineLevel="1" x14ac:dyDescent="0.3">
      <c r="A189" s="23">
        <v>1</v>
      </c>
      <c r="B189" s="23"/>
      <c r="C189" s="54" t="s">
        <v>468</v>
      </c>
      <c r="D189" s="72">
        <v>44594</v>
      </c>
      <c r="E189" s="71" t="s">
        <v>469</v>
      </c>
      <c r="F189" s="68" t="s">
        <v>470</v>
      </c>
      <c r="G189" s="73" t="s">
        <v>471</v>
      </c>
      <c r="H189" s="69"/>
      <c r="I189" s="69"/>
      <c r="J189" s="466"/>
      <c r="K189" s="46">
        <v>529777000</v>
      </c>
      <c r="L189" s="1"/>
      <c r="M189" s="28"/>
      <c r="N189" s="28"/>
      <c r="O189" s="28"/>
      <c r="P189" s="34"/>
      <c r="Q189" s="34"/>
      <c r="R189" s="28"/>
      <c r="S189" s="46">
        <v>264888500</v>
      </c>
      <c r="T189" s="28"/>
      <c r="U189" s="29">
        <f>SUM(R189:T189)</f>
        <v>264888500</v>
      </c>
      <c r="V189" s="28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28"/>
      <c r="AF189" s="28"/>
      <c r="AG189" s="29">
        <f>SUM(AD189:AF189)</f>
        <v>0</v>
      </c>
      <c r="AH189" s="29">
        <f t="shared" ref="AH189" si="120">SUM(U189,Y189,AC189,AG189)</f>
        <v>264888500</v>
      </c>
      <c r="AI189" s="112">
        <f>IF(ISERROR(AH189/J188),0,AH189/J188)</f>
        <v>0.5</v>
      </c>
      <c r="AJ189" s="112">
        <f>IF(ISERROR(AH189/$AH$191),"-",AH189/$AH$191)</f>
        <v>1</v>
      </c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</row>
    <row r="190" spans="1:79" s="284" customFormat="1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529777000</v>
      </c>
      <c r="K190" s="273">
        <f>SUM(K189:K189)</f>
        <v>529777000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1">SUM(R189:R189)</f>
        <v>0</v>
      </c>
      <c r="S190" s="273">
        <f t="shared" si="121"/>
        <v>264888500</v>
      </c>
      <c r="T190" s="273">
        <f t="shared" si="121"/>
        <v>0</v>
      </c>
      <c r="U190" s="273">
        <f t="shared" si="121"/>
        <v>264888500</v>
      </c>
      <c r="V190" s="273">
        <f t="shared" si="121"/>
        <v>0</v>
      </c>
      <c r="W190" s="273">
        <f t="shared" si="121"/>
        <v>0</v>
      </c>
      <c r="X190" s="273">
        <f t="shared" si="121"/>
        <v>0</v>
      </c>
      <c r="Y190" s="273">
        <f t="shared" si="121"/>
        <v>0</v>
      </c>
      <c r="Z190" s="273">
        <f t="shared" si="121"/>
        <v>0</v>
      </c>
      <c r="AA190" s="273">
        <f t="shared" si="121"/>
        <v>0</v>
      </c>
      <c r="AB190" s="273">
        <f t="shared" si="121"/>
        <v>0</v>
      </c>
      <c r="AC190" s="273">
        <f t="shared" si="121"/>
        <v>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264888500</v>
      </c>
      <c r="AI190" s="281">
        <f>IF(ISERROR(AH190/J190),0,AH190/J190)</f>
        <v>0.5</v>
      </c>
      <c r="AJ190" s="281">
        <f>IF(ISERROR(AH190/$AH$191),0,AH190/$AH$191)</f>
        <v>1</v>
      </c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283"/>
      <c r="BW190" s="283"/>
      <c r="BX190" s="283"/>
      <c r="BY190" s="283"/>
      <c r="BZ190" s="283"/>
      <c r="CA190" s="283"/>
    </row>
    <row r="191" spans="1:79" s="62" customFormat="1" ht="15" customHeight="1" x14ac:dyDescent="0.3">
      <c r="A191" s="421" t="s">
        <v>472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529777000</v>
      </c>
      <c r="K191" s="276">
        <f>+K19+K31+K43+K55+K67+K79+K91+K103+K115+K127+K139+K151+K187+K163+K175+K190</f>
        <v>529777000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0</v>
      </c>
      <c r="S191" s="276">
        <f t="shared" si="122"/>
        <v>264888500</v>
      </c>
      <c r="T191" s="276">
        <f t="shared" si="122"/>
        <v>0</v>
      </c>
      <c r="U191" s="276">
        <f t="shared" si="122"/>
        <v>264888500</v>
      </c>
      <c r="V191" s="276">
        <f t="shared" si="122"/>
        <v>0</v>
      </c>
      <c r="W191" s="276">
        <f t="shared" si="122"/>
        <v>0</v>
      </c>
      <c r="X191" s="276">
        <f t="shared" si="122"/>
        <v>0</v>
      </c>
      <c r="Y191" s="276">
        <f t="shared" si="122"/>
        <v>0</v>
      </c>
      <c r="Z191" s="276">
        <f t="shared" si="122"/>
        <v>0</v>
      </c>
      <c r="AA191" s="276">
        <f t="shared" si="122"/>
        <v>0</v>
      </c>
      <c r="AB191" s="276">
        <f t="shared" si="122"/>
        <v>0</v>
      </c>
      <c r="AC191" s="276">
        <f t="shared" si="122"/>
        <v>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264888500</v>
      </c>
      <c r="AI191" s="280">
        <f>IF(ISERROR(AH191/J191),0,AH191/J191)</f>
        <v>0.5</v>
      </c>
      <c r="AJ191" s="280">
        <f>IF(ISERROR(AH191/$AH$191),0,AH191/$AH$191)</f>
        <v>1</v>
      </c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</row>
    <row r="192" spans="1:79" x14ac:dyDescent="0.3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</row>
    <row r="193" spans="1:79" x14ac:dyDescent="0.3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</row>
    <row r="194" spans="1:79" x14ac:dyDescent="0.3">
      <c r="D194" s="14"/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79" x14ac:dyDescent="0.3">
      <c r="J195" s="4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</row>
    <row r="196" spans="1:79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79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79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79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79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79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79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79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79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79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79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79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79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J188:J189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127:I12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6:E56"/>
    <mergeCell ref="A67:I67"/>
    <mergeCell ref="A68:E68"/>
    <mergeCell ref="A115:I115"/>
    <mergeCell ref="A116:E116"/>
    <mergeCell ref="A31:I31"/>
    <mergeCell ref="A32:E32"/>
    <mergeCell ref="A43:I43"/>
    <mergeCell ref="A44:E44"/>
    <mergeCell ref="A55:I55"/>
    <mergeCell ref="A128:E128"/>
    <mergeCell ref="A139:I139"/>
    <mergeCell ref="A5:AJ5"/>
    <mergeCell ref="A188:E188"/>
    <mergeCell ref="A190:I190"/>
    <mergeCell ref="A151:I151"/>
    <mergeCell ref="A80:E80"/>
    <mergeCell ref="A91:I91"/>
    <mergeCell ref="A92:E92"/>
    <mergeCell ref="A103:I103"/>
    <mergeCell ref="A104:E104"/>
    <mergeCell ref="A140:E140"/>
    <mergeCell ref="A79:I79"/>
    <mergeCell ref="A8:E8"/>
    <mergeCell ref="A19:I19"/>
    <mergeCell ref="A20:E20"/>
    <mergeCell ref="A191:I191"/>
    <mergeCell ref="A152:E152"/>
    <mergeCell ref="A163:I163"/>
    <mergeCell ref="A164:E164"/>
    <mergeCell ref="A175:I175"/>
    <mergeCell ref="A176:E176"/>
    <mergeCell ref="A187:I18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28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800-000001000000}">
      <formula1>41275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89 V117:X126 Z189:AB189 V189:X189 M118:N126 M189 M106:N114 M59:N66 R189 T189" xr:uid="{00000000-0002-0000-2800-000002000000}">
      <formula1>-100000000</formula1>
      <formula2>10000000000</formula2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28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28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28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P45:Q54 L45:L54 E45:G54 P33:Q42 L33:L42 E33:G42 P21:Q30 L21:L30 E21:G30 P9:Q18 L9:L18 N57:N58 C59:C66 E189:G189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 xr:uid="{00000000-0002-0000-28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2800-000007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2800-000008000000}"/>
    <dataValidation type="date" errorStyle="information" operator="greaterThan" allowBlank="1" showInputMessage="1" showErrorMessage="1" errorTitle="SÓLO FECHAS" error="Las fechas corresponden al Presupuesto 2014" sqref="H170" xr:uid="{00000000-0002-0000-2800-000009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7" orientation="landscape" r:id="rId1"/>
  <headerFooter>
    <oddHeader>&amp;L&amp;G</oddHeader>
    <oddFooter>Preparado por Fabiola Oyanedel &amp;D&amp;RPágina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7DB5"/>
    <pageSetUpPr fitToPage="1"/>
  </sheetPr>
  <dimension ref="A1:Y41"/>
  <sheetViews>
    <sheetView zoomScaleNormal="100" workbookViewId="0">
      <selection activeCell="AB7" sqref="AB7"/>
    </sheetView>
  </sheetViews>
  <sheetFormatPr baseColWidth="10" defaultColWidth="11.44140625" defaultRowHeight="10.199999999999999" outlineLevelCol="1" x14ac:dyDescent="0.3"/>
  <cols>
    <col min="1" max="1" width="42" style="15" customWidth="1"/>
    <col min="2" max="2" width="12.109375" style="12" customWidth="1"/>
    <col min="3" max="3" width="12.109375" style="15" customWidth="1"/>
    <col min="4" max="4" width="10" style="15" hidden="1" customWidth="1"/>
    <col min="5" max="5" width="10.33203125" style="15" hidden="1" customWidth="1"/>
    <col min="6" max="6" width="9.88671875" style="15" hidden="1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+'24-03-999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+'24-03-999 Ind. Proy'!A5:U5</f>
        <v>24-03-999 "Programa de Generación de Microemprendimiento Indígena Urbano"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+'24-03-999 Ind. Proy'!J19</f>
        <v>0</v>
      </c>
      <c r="C8" s="9">
        <f>+'24-03-999 Ind. Proy'!K19</f>
        <v>0</v>
      </c>
      <c r="D8" s="9">
        <f>+'24-03-999 Ind. Proy'!M19</f>
        <v>0</v>
      </c>
      <c r="E8" s="9">
        <f>+'24-03-999 Ind. Proy'!N19</f>
        <v>0</v>
      </c>
      <c r="F8" s="9">
        <f>+'24-03-999 Ind. Proy'!O19</f>
        <v>0</v>
      </c>
      <c r="G8" s="9">
        <f>+'24-03-999 Ind. Proy'!R19</f>
        <v>0</v>
      </c>
      <c r="H8" s="9">
        <f>+'24-03-999 Ind. Proy'!S19</f>
        <v>0</v>
      </c>
      <c r="I8" s="9">
        <f>+'24-03-999 Ind. Proy'!T19</f>
        <v>0</v>
      </c>
      <c r="J8" s="9">
        <f>+'24-03-999 Ind. Proy'!U19</f>
        <v>0</v>
      </c>
      <c r="K8" s="9">
        <f>+'24-03-999 Ind. Proy'!V19</f>
        <v>0</v>
      </c>
      <c r="L8" s="9">
        <f>+'24-03-999 Ind. Proy'!W19</f>
        <v>0</v>
      </c>
      <c r="M8" s="9">
        <f>+'24-03-999 Ind. Proy'!X19</f>
        <v>0</v>
      </c>
      <c r="N8" s="9">
        <f>+'24-03-999 Ind. Proy'!Y19</f>
        <v>0</v>
      </c>
      <c r="O8" s="9">
        <f>+'24-03-999 Ind. Proy'!Z19</f>
        <v>0</v>
      </c>
      <c r="P8" s="9">
        <f>+'24-03-999 Ind. Proy'!AA19</f>
        <v>0</v>
      </c>
      <c r="Q8" s="9">
        <f>+'24-03-999 Ind. Proy'!AB19</f>
        <v>0</v>
      </c>
      <c r="R8" s="9">
        <f>+'24-03-999 Ind. Proy'!AC19</f>
        <v>0</v>
      </c>
      <c r="S8" s="9">
        <f>+'24-03-999 Ind. Proy'!AD19</f>
        <v>0</v>
      </c>
      <c r="T8" s="9">
        <f>+'24-03-999 Ind. Proy'!AE19</f>
        <v>0</v>
      </c>
      <c r="U8" s="9">
        <f>+'24-03-999 Ind. Proy'!AF19</f>
        <v>0</v>
      </c>
      <c r="V8" s="9">
        <f>+'24-03-999 Ind. Proy'!AG19</f>
        <v>0</v>
      </c>
      <c r="W8" s="9">
        <f>+'24-03-999 Ind. Proy'!AH19</f>
        <v>0</v>
      </c>
      <c r="X8" s="112">
        <f>+'24-03-999 Ind. Proy'!AI19</f>
        <v>0</v>
      </c>
      <c r="Y8" s="112">
        <f>+'24-03-999 Ind. Proy'!AJ19</f>
        <v>0</v>
      </c>
    </row>
    <row r="9" spans="1:25" ht="24.75" customHeight="1" x14ac:dyDescent="0.3">
      <c r="A9" s="43" t="s">
        <v>48</v>
      </c>
      <c r="B9" s="9">
        <f>+'24-03-999 Ind. Proy'!J31</f>
        <v>0</v>
      </c>
      <c r="C9" s="9">
        <f>+'24-03-999 Ind. Proy'!K31</f>
        <v>0</v>
      </c>
      <c r="D9" s="9">
        <f>+'24-03-999 Ind. Proy'!M31</f>
        <v>0</v>
      </c>
      <c r="E9" s="9">
        <f>+'24-03-999 Ind. Proy'!N31</f>
        <v>0</v>
      </c>
      <c r="F9" s="9">
        <f>+'24-03-999 Ind. Proy'!O31</f>
        <v>0</v>
      </c>
      <c r="G9" s="9">
        <f>+'24-03-999 Ind. Proy'!R31</f>
        <v>0</v>
      </c>
      <c r="H9" s="9">
        <f>+'24-03-999 Ind. Proy'!S31</f>
        <v>0</v>
      </c>
      <c r="I9" s="9">
        <f>+'24-03-999 Ind. Proy'!T31</f>
        <v>0</v>
      </c>
      <c r="J9" s="9">
        <f>+'24-03-999 Ind. Proy'!U31</f>
        <v>0</v>
      </c>
      <c r="K9" s="9">
        <f>+'24-03-999 Ind. Proy'!V31</f>
        <v>0</v>
      </c>
      <c r="L9" s="9">
        <f>+'24-03-999 Ind. Proy'!W31</f>
        <v>0</v>
      </c>
      <c r="M9" s="9">
        <f>+'24-03-999 Ind. Proy'!X31</f>
        <v>0</v>
      </c>
      <c r="N9" s="9">
        <f>+'24-03-999 Ind. Proy'!Y31</f>
        <v>0</v>
      </c>
      <c r="O9" s="9">
        <f>+'24-03-999 Ind. Proy'!Z31</f>
        <v>0</v>
      </c>
      <c r="P9" s="9">
        <f>+'24-03-999 Ind. Proy'!AA31</f>
        <v>0</v>
      </c>
      <c r="Q9" s="9">
        <f>+'24-03-999 Ind. Proy'!AB31</f>
        <v>0</v>
      </c>
      <c r="R9" s="9">
        <f>+'24-03-999 Ind. Proy'!AC31</f>
        <v>0</v>
      </c>
      <c r="S9" s="9">
        <f>+'24-03-999 Ind. Proy'!AD31</f>
        <v>0</v>
      </c>
      <c r="T9" s="9">
        <f>+'24-03-999 Ind. Proy'!AE31</f>
        <v>0</v>
      </c>
      <c r="U9" s="9">
        <f>+'24-03-999 Ind. Proy'!AF31</f>
        <v>0</v>
      </c>
      <c r="V9" s="9">
        <f>+'24-03-999 Ind. Proy'!AG31</f>
        <v>0</v>
      </c>
      <c r="W9" s="9">
        <f>+'24-03-999 Ind. Proy'!AH31</f>
        <v>0</v>
      </c>
      <c r="X9" s="112">
        <f>+'24-03-999 Ind. Proy'!AI31</f>
        <v>0</v>
      </c>
      <c r="Y9" s="112">
        <f>+'24-03-999 Ind. Proy'!AJ31</f>
        <v>0</v>
      </c>
    </row>
    <row r="10" spans="1:25" ht="24.75" customHeight="1" x14ac:dyDescent="0.3">
      <c r="A10" s="43" t="s">
        <v>50</v>
      </c>
      <c r="B10" s="9">
        <f>+'24-03-999 Ind. Proy'!J43</f>
        <v>0</v>
      </c>
      <c r="C10" s="9">
        <f>+'24-03-999 Ind. Proy'!K43</f>
        <v>0</v>
      </c>
      <c r="D10" s="9">
        <f>+'24-03-999 Ind. Proy'!M43</f>
        <v>0</v>
      </c>
      <c r="E10" s="9">
        <f>+'24-03-999 Ind. Proy'!N43</f>
        <v>0</v>
      </c>
      <c r="F10" s="9">
        <f>+'24-03-999 Ind. Proy'!O43</f>
        <v>0</v>
      </c>
      <c r="G10" s="9">
        <f>+'24-03-999 Ind. Proy'!R43</f>
        <v>0</v>
      </c>
      <c r="H10" s="9">
        <f>+'24-03-999 Ind. Proy'!S43</f>
        <v>0</v>
      </c>
      <c r="I10" s="9">
        <f>+'24-03-999 Ind. Proy'!T43</f>
        <v>0</v>
      </c>
      <c r="J10" s="9">
        <f>+'24-03-999 Ind. Proy'!U43</f>
        <v>0</v>
      </c>
      <c r="K10" s="9">
        <f>+'24-03-999 Ind. Proy'!V43</f>
        <v>0</v>
      </c>
      <c r="L10" s="9">
        <f>+'24-03-999 Ind. Proy'!W43</f>
        <v>0</v>
      </c>
      <c r="M10" s="9">
        <f>+'24-03-999 Ind. Proy'!X43</f>
        <v>0</v>
      </c>
      <c r="N10" s="9">
        <f>+'24-03-999 Ind. Proy'!Y43</f>
        <v>0</v>
      </c>
      <c r="O10" s="9">
        <f>+'24-03-999 Ind. Proy'!Z43</f>
        <v>0</v>
      </c>
      <c r="P10" s="9">
        <f>+'24-03-999 Ind. Proy'!AA43</f>
        <v>0</v>
      </c>
      <c r="Q10" s="9">
        <f>+'24-03-999 Ind. Proy'!AB43</f>
        <v>0</v>
      </c>
      <c r="R10" s="9">
        <f>+'24-03-999 Ind. Proy'!AC43</f>
        <v>0</v>
      </c>
      <c r="S10" s="9">
        <f>+'24-03-999 Ind. Proy'!AD43</f>
        <v>0</v>
      </c>
      <c r="T10" s="9">
        <f>+'24-03-999 Ind. Proy'!AE43</f>
        <v>0</v>
      </c>
      <c r="U10" s="9">
        <f>+'24-03-999 Ind. Proy'!AF43</f>
        <v>0</v>
      </c>
      <c r="V10" s="9">
        <f>+'24-03-999 Ind. Proy'!AG43</f>
        <v>0</v>
      </c>
      <c r="W10" s="9">
        <f>+'24-03-999 Ind. Proy'!AH43</f>
        <v>0</v>
      </c>
      <c r="X10" s="112">
        <f>+'24-03-999 Ind. Proy'!AI43</f>
        <v>0</v>
      </c>
      <c r="Y10" s="112">
        <f>+'24-03-999 Ind. Proy'!AJ43</f>
        <v>0</v>
      </c>
    </row>
    <row r="11" spans="1:25" ht="24.75" customHeight="1" x14ac:dyDescent="0.3">
      <c r="A11" s="43" t="s">
        <v>52</v>
      </c>
      <c r="B11" s="9">
        <f>+'24-03-999 Ind. Proy'!J55</f>
        <v>0</v>
      </c>
      <c r="C11" s="9">
        <f>+'24-03-999 Ind. Proy'!K55</f>
        <v>0</v>
      </c>
      <c r="D11" s="9">
        <f>+'24-03-999 Ind. Proy'!M55</f>
        <v>0</v>
      </c>
      <c r="E11" s="9">
        <f>+'24-03-999 Ind. Proy'!N55</f>
        <v>0</v>
      </c>
      <c r="F11" s="9">
        <f>+'24-03-999 Ind. Proy'!O55</f>
        <v>0</v>
      </c>
      <c r="G11" s="9">
        <f>+'24-03-999 Ind. Proy'!R55</f>
        <v>0</v>
      </c>
      <c r="H11" s="9">
        <f>+'24-03-999 Ind. Proy'!S55</f>
        <v>0</v>
      </c>
      <c r="I11" s="9">
        <f>+'24-03-999 Ind. Proy'!T55</f>
        <v>0</v>
      </c>
      <c r="J11" s="9">
        <f>+'24-03-999 Ind. Proy'!U55</f>
        <v>0</v>
      </c>
      <c r="K11" s="9">
        <f>+'24-03-999 Ind. Proy'!V55</f>
        <v>0</v>
      </c>
      <c r="L11" s="9">
        <f>+'24-03-999 Ind. Proy'!W55</f>
        <v>0</v>
      </c>
      <c r="M11" s="9">
        <f>+'24-03-999 Ind. Proy'!X55</f>
        <v>0</v>
      </c>
      <c r="N11" s="9">
        <f>+'24-03-999 Ind. Proy'!Y55</f>
        <v>0</v>
      </c>
      <c r="O11" s="9">
        <f>+'24-03-999 Ind. Proy'!Z55</f>
        <v>0</v>
      </c>
      <c r="P11" s="9">
        <f>+'24-03-999 Ind. Proy'!AA55</f>
        <v>0</v>
      </c>
      <c r="Q11" s="9">
        <f>+'24-03-999 Ind. Proy'!AB55</f>
        <v>0</v>
      </c>
      <c r="R11" s="9">
        <f>+'24-03-999 Ind. Proy'!AC55</f>
        <v>0</v>
      </c>
      <c r="S11" s="9">
        <f>+'24-03-999 Ind. Proy'!AD55</f>
        <v>0</v>
      </c>
      <c r="T11" s="9">
        <f>+'24-03-999 Ind. Proy'!AE55</f>
        <v>0</v>
      </c>
      <c r="U11" s="9">
        <f>+'24-03-999 Ind. Proy'!AF55</f>
        <v>0</v>
      </c>
      <c r="V11" s="9">
        <f>+'24-03-999 Ind. Proy'!AG55</f>
        <v>0</v>
      </c>
      <c r="W11" s="9">
        <f>+'24-03-999 Ind. Proy'!AH55</f>
        <v>0</v>
      </c>
      <c r="X11" s="112">
        <f>+'24-03-999 Ind. Proy'!AI55</f>
        <v>0</v>
      </c>
      <c r="Y11" s="112">
        <f>+'24-03-999 Ind. Proy'!AJ55</f>
        <v>0</v>
      </c>
    </row>
    <row r="12" spans="1:25" ht="24.75" customHeight="1" x14ac:dyDescent="0.3">
      <c r="A12" s="43" t="s">
        <v>54</v>
      </c>
      <c r="B12" s="9">
        <f>+'24-03-999 Ind. Proy'!J67</f>
        <v>0</v>
      </c>
      <c r="C12" s="9">
        <f>+'24-03-999 Ind. Proy'!K67</f>
        <v>0</v>
      </c>
      <c r="D12" s="9">
        <f>+'24-03-999 Ind. Proy'!M67</f>
        <v>0</v>
      </c>
      <c r="E12" s="9">
        <f>+'24-03-999 Ind. Proy'!N67</f>
        <v>0</v>
      </c>
      <c r="F12" s="9">
        <f>+'24-03-999 Ind. Proy'!O67</f>
        <v>0</v>
      </c>
      <c r="G12" s="9">
        <f>+'24-03-999 Ind. Proy'!R67</f>
        <v>0</v>
      </c>
      <c r="H12" s="9">
        <f>+'24-03-999 Ind. Proy'!S67</f>
        <v>0</v>
      </c>
      <c r="I12" s="9">
        <f>+'24-03-999 Ind. Proy'!T67</f>
        <v>0</v>
      </c>
      <c r="J12" s="9">
        <f>+'24-03-999 Ind. Proy'!U67</f>
        <v>0</v>
      </c>
      <c r="K12" s="9">
        <f>+'24-03-999 Ind. Proy'!V67</f>
        <v>0</v>
      </c>
      <c r="L12" s="9">
        <f>+'24-03-999 Ind. Proy'!W67</f>
        <v>0</v>
      </c>
      <c r="M12" s="9">
        <f>+'24-03-999 Ind. Proy'!X67</f>
        <v>0</v>
      </c>
      <c r="N12" s="9">
        <f>+'24-03-999 Ind. Proy'!Y67</f>
        <v>0</v>
      </c>
      <c r="O12" s="9">
        <f>+'24-03-999 Ind. Proy'!Z67</f>
        <v>0</v>
      </c>
      <c r="P12" s="9">
        <f>+'24-03-999 Ind. Proy'!AA67</f>
        <v>0</v>
      </c>
      <c r="Q12" s="9">
        <f>+'24-03-999 Ind. Proy'!AB67</f>
        <v>0</v>
      </c>
      <c r="R12" s="9">
        <f>+'24-03-999 Ind. Proy'!AC67</f>
        <v>0</v>
      </c>
      <c r="S12" s="9">
        <f>+'24-03-999 Ind. Proy'!AD67</f>
        <v>0</v>
      </c>
      <c r="T12" s="9">
        <f>+'24-03-999 Ind. Proy'!AE67</f>
        <v>0</v>
      </c>
      <c r="U12" s="9">
        <f>+'24-03-999 Ind. Proy'!AF67</f>
        <v>0</v>
      </c>
      <c r="V12" s="9">
        <f>+'24-03-999 Ind. Proy'!AG67</f>
        <v>0</v>
      </c>
      <c r="W12" s="9">
        <f>+'24-03-999 Ind. Proy'!AH67</f>
        <v>0</v>
      </c>
      <c r="X12" s="112">
        <f>+'24-03-999 Ind. Proy'!AI67</f>
        <v>0</v>
      </c>
      <c r="Y12" s="112">
        <f>+'24-03-999 Ind. Proy'!AJ67</f>
        <v>0</v>
      </c>
    </row>
    <row r="13" spans="1:25" ht="24.75" customHeight="1" x14ac:dyDescent="0.3">
      <c r="A13" s="43" t="s">
        <v>56</v>
      </c>
      <c r="B13" s="9">
        <f>+'24-03-999 Ind. Proy'!J79</f>
        <v>0</v>
      </c>
      <c r="C13" s="9">
        <f>+'24-03-999 Ind. Proy'!K79</f>
        <v>0</v>
      </c>
      <c r="D13" s="9">
        <f>+'24-03-999 Ind. Proy'!M79</f>
        <v>0</v>
      </c>
      <c r="E13" s="9">
        <f>+'24-03-999 Ind. Proy'!N79</f>
        <v>0</v>
      </c>
      <c r="F13" s="9">
        <f>+'24-03-999 Ind. Proy'!O79</f>
        <v>0</v>
      </c>
      <c r="G13" s="9">
        <f>+'24-03-999 Ind. Proy'!R79</f>
        <v>0</v>
      </c>
      <c r="H13" s="9">
        <f>+'24-03-999 Ind. Proy'!S79</f>
        <v>0</v>
      </c>
      <c r="I13" s="9">
        <f>+'24-03-999 Ind. Proy'!T79</f>
        <v>0</v>
      </c>
      <c r="J13" s="9">
        <f>+'24-03-999 Ind. Proy'!U79</f>
        <v>0</v>
      </c>
      <c r="K13" s="9">
        <f>+'24-03-999 Ind. Proy'!V79</f>
        <v>0</v>
      </c>
      <c r="L13" s="9">
        <f>+'24-03-999 Ind. Proy'!W79</f>
        <v>0</v>
      </c>
      <c r="M13" s="9">
        <f>+'24-03-999 Ind. Proy'!X79</f>
        <v>0</v>
      </c>
      <c r="N13" s="9">
        <f>+'24-03-999 Ind. Proy'!Y79</f>
        <v>0</v>
      </c>
      <c r="O13" s="9">
        <f>+'24-03-999 Ind. Proy'!Z79</f>
        <v>0</v>
      </c>
      <c r="P13" s="9">
        <f>+'24-03-999 Ind. Proy'!AA79</f>
        <v>0</v>
      </c>
      <c r="Q13" s="9">
        <f>+'24-03-999 Ind. Proy'!AB79</f>
        <v>0</v>
      </c>
      <c r="R13" s="9">
        <f>+'24-03-999 Ind. Proy'!AC79</f>
        <v>0</v>
      </c>
      <c r="S13" s="9">
        <f>+'24-03-999 Ind. Proy'!AD79</f>
        <v>0</v>
      </c>
      <c r="T13" s="9">
        <f>+'24-03-999 Ind. Proy'!AE79</f>
        <v>0</v>
      </c>
      <c r="U13" s="9">
        <f>+'24-03-999 Ind. Proy'!AF79</f>
        <v>0</v>
      </c>
      <c r="V13" s="9">
        <f>+'24-03-999 Ind. Proy'!AG79</f>
        <v>0</v>
      </c>
      <c r="W13" s="9">
        <f>+'24-03-999 Ind. Proy'!AH79</f>
        <v>0</v>
      </c>
      <c r="X13" s="112">
        <f>+'24-03-999 Ind. Proy'!AI79</f>
        <v>0</v>
      </c>
      <c r="Y13" s="112">
        <f>+'24-03-999 Ind. Proy'!AJ79</f>
        <v>0</v>
      </c>
    </row>
    <row r="14" spans="1:25" ht="24.75" customHeight="1" x14ac:dyDescent="0.3">
      <c r="A14" s="43" t="s">
        <v>58</v>
      </c>
      <c r="B14" s="9">
        <f>+'24-03-999 Ind. Proy'!J91</f>
        <v>0</v>
      </c>
      <c r="C14" s="9">
        <f>+'24-03-999 Ind. Proy'!K91</f>
        <v>0</v>
      </c>
      <c r="D14" s="9">
        <f>+'24-03-999 Ind. Proy'!M91</f>
        <v>0</v>
      </c>
      <c r="E14" s="9">
        <f>+'24-03-999 Ind. Proy'!N91</f>
        <v>0</v>
      </c>
      <c r="F14" s="9">
        <f>+'24-03-999 Ind. Proy'!O91</f>
        <v>0</v>
      </c>
      <c r="G14" s="9">
        <f>+'24-03-999 Ind. Proy'!R91</f>
        <v>0</v>
      </c>
      <c r="H14" s="9">
        <f>+'24-03-999 Ind. Proy'!S91</f>
        <v>0</v>
      </c>
      <c r="I14" s="9">
        <f>+'24-03-999 Ind. Proy'!T91</f>
        <v>0</v>
      </c>
      <c r="J14" s="9">
        <f>+'24-03-999 Ind. Proy'!U91</f>
        <v>0</v>
      </c>
      <c r="K14" s="9">
        <f>+'24-03-999 Ind. Proy'!V91</f>
        <v>0</v>
      </c>
      <c r="L14" s="9">
        <f>+'24-03-999 Ind. Proy'!W91</f>
        <v>0</v>
      </c>
      <c r="M14" s="9">
        <f>+'24-03-999 Ind. Proy'!X91</f>
        <v>0</v>
      </c>
      <c r="N14" s="9">
        <f>+'24-03-999 Ind. Proy'!Y91</f>
        <v>0</v>
      </c>
      <c r="O14" s="9">
        <f>+'24-03-999 Ind. Proy'!Z91</f>
        <v>0</v>
      </c>
      <c r="P14" s="9">
        <f>+'24-03-999 Ind. Proy'!AA91</f>
        <v>0</v>
      </c>
      <c r="Q14" s="9">
        <f>+'24-03-999 Ind. Proy'!AB91</f>
        <v>0</v>
      </c>
      <c r="R14" s="9">
        <f>+'24-03-999 Ind. Proy'!AC91</f>
        <v>0</v>
      </c>
      <c r="S14" s="9">
        <f>+'24-03-999 Ind. Proy'!AD91</f>
        <v>0</v>
      </c>
      <c r="T14" s="9">
        <f>+'24-03-999 Ind. Proy'!AE91</f>
        <v>0</v>
      </c>
      <c r="U14" s="9">
        <f>+'24-03-999 Ind. Proy'!AF91</f>
        <v>0</v>
      </c>
      <c r="V14" s="9">
        <f>+'24-03-999 Ind. Proy'!AG91</f>
        <v>0</v>
      </c>
      <c r="W14" s="9">
        <f>+'24-03-999 Ind. Proy'!AH91</f>
        <v>0</v>
      </c>
      <c r="X14" s="112">
        <f>+'24-03-999 Ind. Proy'!AI91</f>
        <v>0</v>
      </c>
      <c r="Y14" s="112">
        <f>+'24-03-999 Ind. Proy'!AJ91</f>
        <v>0</v>
      </c>
    </row>
    <row r="15" spans="1:25" ht="24.75" customHeight="1" x14ac:dyDescent="0.3">
      <c r="A15" s="43" t="s">
        <v>60</v>
      </c>
      <c r="B15" s="9">
        <f>+'24-03-999 Ind. Proy'!J103</f>
        <v>0</v>
      </c>
      <c r="C15" s="9">
        <f>+'24-03-999 Ind. Proy'!K103</f>
        <v>0</v>
      </c>
      <c r="D15" s="9">
        <f>+'24-03-999 Ind. Proy'!M103</f>
        <v>0</v>
      </c>
      <c r="E15" s="9">
        <f>+'24-03-999 Ind. Proy'!N103</f>
        <v>0</v>
      </c>
      <c r="F15" s="9">
        <f>+'24-03-999 Ind. Proy'!O103</f>
        <v>0</v>
      </c>
      <c r="G15" s="9">
        <f>+'24-03-999 Ind. Proy'!R103</f>
        <v>0</v>
      </c>
      <c r="H15" s="9">
        <f>+'24-03-999 Ind. Proy'!S103</f>
        <v>0</v>
      </c>
      <c r="I15" s="9">
        <f>+'24-03-999 Ind. Proy'!T103</f>
        <v>0</v>
      </c>
      <c r="J15" s="9">
        <f>+'24-03-999 Ind. Proy'!U103</f>
        <v>0</v>
      </c>
      <c r="K15" s="9">
        <f>+'24-03-999 Ind. Proy'!V103</f>
        <v>0</v>
      </c>
      <c r="L15" s="9">
        <f>+'24-03-999 Ind. Proy'!W103</f>
        <v>0</v>
      </c>
      <c r="M15" s="9">
        <f>+'24-03-999 Ind. Proy'!X103</f>
        <v>0</v>
      </c>
      <c r="N15" s="9">
        <f>+'24-03-999 Ind. Proy'!Y103</f>
        <v>0</v>
      </c>
      <c r="O15" s="9">
        <f>+'24-03-999 Ind. Proy'!Z103</f>
        <v>0</v>
      </c>
      <c r="P15" s="9">
        <f>+'24-03-999 Ind. Proy'!AA103</f>
        <v>0</v>
      </c>
      <c r="Q15" s="9">
        <f>+'24-03-999 Ind. Proy'!AB103</f>
        <v>0</v>
      </c>
      <c r="R15" s="9">
        <f>+'24-03-999 Ind. Proy'!AC103</f>
        <v>0</v>
      </c>
      <c r="S15" s="9">
        <f>+'24-03-999 Ind. Proy'!AD103</f>
        <v>0</v>
      </c>
      <c r="T15" s="9">
        <f>+'24-03-999 Ind. Proy'!AE103</f>
        <v>0</v>
      </c>
      <c r="U15" s="9">
        <f>+'24-03-999 Ind. Proy'!AF103</f>
        <v>0</v>
      </c>
      <c r="V15" s="9">
        <f>+'24-03-999 Ind. Proy'!AG103</f>
        <v>0</v>
      </c>
      <c r="W15" s="9">
        <f>+'24-03-999 Ind. Proy'!AH103</f>
        <v>0</v>
      </c>
      <c r="X15" s="112">
        <f>+'24-03-999 Ind. Proy'!AI103</f>
        <v>0</v>
      </c>
      <c r="Y15" s="112">
        <f>+'24-03-999 Ind. Proy'!AJ103</f>
        <v>0</v>
      </c>
    </row>
    <row r="16" spans="1:25" ht="24.75" customHeight="1" x14ac:dyDescent="0.3">
      <c r="A16" s="43" t="s">
        <v>62</v>
      </c>
      <c r="B16" s="9">
        <f>+'24-03-999 Ind. Proy'!J115</f>
        <v>0</v>
      </c>
      <c r="C16" s="9">
        <f>+'24-03-999 Ind. Proy'!K115</f>
        <v>0</v>
      </c>
      <c r="D16" s="9">
        <f>+'24-03-999 Ind. Proy'!M115</f>
        <v>0</v>
      </c>
      <c r="E16" s="9">
        <f>+'24-03-999 Ind. Proy'!N115</f>
        <v>0</v>
      </c>
      <c r="F16" s="9">
        <f>+'24-03-999 Ind. Proy'!O115</f>
        <v>0</v>
      </c>
      <c r="G16" s="9">
        <f>+'24-03-999 Ind. Proy'!R115</f>
        <v>0</v>
      </c>
      <c r="H16" s="9">
        <f>+'24-03-999 Ind. Proy'!S115</f>
        <v>0</v>
      </c>
      <c r="I16" s="9">
        <f>+'24-03-999 Ind. Proy'!T115</f>
        <v>0</v>
      </c>
      <c r="J16" s="9">
        <f>+'24-03-999 Ind. Proy'!U115</f>
        <v>0</v>
      </c>
      <c r="K16" s="9">
        <f>+'24-03-999 Ind. Proy'!V115</f>
        <v>0</v>
      </c>
      <c r="L16" s="9">
        <f>+'24-03-999 Ind. Proy'!W115</f>
        <v>0</v>
      </c>
      <c r="M16" s="9">
        <f>+'24-03-999 Ind. Proy'!X115</f>
        <v>0</v>
      </c>
      <c r="N16" s="9">
        <f>+'24-03-999 Ind. Proy'!Y115</f>
        <v>0</v>
      </c>
      <c r="O16" s="9">
        <f>+'24-03-999 Ind. Proy'!Z115</f>
        <v>0</v>
      </c>
      <c r="P16" s="9">
        <f>+'24-03-999 Ind. Proy'!AA115</f>
        <v>0</v>
      </c>
      <c r="Q16" s="9">
        <f>+'24-03-999 Ind. Proy'!AB115</f>
        <v>0</v>
      </c>
      <c r="R16" s="9">
        <f>+'24-03-999 Ind. Proy'!AC115</f>
        <v>0</v>
      </c>
      <c r="S16" s="9">
        <f>+'24-03-999 Ind. Proy'!AD115</f>
        <v>0</v>
      </c>
      <c r="T16" s="9">
        <f>+'24-03-999 Ind. Proy'!AE115</f>
        <v>0</v>
      </c>
      <c r="U16" s="9">
        <f>+'24-03-999 Ind. Proy'!AF115</f>
        <v>0</v>
      </c>
      <c r="V16" s="9">
        <f>+'24-03-999 Ind. Proy'!AG115</f>
        <v>0</v>
      </c>
      <c r="W16" s="9">
        <f>+'24-03-999 Ind. Proy'!AH115</f>
        <v>0</v>
      </c>
      <c r="X16" s="112">
        <f>+'24-03-999 Ind. Proy'!AI115</f>
        <v>0</v>
      </c>
      <c r="Y16" s="112">
        <f>+'24-03-999 Ind. Proy'!AJ115</f>
        <v>0</v>
      </c>
    </row>
    <row r="17" spans="1:25" ht="24.75" customHeight="1" x14ac:dyDescent="0.3">
      <c r="A17" s="43" t="s">
        <v>64</v>
      </c>
      <c r="B17" s="9">
        <f>+'24-03-999 Ind. Proy'!J127</f>
        <v>0</v>
      </c>
      <c r="C17" s="9">
        <f>+'24-03-999 Ind. Proy'!K127</f>
        <v>0</v>
      </c>
      <c r="D17" s="9">
        <f>+'24-03-999 Ind. Proy'!M127</f>
        <v>0</v>
      </c>
      <c r="E17" s="9">
        <f>+'24-03-999 Ind. Proy'!N127</f>
        <v>0</v>
      </c>
      <c r="F17" s="9">
        <f>+'24-03-999 Ind. Proy'!O127</f>
        <v>0</v>
      </c>
      <c r="G17" s="9">
        <f>+'24-03-999 Ind. Proy'!R127</f>
        <v>0</v>
      </c>
      <c r="H17" s="9">
        <f>+'24-03-999 Ind. Proy'!S127</f>
        <v>0</v>
      </c>
      <c r="I17" s="9">
        <f>+'24-03-999 Ind. Proy'!T127</f>
        <v>0</v>
      </c>
      <c r="J17" s="9">
        <f>+'24-03-999 Ind. Proy'!U127</f>
        <v>0</v>
      </c>
      <c r="K17" s="9">
        <f>+'24-03-999 Ind. Proy'!V127</f>
        <v>0</v>
      </c>
      <c r="L17" s="9">
        <f>+'24-03-999 Ind. Proy'!W127</f>
        <v>0</v>
      </c>
      <c r="M17" s="9">
        <f>+'24-03-999 Ind. Proy'!X127</f>
        <v>0</v>
      </c>
      <c r="N17" s="9">
        <f>+'24-03-999 Ind. Proy'!Y127</f>
        <v>0</v>
      </c>
      <c r="O17" s="9">
        <f>+'24-03-999 Ind. Proy'!Z127</f>
        <v>0</v>
      </c>
      <c r="P17" s="9">
        <f>+'24-03-999 Ind. Proy'!AA127</f>
        <v>0</v>
      </c>
      <c r="Q17" s="9">
        <f>+'24-03-999 Ind. Proy'!AB127</f>
        <v>0</v>
      </c>
      <c r="R17" s="9">
        <f>+'24-03-999 Ind. Proy'!AC127</f>
        <v>0</v>
      </c>
      <c r="S17" s="9">
        <f>+'24-03-999 Ind. Proy'!AD127</f>
        <v>0</v>
      </c>
      <c r="T17" s="9">
        <f>+'24-03-999 Ind. Proy'!AE127</f>
        <v>0</v>
      </c>
      <c r="U17" s="9">
        <f>+'24-03-999 Ind. Proy'!AF127</f>
        <v>0</v>
      </c>
      <c r="V17" s="9">
        <f>+'24-03-999 Ind. Proy'!AG127</f>
        <v>0</v>
      </c>
      <c r="W17" s="9">
        <f>+'24-03-999 Ind. Proy'!AH127</f>
        <v>0</v>
      </c>
      <c r="X17" s="112">
        <f>+'24-03-999 Ind. Proy'!AI116</f>
        <v>0</v>
      </c>
      <c r="Y17" s="112">
        <f>+'24-03-999 Ind. Proy'!AJ116</f>
        <v>0</v>
      </c>
    </row>
    <row r="18" spans="1:25" ht="24.75" customHeight="1" x14ac:dyDescent="0.3">
      <c r="A18" s="43" t="s">
        <v>66</v>
      </c>
      <c r="B18" s="9">
        <f>+'24-03-999 Ind. Proy'!J139</f>
        <v>0</v>
      </c>
      <c r="C18" s="9">
        <f>+'24-03-999 Ind. Proy'!K139</f>
        <v>0</v>
      </c>
      <c r="D18" s="9">
        <f>+'24-03-999 Ind. Proy'!M139</f>
        <v>0</v>
      </c>
      <c r="E18" s="9">
        <f>+'24-03-999 Ind. Proy'!N139</f>
        <v>0</v>
      </c>
      <c r="F18" s="9">
        <f>+'24-03-999 Ind. Proy'!O139</f>
        <v>0</v>
      </c>
      <c r="G18" s="9">
        <f>+'24-03-999 Ind. Proy'!R139</f>
        <v>0</v>
      </c>
      <c r="H18" s="9">
        <f>+'24-03-999 Ind. Proy'!S139</f>
        <v>0</v>
      </c>
      <c r="I18" s="9">
        <f>+'24-03-999 Ind. Proy'!T139</f>
        <v>0</v>
      </c>
      <c r="J18" s="9">
        <f>+'24-03-999 Ind. Proy'!U139</f>
        <v>0</v>
      </c>
      <c r="K18" s="9">
        <f>+'24-03-999 Ind. Proy'!V139</f>
        <v>0</v>
      </c>
      <c r="L18" s="9">
        <f>+'24-03-999 Ind. Proy'!W139</f>
        <v>0</v>
      </c>
      <c r="M18" s="9">
        <f>+'24-03-999 Ind. Proy'!X139</f>
        <v>0</v>
      </c>
      <c r="N18" s="9">
        <f>+'24-03-999 Ind. Proy'!Y139</f>
        <v>0</v>
      </c>
      <c r="O18" s="9">
        <f>+'24-03-999 Ind. Proy'!Z139</f>
        <v>0</v>
      </c>
      <c r="P18" s="9">
        <f>+'24-03-999 Ind. Proy'!AA139</f>
        <v>0</v>
      </c>
      <c r="Q18" s="9">
        <f>+'24-03-999 Ind. Proy'!AB139</f>
        <v>0</v>
      </c>
      <c r="R18" s="9">
        <f>+'24-03-999 Ind. Proy'!AC139</f>
        <v>0</v>
      </c>
      <c r="S18" s="9">
        <f>+'24-03-999 Ind. Proy'!AD139</f>
        <v>0</v>
      </c>
      <c r="T18" s="9">
        <f>+'24-03-999 Ind. Proy'!AE139</f>
        <v>0</v>
      </c>
      <c r="U18" s="9">
        <f>+'24-03-999 Ind. Proy'!AF139</f>
        <v>0</v>
      </c>
      <c r="V18" s="9">
        <f>+'24-03-999 Ind. Proy'!AG139</f>
        <v>0</v>
      </c>
      <c r="W18" s="9">
        <f>+'24-03-999 Ind. Proy'!AH139</f>
        <v>0</v>
      </c>
      <c r="X18" s="112">
        <f>+'24-03-999 Ind. Proy'!AI117</f>
        <v>0</v>
      </c>
      <c r="Y18" s="112">
        <f>+'24-03-999 Ind. Proy'!AJ139</f>
        <v>0</v>
      </c>
    </row>
    <row r="19" spans="1:25" ht="24.75" customHeight="1" x14ac:dyDescent="0.3">
      <c r="A19" s="43" t="s">
        <v>68</v>
      </c>
      <c r="B19" s="9">
        <f>+'24-03-999 Ind. Proy'!J151</f>
        <v>0</v>
      </c>
      <c r="C19" s="9">
        <f>+'24-03-999 Ind. Proy'!K151</f>
        <v>0</v>
      </c>
      <c r="D19" s="9">
        <f>+'24-03-999 Ind. Proy'!M151</f>
        <v>0</v>
      </c>
      <c r="E19" s="9">
        <f>+'24-03-999 Ind. Proy'!N151</f>
        <v>0</v>
      </c>
      <c r="F19" s="9">
        <f>+'24-03-999 Ind. Proy'!O151</f>
        <v>0</v>
      </c>
      <c r="G19" s="9">
        <f>+'24-03-999 Ind. Proy'!R151</f>
        <v>0</v>
      </c>
      <c r="H19" s="9">
        <f>+'24-03-999 Ind. Proy'!S151</f>
        <v>0</v>
      </c>
      <c r="I19" s="9">
        <f>+'24-03-999 Ind. Proy'!T151</f>
        <v>0</v>
      </c>
      <c r="J19" s="9">
        <f>+'24-03-999 Ind. Proy'!U151</f>
        <v>0</v>
      </c>
      <c r="K19" s="9">
        <f>+'24-03-999 Ind. Proy'!V151</f>
        <v>0</v>
      </c>
      <c r="L19" s="9">
        <f>+'24-03-999 Ind. Proy'!W151</f>
        <v>0</v>
      </c>
      <c r="M19" s="9">
        <f>+'24-03-999 Ind. Proy'!X151</f>
        <v>0</v>
      </c>
      <c r="N19" s="9">
        <f>+'24-03-999 Ind. Proy'!Y151</f>
        <v>0</v>
      </c>
      <c r="O19" s="9">
        <f>+'24-03-999 Ind. Proy'!Z151</f>
        <v>0</v>
      </c>
      <c r="P19" s="9">
        <f>+'24-03-999 Ind. Proy'!AA151</f>
        <v>0</v>
      </c>
      <c r="Q19" s="9">
        <f>+'24-03-999 Ind. Proy'!AB151</f>
        <v>0</v>
      </c>
      <c r="R19" s="9">
        <f>+'24-03-999 Ind. Proy'!AC151</f>
        <v>0</v>
      </c>
      <c r="S19" s="9">
        <f>+'24-03-999 Ind. Proy'!AD151</f>
        <v>0</v>
      </c>
      <c r="T19" s="9">
        <f>+'24-03-999 Ind. Proy'!AE151</f>
        <v>0</v>
      </c>
      <c r="U19" s="9">
        <f>+'24-03-999 Ind. Proy'!AF151</f>
        <v>0</v>
      </c>
      <c r="V19" s="9">
        <f>+'24-03-999 Ind. Proy'!AG151</f>
        <v>0</v>
      </c>
      <c r="W19" s="9">
        <f>+'24-03-999 Ind. Proy'!AH151</f>
        <v>0</v>
      </c>
      <c r="X19" s="112">
        <f>+'24-03-999 Ind. Proy'!AI118</f>
        <v>0</v>
      </c>
      <c r="Y19" s="112">
        <f>+'24-03-999 Ind. Proy'!AJ151</f>
        <v>0</v>
      </c>
    </row>
    <row r="20" spans="1:25" ht="24.75" customHeight="1" x14ac:dyDescent="0.3">
      <c r="A20" s="44" t="s">
        <v>70</v>
      </c>
      <c r="B20" s="9">
        <f>+'24-03-999 Ind. Proy'!J163</f>
        <v>0</v>
      </c>
      <c r="C20" s="9">
        <f>+'24-03-999 Ind. Proy'!K163</f>
        <v>0</v>
      </c>
      <c r="D20" s="9">
        <f>+'24-03-999 Ind. Proy'!M163</f>
        <v>0</v>
      </c>
      <c r="E20" s="9">
        <f>+'24-03-999 Ind. Proy'!N163</f>
        <v>0</v>
      </c>
      <c r="F20" s="9">
        <f>+'24-03-999 Ind. Proy'!O163</f>
        <v>0</v>
      </c>
      <c r="G20" s="9">
        <f>+'24-03-999 Ind. Proy'!R163</f>
        <v>0</v>
      </c>
      <c r="H20" s="9">
        <f>+'24-03-999 Ind. Proy'!S163</f>
        <v>0</v>
      </c>
      <c r="I20" s="9">
        <f>+'24-03-999 Ind. Proy'!T163</f>
        <v>0</v>
      </c>
      <c r="J20" s="9">
        <f>+'24-03-999 Ind. Proy'!U163</f>
        <v>0</v>
      </c>
      <c r="K20" s="9">
        <f>+'24-03-999 Ind. Proy'!V163</f>
        <v>0</v>
      </c>
      <c r="L20" s="9">
        <f>+'24-03-999 Ind. Proy'!W163</f>
        <v>0</v>
      </c>
      <c r="M20" s="9">
        <f>+'24-03-999 Ind. Proy'!X163</f>
        <v>0</v>
      </c>
      <c r="N20" s="9">
        <f>+'24-03-999 Ind. Proy'!Y163</f>
        <v>0</v>
      </c>
      <c r="O20" s="9">
        <f>+'24-03-999 Ind. Proy'!Z163</f>
        <v>0</v>
      </c>
      <c r="P20" s="9">
        <f>+'24-03-999 Ind. Proy'!AA163</f>
        <v>0</v>
      </c>
      <c r="Q20" s="9">
        <f>+'24-03-999 Ind. Proy'!AB163</f>
        <v>0</v>
      </c>
      <c r="R20" s="9">
        <f>+'24-03-999 Ind. Proy'!AC163</f>
        <v>0</v>
      </c>
      <c r="S20" s="9">
        <f>+'24-03-999 Ind. Proy'!AD163</f>
        <v>0</v>
      </c>
      <c r="T20" s="9">
        <f>+'24-03-999 Ind. Proy'!AE163</f>
        <v>0</v>
      </c>
      <c r="U20" s="9">
        <f>+'24-03-999 Ind. Proy'!AF163</f>
        <v>0</v>
      </c>
      <c r="V20" s="9">
        <f>+'24-03-999 Ind. Proy'!AG163</f>
        <v>0</v>
      </c>
      <c r="W20" s="9">
        <f>+'24-03-999 Ind. Proy'!AH163</f>
        <v>0</v>
      </c>
      <c r="X20" s="112">
        <f>+'24-03-999 Ind. Proy'!AI119</f>
        <v>0</v>
      </c>
      <c r="Y20" s="112">
        <f>+'24-03-999 Ind. Proy'!AJ163</f>
        <v>0</v>
      </c>
    </row>
    <row r="21" spans="1:25" ht="24.75" customHeight="1" x14ac:dyDescent="0.3">
      <c r="A21" s="44" t="s">
        <v>72</v>
      </c>
      <c r="B21" s="9">
        <f>+'24-03-999 Ind. Proy'!J175</f>
        <v>0</v>
      </c>
      <c r="C21" s="9">
        <f>+'24-03-999 Ind. Proy'!K175</f>
        <v>0</v>
      </c>
      <c r="D21" s="9">
        <f>+'24-03-999 Ind. Proy'!M175</f>
        <v>0</v>
      </c>
      <c r="E21" s="9">
        <f>+'24-03-999 Ind. Proy'!N175</f>
        <v>0</v>
      </c>
      <c r="F21" s="9">
        <f>+'24-03-999 Ind. Proy'!O175</f>
        <v>0</v>
      </c>
      <c r="G21" s="9">
        <f>+'24-03-999 Ind. Proy'!R175</f>
        <v>0</v>
      </c>
      <c r="H21" s="9">
        <f>+'24-03-999 Ind. Proy'!S175</f>
        <v>0</v>
      </c>
      <c r="I21" s="9">
        <f>+'24-03-999 Ind. Proy'!T175</f>
        <v>0</v>
      </c>
      <c r="J21" s="9">
        <f>+'24-03-999 Ind. Proy'!U175</f>
        <v>0</v>
      </c>
      <c r="K21" s="9">
        <f>+'24-03-999 Ind. Proy'!V175</f>
        <v>0</v>
      </c>
      <c r="L21" s="9">
        <f>+'24-03-999 Ind. Proy'!W175</f>
        <v>0</v>
      </c>
      <c r="M21" s="9">
        <f>+'24-03-999 Ind. Proy'!X175</f>
        <v>0</v>
      </c>
      <c r="N21" s="9">
        <f>+'24-03-999 Ind. Proy'!Y175</f>
        <v>0</v>
      </c>
      <c r="O21" s="9">
        <f>+'24-03-999 Ind. Proy'!Z175</f>
        <v>0</v>
      </c>
      <c r="P21" s="9">
        <f>+'24-03-999 Ind. Proy'!AA175</f>
        <v>0</v>
      </c>
      <c r="Q21" s="9">
        <f>+'24-03-999 Ind. Proy'!AB175</f>
        <v>0</v>
      </c>
      <c r="R21" s="9">
        <f>+'24-03-999 Ind. Proy'!AC175</f>
        <v>0</v>
      </c>
      <c r="S21" s="9">
        <f>+'24-03-999 Ind. Proy'!AD175</f>
        <v>0</v>
      </c>
      <c r="T21" s="9">
        <f>+'24-03-999 Ind. Proy'!AE175</f>
        <v>0</v>
      </c>
      <c r="U21" s="9">
        <f>+'24-03-999 Ind. Proy'!AF175</f>
        <v>0</v>
      </c>
      <c r="V21" s="9">
        <f>+'24-03-999 Ind. Proy'!AG175</f>
        <v>0</v>
      </c>
      <c r="W21" s="9">
        <f>+'24-03-999 Ind. Proy'!AH175</f>
        <v>0</v>
      </c>
      <c r="X21" s="112">
        <f>+'24-03-999 Ind. Proy'!AI175</f>
        <v>0</v>
      </c>
      <c r="Y21" s="112">
        <f>+'24-03-999 Ind. Proy'!AJ175</f>
        <v>0</v>
      </c>
    </row>
    <row r="22" spans="1:25" ht="24.75" customHeight="1" x14ac:dyDescent="0.3">
      <c r="A22" s="44" t="s">
        <v>74</v>
      </c>
      <c r="B22" s="9">
        <f>+'24-03-999 Ind. Proy'!J187</f>
        <v>0</v>
      </c>
      <c r="C22" s="9">
        <f>+'24-03-999 Ind. Proy'!K187</f>
        <v>0</v>
      </c>
      <c r="D22" s="9">
        <f>+'24-03-999 Ind. Proy'!M187</f>
        <v>0</v>
      </c>
      <c r="E22" s="9">
        <f>+'24-03-999 Ind. Proy'!N187</f>
        <v>0</v>
      </c>
      <c r="F22" s="9">
        <f>+'24-03-999 Ind. Proy'!O187</f>
        <v>0</v>
      </c>
      <c r="G22" s="9">
        <f>+'24-03-999 Ind. Proy'!R187</f>
        <v>0</v>
      </c>
      <c r="H22" s="9">
        <f>+'24-03-999 Ind. Proy'!S187</f>
        <v>0</v>
      </c>
      <c r="I22" s="9">
        <f>+'24-03-999 Ind. Proy'!T187</f>
        <v>0</v>
      </c>
      <c r="J22" s="9">
        <f>+'24-03-999 Ind. Proy'!U187</f>
        <v>0</v>
      </c>
      <c r="K22" s="9">
        <f>+'24-03-999 Ind. Proy'!V187</f>
        <v>0</v>
      </c>
      <c r="L22" s="9">
        <f>+'24-03-999 Ind. Proy'!W187</f>
        <v>0</v>
      </c>
      <c r="M22" s="9">
        <f>+'24-03-999 Ind. Proy'!X187</f>
        <v>0</v>
      </c>
      <c r="N22" s="9">
        <f>+'24-03-999 Ind. Proy'!Y187</f>
        <v>0</v>
      </c>
      <c r="O22" s="9">
        <f>+'24-03-999 Ind. Proy'!Z187</f>
        <v>0</v>
      </c>
      <c r="P22" s="9">
        <f>+'24-03-999 Ind. Proy'!AA187</f>
        <v>0</v>
      </c>
      <c r="Q22" s="9">
        <f>+'24-03-999 Ind. Proy'!AB187</f>
        <v>0</v>
      </c>
      <c r="R22" s="9">
        <f>+'24-03-999 Ind. Proy'!AC187</f>
        <v>0</v>
      </c>
      <c r="S22" s="9">
        <f>+'24-03-999 Ind. Proy'!AD187</f>
        <v>0</v>
      </c>
      <c r="T22" s="9">
        <f>+'24-03-999 Ind. Proy'!AE187</f>
        <v>0</v>
      </c>
      <c r="U22" s="9">
        <f>+'24-03-999 Ind. Proy'!AF187</f>
        <v>0</v>
      </c>
      <c r="V22" s="9">
        <f>+'24-03-999 Ind. Proy'!AG187</f>
        <v>0</v>
      </c>
      <c r="W22" s="9">
        <f>+'24-03-999 Ind. Proy'!AH187</f>
        <v>0</v>
      </c>
      <c r="X22" s="112">
        <f>+'24-03-999 Ind. Proy'!AI187</f>
        <v>0</v>
      </c>
      <c r="Y22" s="112">
        <f>+'24-03-999 Ind. Proy'!AJ187</f>
        <v>0</v>
      </c>
    </row>
    <row r="23" spans="1:25" ht="24.75" customHeight="1" x14ac:dyDescent="0.3">
      <c r="A23" s="45" t="s">
        <v>76</v>
      </c>
      <c r="B23" s="9">
        <f>+'24-03-999 Ind. Proy'!J190</f>
        <v>529777000</v>
      </c>
      <c r="C23" s="9">
        <f>+'24-03-999 Ind. Proy'!K190</f>
        <v>529777000</v>
      </c>
      <c r="D23" s="9">
        <f>+'24-03-999 Ind. Proy'!M190</f>
        <v>0</v>
      </c>
      <c r="E23" s="9">
        <f>+'24-03-999 Ind. Proy'!N190</f>
        <v>0</v>
      </c>
      <c r="F23" s="9">
        <f>+'24-03-999 Ind. Proy'!O190</f>
        <v>0</v>
      </c>
      <c r="G23" s="9">
        <f>+'24-03-999 Ind. Proy'!R190</f>
        <v>0</v>
      </c>
      <c r="H23" s="9">
        <f>+'24-03-999 Ind. Proy'!S190</f>
        <v>264888500</v>
      </c>
      <c r="I23" s="9">
        <f>+'24-03-999 Ind. Proy'!T190</f>
        <v>0</v>
      </c>
      <c r="J23" s="9">
        <f>+'24-03-999 Ind. Proy'!U190</f>
        <v>264888500</v>
      </c>
      <c r="K23" s="9">
        <f>+'24-03-999 Ind. Proy'!V190</f>
        <v>0</v>
      </c>
      <c r="L23" s="9">
        <f>+'24-03-999 Ind. Proy'!W190</f>
        <v>0</v>
      </c>
      <c r="M23" s="9">
        <f>+'24-03-999 Ind. Proy'!X190</f>
        <v>0</v>
      </c>
      <c r="N23" s="9">
        <f>+'24-03-999 Ind. Proy'!Y190</f>
        <v>0</v>
      </c>
      <c r="O23" s="9">
        <f>+'24-03-999 Ind. Proy'!Z190</f>
        <v>0</v>
      </c>
      <c r="P23" s="9">
        <f>+'24-03-999 Ind. Proy'!AA190</f>
        <v>0</v>
      </c>
      <c r="Q23" s="9">
        <f>+'24-03-999 Ind. Proy'!AB190</f>
        <v>0</v>
      </c>
      <c r="R23" s="9">
        <f>+'24-03-999 Ind. Proy'!AC190</f>
        <v>0</v>
      </c>
      <c r="S23" s="9">
        <f>+'24-03-999 Ind. Proy'!AD190</f>
        <v>0</v>
      </c>
      <c r="T23" s="9">
        <f>+'24-03-999 Ind. Proy'!AE190</f>
        <v>0</v>
      </c>
      <c r="U23" s="9">
        <f>+'24-03-999 Ind. Proy'!AF190</f>
        <v>0</v>
      </c>
      <c r="V23" s="9">
        <f>+'24-03-999 Ind. Proy'!AG190</f>
        <v>0</v>
      </c>
      <c r="W23" s="9">
        <f>+'24-03-999 Ind. Proy'!AH190</f>
        <v>264888500</v>
      </c>
      <c r="X23" s="112">
        <f>+'24-03-999 Ind. Proy'!AI190</f>
        <v>0.5</v>
      </c>
      <c r="Y23" s="112">
        <f>+'24-03-999 Ind. Proy'!AJ190</f>
        <v>1</v>
      </c>
    </row>
    <row r="24" spans="1:25" ht="25.5" customHeight="1" x14ac:dyDescent="0.3">
      <c r="A24" s="403" t="s">
        <v>472</v>
      </c>
      <c r="B24" s="273">
        <f t="shared" ref="B24:W24" si="0">SUM(B8:B23)</f>
        <v>529777000</v>
      </c>
      <c r="C24" s="273">
        <f t="shared" si="0"/>
        <v>529777000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264888500</v>
      </c>
      <c r="I24" s="273">
        <f t="shared" si="0"/>
        <v>0</v>
      </c>
      <c r="J24" s="273">
        <f t="shared" si="0"/>
        <v>264888500</v>
      </c>
      <c r="K24" s="273">
        <f t="shared" si="0"/>
        <v>0</v>
      </c>
      <c r="L24" s="273">
        <f t="shared" si="0"/>
        <v>0</v>
      </c>
      <c r="M24" s="273">
        <f t="shared" si="0"/>
        <v>0</v>
      </c>
      <c r="N24" s="273">
        <f t="shared" si="0"/>
        <v>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264888500</v>
      </c>
      <c r="X24" s="281">
        <f>+'24-03-999 Ind. Proy'!AI191</f>
        <v>0.5</v>
      </c>
      <c r="Y24" s="281">
        <f>'24-03-999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3CCFF"/>
    <pageSetUpPr fitToPage="1"/>
  </sheetPr>
  <dimension ref="A1:AJ208"/>
  <sheetViews>
    <sheetView topLeftCell="A68" zoomScaleNormal="100" workbookViewId="0">
      <selection activeCell="AH189" sqref="AH189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9.1093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2" style="12" hidden="1" customWidth="1" outlineLevel="1"/>
    <col min="21" max="21" width="12" style="12" customWidth="1" collapsed="1"/>
    <col min="22" max="24" width="12" style="12" hidden="1" customWidth="1" outlineLevel="1"/>
    <col min="25" max="25" width="12.109375" style="12" customWidth="1" collapsed="1"/>
    <col min="26" max="28" width="12.109375" style="12" customWidth="1" outlineLevel="1"/>
    <col min="29" max="29" width="12.109375" style="12" customWidth="1"/>
    <col min="30" max="32" width="12.10937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67" t="s">
        <v>88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Z5" s="468"/>
      <c r="AA5" s="468"/>
      <c r="AB5" s="468"/>
      <c r="AC5" s="468"/>
      <c r="AD5" s="468"/>
      <c r="AE5" s="468"/>
      <c r="AF5" s="468"/>
      <c r="AG5" s="468"/>
      <c r="AH5" s="468"/>
      <c r="AI5" s="468"/>
      <c r="AJ5" s="469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IF(ISERROR(AH9/$AH$191),"-",AH9/$AH$191)</f>
        <v>0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</row>
    <row r="19" spans="1:36" s="11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IF(ISERROR(AH21/$AH$191),"-",AH21/$AH$191)</f>
        <v>0</v>
      </c>
    </row>
    <row r="22" spans="1:36" s="11" customFormat="1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</row>
    <row r="25" spans="1:36" s="11" customFormat="1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36" s="11" customFormat="1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</row>
    <row r="28" spans="1:36" s="11" customFormat="1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36" s="11" customFormat="1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</row>
    <row r="31" spans="1:36" s="11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IF(ISERROR(AH33/$AH$191),"-",AH33/$AH$191)</f>
        <v>0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</row>
    <row r="43" spans="1:36" s="11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IF(ISERROR(AH45/$AH$191),"-",AH45/$AH$191)</f>
        <v>0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</row>
    <row r="55" spans="1:36" s="11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IF(ISERROR(AH57/$AH$191),"-",AH57/$AH$191)</f>
        <v>0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</row>
    <row r="67" spans="1:36" s="11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IF(ISERROR(AH69/$AH$191),"-",AH69/$AH$191)</f>
        <v>0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</row>
    <row r="79" spans="1:36" s="11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IF(ISERROR(AH81/$AH$191),"-",AH81/$AH$191)</f>
        <v>0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</row>
    <row r="91" spans="1:36" s="11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IF(ISERROR(AH93/$AH$191),"-",AH93/$AH$191)</f>
        <v>0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</row>
    <row r="103" spans="1:36" s="11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IF(ISERROR(AH105/$AH$191),"-",AH105/$AH$191)</f>
        <v>0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</row>
    <row r="115" spans="1:36" s="11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</row>
    <row r="116" spans="1:36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>
        <f t="shared" ref="AJ117:AJ126" si="74">IF(ISERROR(AH117/$AH$191),"-",AH117/$AH$191)</f>
        <v>0</v>
      </c>
    </row>
    <row r="118" spans="1:36" s="11" customFormat="1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>
        <f t="shared" si="74"/>
        <v>0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>
        <f t="shared" si="74"/>
        <v>0</v>
      </c>
    </row>
    <row r="120" spans="1:36" s="11" customFormat="1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>
        <f t="shared" si="74"/>
        <v>0</v>
      </c>
    </row>
    <row r="121" spans="1:36" s="11" customFormat="1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>
        <f t="shared" si="74"/>
        <v>0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>
        <f t="shared" si="74"/>
        <v>0</v>
      </c>
    </row>
    <row r="123" spans="1:36" s="11" customFormat="1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>
        <f t="shared" si="74"/>
        <v>0</v>
      </c>
    </row>
    <row r="124" spans="1:36" s="11" customFormat="1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>
        <f t="shared" si="74"/>
        <v>0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>
        <f t="shared" si="74"/>
        <v>0</v>
      </c>
    </row>
    <row r="126" spans="1:36" s="11" customFormat="1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>
        <f t="shared" si="74"/>
        <v>0</v>
      </c>
    </row>
    <row r="127" spans="1:36" s="11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230"/>
      <c r="K128" s="136"/>
      <c r="L128" s="260"/>
      <c r="M128" s="261"/>
      <c r="N128" s="261"/>
      <c r="O128" s="261"/>
      <c r="P128" s="120"/>
      <c r="Q128" s="262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263"/>
      <c r="AJ128" s="263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>
        <f t="shared" ref="AJ129:AJ138" si="81">IF(ISERROR(AH129/$AH$191),"-",AH129/$AH$191)</f>
        <v>0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>
        <f t="shared" si="81"/>
        <v>0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>
        <f t="shared" si="81"/>
        <v>0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>
        <f t="shared" si="81"/>
        <v>0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>
        <f t="shared" si="81"/>
        <v>0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>
        <f t="shared" si="81"/>
        <v>0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>
        <f t="shared" si="81"/>
        <v>0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>
        <f t="shared" si="81"/>
        <v>0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>
        <f t="shared" si="81"/>
        <v>0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>
        <f t="shared" si="81"/>
        <v>0</v>
      </c>
    </row>
    <row r="139" spans="1:36" s="11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136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>
        <f t="shared" ref="AJ141:AJ150" si="89">IF(ISERROR(AH141/$AH$191),"-",AH141/$AH$191)</f>
        <v>0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>
        <f t="shared" si="89"/>
        <v>0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>
        <f t="shared" si="89"/>
        <v>0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>
        <f t="shared" si="89"/>
        <v>0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>
        <f t="shared" si="89"/>
        <v>0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>
        <f t="shared" si="89"/>
        <v>0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>
        <f t="shared" si="89"/>
        <v>0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>
        <f t="shared" si="89"/>
        <v>0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>
        <f t="shared" si="89"/>
        <v>0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>
        <f t="shared" si="89"/>
        <v>0</v>
      </c>
    </row>
    <row r="151" spans="1:36" s="11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>
        <f t="shared" ref="AJ153:AJ162" si="97">IF(ISERROR(AH153/$AH$191),"-",AH153/$AH$191)</f>
        <v>0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>
        <f t="shared" si="97"/>
        <v>0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>
        <f t="shared" si="97"/>
        <v>0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>
        <f t="shared" si="97"/>
        <v>0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>
        <f t="shared" si="97"/>
        <v>0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>
        <f t="shared" si="97"/>
        <v>0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>
        <f t="shared" si="97"/>
        <v>0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>
        <f t="shared" si="97"/>
        <v>0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>
        <f t="shared" si="97"/>
        <v>0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>
        <f t="shared" si="97"/>
        <v>0</v>
      </c>
    </row>
    <row r="163" spans="1:36" s="11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>
        <f t="shared" ref="AJ165:AJ174" si="105">IF(ISERROR(AH165/$AH$191),"-",AH165/$AH$191)</f>
        <v>0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>
        <f t="shared" si="105"/>
        <v>0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>
        <f t="shared" si="105"/>
        <v>0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>
        <f t="shared" si="105"/>
        <v>0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>
        <f t="shared" si="105"/>
        <v>0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>
        <f t="shared" si="105"/>
        <v>0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>
        <f t="shared" si="105"/>
        <v>0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>
        <f t="shared" si="105"/>
        <v>0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>
        <f t="shared" si="105"/>
        <v>0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>
        <f t="shared" si="105"/>
        <v>0</v>
      </c>
    </row>
    <row r="175" spans="1:36" s="11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>
        <f t="shared" ref="AJ177:AJ186" si="113">IF(ISERROR(AH177/$AH$191),"-",AH177/$AH$191)</f>
        <v>0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>
        <f t="shared" si="113"/>
        <v>0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>
        <f t="shared" si="113"/>
        <v>0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>
        <f t="shared" si="113"/>
        <v>0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>
        <f t="shared" si="113"/>
        <v>0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>
        <f t="shared" si="113"/>
        <v>0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>
        <f t="shared" si="113"/>
        <v>0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>
        <f t="shared" si="113"/>
        <v>0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>
        <f t="shared" si="113"/>
        <v>0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>
        <f t="shared" si="113"/>
        <v>0</v>
      </c>
    </row>
    <row r="187" spans="1:36" s="11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46">
        <v>1844981000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8" customFormat="1" ht="35.1" customHeight="1" outlineLevel="1" x14ac:dyDescent="0.3">
      <c r="A189" s="113">
        <v>1</v>
      </c>
      <c r="B189" s="113"/>
      <c r="C189" s="120" t="s">
        <v>89</v>
      </c>
      <c r="D189" s="121">
        <v>44699</v>
      </c>
      <c r="E189" s="119" t="s">
        <v>90</v>
      </c>
      <c r="F189" s="139" t="s">
        <v>91</v>
      </c>
      <c r="G189" s="123" t="s">
        <v>92</v>
      </c>
      <c r="H189" s="124"/>
      <c r="I189" s="125"/>
      <c r="J189" s="447"/>
      <c r="K189" s="126">
        <v>1844981000</v>
      </c>
      <c r="L189" s="18" t="s">
        <v>80</v>
      </c>
      <c r="M189" s="128"/>
      <c r="N189" s="129"/>
      <c r="O189" s="128"/>
      <c r="P189" s="130"/>
      <c r="Q189" s="130"/>
      <c r="R189" s="115"/>
      <c r="S189" s="115"/>
      <c r="T189" s="115"/>
      <c r="U189" s="116">
        <f>SUM(R189:T189)</f>
        <v>0</v>
      </c>
      <c r="V189" s="115"/>
      <c r="W189" s="115"/>
      <c r="X189" s="115">
        <v>1291486700</v>
      </c>
      <c r="Y189" s="116">
        <f>SUM(V189:X189)</f>
        <v>1291486700</v>
      </c>
      <c r="Z189" s="115"/>
      <c r="AA189" s="115"/>
      <c r="AB189" s="115"/>
      <c r="AC189" s="116">
        <f>SUM(Z189:AB189)</f>
        <v>0</v>
      </c>
      <c r="AD189" s="115"/>
      <c r="AE189" s="115">
        <v>0</v>
      </c>
      <c r="AF189" s="115"/>
      <c r="AG189" s="116">
        <f>SUM(AD189:AF189)</f>
        <v>0</v>
      </c>
      <c r="AH189" s="116">
        <f t="shared" ref="AH189" si="120">SUM(U189,Y189,AC189,AG189)</f>
        <v>1291486700</v>
      </c>
      <c r="AI189" s="117">
        <f>IF(ISERROR(AH189/J188),0,AH189/J188)</f>
        <v>0.7</v>
      </c>
      <c r="AJ189" s="117">
        <f>IF(ISERROR(AH189/$AH$191),"-",AH189/$AH$191)</f>
        <v>1</v>
      </c>
    </row>
    <row r="190" spans="1:36" s="11" customFormat="1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1844981000</v>
      </c>
      <c r="K190" s="273">
        <f>SUM(K189:K189)</f>
        <v>1844981000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1">SUM(R189:R189)</f>
        <v>0</v>
      </c>
      <c r="S190" s="273">
        <f t="shared" si="121"/>
        <v>0</v>
      </c>
      <c r="T190" s="273">
        <f t="shared" si="121"/>
        <v>0</v>
      </c>
      <c r="U190" s="273">
        <f t="shared" si="121"/>
        <v>0</v>
      </c>
      <c r="V190" s="273">
        <f t="shared" si="121"/>
        <v>0</v>
      </c>
      <c r="W190" s="273">
        <f t="shared" si="121"/>
        <v>0</v>
      </c>
      <c r="X190" s="273">
        <f t="shared" si="121"/>
        <v>1291486700</v>
      </c>
      <c r="Y190" s="273">
        <f t="shared" si="121"/>
        <v>1291486700</v>
      </c>
      <c r="Z190" s="273">
        <f t="shared" si="121"/>
        <v>0</v>
      </c>
      <c r="AA190" s="273">
        <f t="shared" si="121"/>
        <v>0</v>
      </c>
      <c r="AB190" s="273">
        <f t="shared" si="121"/>
        <v>0</v>
      </c>
      <c r="AC190" s="273">
        <f t="shared" si="121"/>
        <v>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1291486700</v>
      </c>
      <c r="AI190" s="281">
        <f>IF(ISERROR(AH190/J190),0,AH190/J190)</f>
        <v>0.7</v>
      </c>
      <c r="AJ190" s="281">
        <f>IF(ISERROR(AH190/$AH$191),0,AH190/$AH$191)</f>
        <v>1</v>
      </c>
    </row>
    <row r="191" spans="1:36" ht="15" customHeight="1" x14ac:dyDescent="0.3">
      <c r="A191" s="421" t="s">
        <v>93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1844981000</v>
      </c>
      <c r="K191" s="276">
        <f>+K19+K31+K43+K55+K67+K79+K91+K103+K115+K127+K139+K151+K187+K163+K175+K190</f>
        <v>1844981000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0</v>
      </c>
      <c r="S191" s="276">
        <f t="shared" si="122"/>
        <v>0</v>
      </c>
      <c r="T191" s="276">
        <f t="shared" si="122"/>
        <v>0</v>
      </c>
      <c r="U191" s="276">
        <f t="shared" si="122"/>
        <v>0</v>
      </c>
      <c r="V191" s="276">
        <f t="shared" si="122"/>
        <v>0</v>
      </c>
      <c r="W191" s="276">
        <f t="shared" si="122"/>
        <v>0</v>
      </c>
      <c r="X191" s="276">
        <f t="shared" si="122"/>
        <v>1291486700</v>
      </c>
      <c r="Y191" s="276">
        <f t="shared" si="122"/>
        <v>1291486700</v>
      </c>
      <c r="Z191" s="276">
        <f t="shared" si="122"/>
        <v>0</v>
      </c>
      <c r="AA191" s="276">
        <f t="shared" si="122"/>
        <v>0</v>
      </c>
      <c r="AB191" s="276">
        <f t="shared" si="122"/>
        <v>0</v>
      </c>
      <c r="AC191" s="276">
        <f t="shared" si="122"/>
        <v>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1291486700</v>
      </c>
      <c r="AI191" s="280">
        <f>IF(ISERROR(AH191/J191),0,AH191/J191)</f>
        <v>0.7</v>
      </c>
      <c r="AJ191" s="280">
        <f>IF(ISERROR(AH191/$AH$191),0,AH191/$AH$191)</f>
        <v>1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3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15">
      <c r="A195" s="15"/>
      <c r="B195" s="15"/>
      <c r="C195" s="15"/>
      <c r="D195" s="15"/>
      <c r="E195" s="14"/>
      <c r="F195" s="14"/>
      <c r="G195" s="15"/>
      <c r="H195" s="15"/>
      <c r="I195" s="15"/>
      <c r="J195" s="297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 xr:uid="{00000000-0002-0000-04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0400-000001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0400-000002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4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4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400-000005000000}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 xr:uid="{00000000-0002-0000-04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4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DB5"/>
    <pageSetUpPr fitToPage="1"/>
  </sheetPr>
  <dimension ref="A1:AJ41"/>
  <sheetViews>
    <sheetView zoomScaleNormal="100" workbookViewId="0">
      <selection activeCell="Q10" sqref="Q10"/>
    </sheetView>
  </sheetViews>
  <sheetFormatPr baseColWidth="10" defaultColWidth="11.44140625" defaultRowHeight="10.199999999999999" outlineLevelCol="1" x14ac:dyDescent="0.3"/>
  <cols>
    <col min="1" max="1" width="45.109375" style="15" bestFit="1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36" s="11" customFormat="1" ht="15" customHeight="1" x14ac:dyDescent="0.3">
      <c r="A1" s="452" t="s">
        <v>0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</row>
    <row r="2" spans="1:36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36" s="11" customFormat="1" ht="15" customHeight="1" x14ac:dyDescent="0.3">
      <c r="A3" s="452" t="str">
        <f>+'24-02-010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36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36" ht="18" customHeight="1" x14ac:dyDescent="0.3">
      <c r="A5" s="459" t="str">
        <f>+'24-02-010 Ind. Proy'!A5:U5</f>
        <v>24-02-010 "Programa de Ayudas Técnicas - SENADIS"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36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36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36" ht="24.75" customHeight="1" x14ac:dyDescent="0.3">
      <c r="A8" s="43" t="s">
        <v>46</v>
      </c>
      <c r="B8" s="9">
        <f>+'24-02-010 Ind. Proy'!J19</f>
        <v>0</v>
      </c>
      <c r="C8" s="9">
        <f>+'24-02-010 Ind. Proy'!K19</f>
        <v>0</v>
      </c>
      <c r="D8" s="9">
        <f>+'24-02-010 Ind. Proy'!M19</f>
        <v>0</v>
      </c>
      <c r="E8" s="9">
        <f>+'24-02-010 Ind. Proy'!N19</f>
        <v>0</v>
      </c>
      <c r="F8" s="9">
        <f>+'24-02-010 Ind. Proy'!O19</f>
        <v>0</v>
      </c>
      <c r="G8" s="9">
        <f>+'24-02-010 Ind. Proy'!R19</f>
        <v>0</v>
      </c>
      <c r="H8" s="9">
        <f>+'24-02-010 Ind. Proy'!S19</f>
        <v>0</v>
      </c>
      <c r="I8" s="9">
        <f>+'24-02-010 Ind. Proy'!T19</f>
        <v>0</v>
      </c>
      <c r="J8" s="9">
        <f>+'24-02-010 Ind. Proy'!U19</f>
        <v>0</v>
      </c>
      <c r="K8" s="9">
        <f>+'24-02-010 Ind. Proy'!V19</f>
        <v>0</v>
      </c>
      <c r="L8" s="9">
        <f>+'24-02-010 Ind. Proy'!W19</f>
        <v>0</v>
      </c>
      <c r="M8" s="9">
        <f>+'24-02-010 Ind. Proy'!X19</f>
        <v>0</v>
      </c>
      <c r="N8" s="9">
        <f>+'24-02-010 Ind. Proy'!Y19</f>
        <v>0</v>
      </c>
      <c r="O8" s="9">
        <f>+'24-02-010 Ind. Proy'!Z19</f>
        <v>0</v>
      </c>
      <c r="P8" s="9">
        <f>+'24-02-010 Ind. Proy'!AA19</f>
        <v>0</v>
      </c>
      <c r="Q8" s="9">
        <f>+'24-02-010 Ind. Proy'!AB19</f>
        <v>0</v>
      </c>
      <c r="R8" s="9">
        <f>+'24-02-010 Ind. Proy'!AC19</f>
        <v>0</v>
      </c>
      <c r="S8" s="9">
        <f>+'24-02-010 Ind. Proy'!AD19</f>
        <v>0</v>
      </c>
      <c r="T8" s="9">
        <f>+'24-02-010 Ind. Proy'!AE19</f>
        <v>0</v>
      </c>
      <c r="U8" s="9">
        <f>+'24-02-010 Ind. Proy'!AF19</f>
        <v>0</v>
      </c>
      <c r="V8" s="9">
        <f>+'24-02-010 Ind. Proy'!AG19</f>
        <v>0</v>
      </c>
      <c r="W8" s="9">
        <f>+'24-02-010 Ind. Proy'!AH19</f>
        <v>0</v>
      </c>
      <c r="X8" s="112">
        <f>+'24-02-010 Ind. Proy'!AI19</f>
        <v>0</v>
      </c>
      <c r="Y8" s="112">
        <f>+'24-02-010 Ind. Proy'!AJ19</f>
        <v>0</v>
      </c>
    </row>
    <row r="9" spans="1:36" ht="24.75" customHeight="1" x14ac:dyDescent="0.3">
      <c r="A9" s="43" t="s">
        <v>48</v>
      </c>
      <c r="B9" s="9">
        <f>+'24-02-010 Ind. Proy'!J31</f>
        <v>0</v>
      </c>
      <c r="C9" s="9">
        <f>+'24-02-010 Ind. Proy'!K31</f>
        <v>0</v>
      </c>
      <c r="D9" s="9">
        <f>+'24-02-010 Ind. Proy'!M31</f>
        <v>0</v>
      </c>
      <c r="E9" s="9">
        <f>+'24-02-010 Ind. Proy'!N31</f>
        <v>0</v>
      </c>
      <c r="F9" s="9">
        <f>+'24-02-010 Ind. Proy'!O31</f>
        <v>0</v>
      </c>
      <c r="G9" s="9">
        <f>+'24-02-010 Ind. Proy'!R31</f>
        <v>0</v>
      </c>
      <c r="H9" s="9">
        <f>+'24-02-010 Ind. Proy'!S31</f>
        <v>0</v>
      </c>
      <c r="I9" s="9">
        <f>+'24-02-010 Ind. Proy'!T31</f>
        <v>0</v>
      </c>
      <c r="J9" s="9">
        <f>+'24-02-010 Ind. Proy'!U31</f>
        <v>0</v>
      </c>
      <c r="K9" s="9">
        <f>+'24-02-010 Ind. Proy'!V31</f>
        <v>0</v>
      </c>
      <c r="L9" s="9">
        <f>+'24-02-010 Ind. Proy'!W31</f>
        <v>0</v>
      </c>
      <c r="M9" s="9">
        <f>+'24-02-010 Ind. Proy'!X31</f>
        <v>0</v>
      </c>
      <c r="N9" s="9">
        <f>+'24-02-010 Ind. Proy'!Y31</f>
        <v>0</v>
      </c>
      <c r="O9" s="9">
        <f>+'24-02-010 Ind. Proy'!Z31</f>
        <v>0</v>
      </c>
      <c r="P9" s="9">
        <f>+'24-02-010 Ind. Proy'!AA31</f>
        <v>0</v>
      </c>
      <c r="Q9" s="9">
        <f>+'24-02-010 Ind. Proy'!AB31</f>
        <v>0</v>
      </c>
      <c r="R9" s="9">
        <f>+'24-02-010 Ind. Proy'!AC31</f>
        <v>0</v>
      </c>
      <c r="S9" s="9">
        <f>+'24-02-010 Ind. Proy'!AD31</f>
        <v>0</v>
      </c>
      <c r="T9" s="9">
        <f>+'24-02-010 Ind. Proy'!AE31</f>
        <v>0</v>
      </c>
      <c r="U9" s="9">
        <f>+'24-02-010 Ind. Proy'!AF31</f>
        <v>0</v>
      </c>
      <c r="V9" s="9">
        <f>+'24-02-010 Ind. Proy'!AG31</f>
        <v>0</v>
      </c>
      <c r="W9" s="9">
        <f>+'24-02-010 Ind. Proy'!AH31</f>
        <v>0</v>
      </c>
      <c r="X9" s="112">
        <f>+'24-02-010 Ind. Proy'!AI31</f>
        <v>0</v>
      </c>
      <c r="Y9" s="112">
        <f>+'24-02-010 Ind. Proy'!AJ31</f>
        <v>0</v>
      </c>
    </row>
    <row r="10" spans="1:36" ht="24.75" customHeight="1" x14ac:dyDescent="0.3">
      <c r="A10" s="43" t="s">
        <v>50</v>
      </c>
      <c r="B10" s="9">
        <f>+'24-02-010 Ind. Proy'!J43</f>
        <v>0</v>
      </c>
      <c r="C10" s="9">
        <f>+'24-02-010 Ind. Proy'!K43</f>
        <v>0</v>
      </c>
      <c r="D10" s="9">
        <f>+'24-02-010 Ind. Proy'!M43</f>
        <v>0</v>
      </c>
      <c r="E10" s="9">
        <f>+'24-02-010 Ind. Proy'!N43</f>
        <v>0</v>
      </c>
      <c r="F10" s="9">
        <f>+'24-02-010 Ind. Proy'!O43</f>
        <v>0</v>
      </c>
      <c r="G10" s="9">
        <f>+'24-02-010 Ind. Proy'!R43</f>
        <v>0</v>
      </c>
      <c r="H10" s="9">
        <f>+'24-02-010 Ind. Proy'!S43</f>
        <v>0</v>
      </c>
      <c r="I10" s="9">
        <f>+'24-02-010 Ind. Proy'!T43</f>
        <v>0</v>
      </c>
      <c r="J10" s="9">
        <f>+'24-02-010 Ind. Proy'!U43</f>
        <v>0</v>
      </c>
      <c r="K10" s="9">
        <f>+'24-02-010 Ind. Proy'!V43</f>
        <v>0</v>
      </c>
      <c r="L10" s="9">
        <f>+'24-02-010 Ind. Proy'!W43</f>
        <v>0</v>
      </c>
      <c r="M10" s="9">
        <f>+'24-02-010 Ind. Proy'!X43</f>
        <v>0</v>
      </c>
      <c r="N10" s="9">
        <f>+'24-02-010 Ind. Proy'!Y43</f>
        <v>0</v>
      </c>
      <c r="O10" s="9">
        <f>+'24-02-010 Ind. Proy'!Z43</f>
        <v>0</v>
      </c>
      <c r="P10" s="9">
        <f>+'24-02-010 Ind. Proy'!AA43</f>
        <v>0</v>
      </c>
      <c r="Q10" s="9">
        <f>+'24-02-010 Ind. Proy'!AB43</f>
        <v>0</v>
      </c>
      <c r="R10" s="9">
        <f>+'24-02-010 Ind. Proy'!AC43</f>
        <v>0</v>
      </c>
      <c r="S10" s="9">
        <f>+'24-02-010 Ind. Proy'!AD43</f>
        <v>0</v>
      </c>
      <c r="T10" s="9">
        <f>+'24-02-010 Ind. Proy'!AE43</f>
        <v>0</v>
      </c>
      <c r="U10" s="9">
        <f>+'24-02-010 Ind. Proy'!AF43</f>
        <v>0</v>
      </c>
      <c r="V10" s="9">
        <f>+'24-02-010 Ind. Proy'!AG43</f>
        <v>0</v>
      </c>
      <c r="W10" s="9">
        <f>+'24-02-010 Ind. Proy'!AH43</f>
        <v>0</v>
      </c>
      <c r="X10" s="112">
        <f>+'24-02-010 Ind. Proy'!AI43</f>
        <v>0</v>
      </c>
      <c r="Y10" s="112">
        <f>+'24-02-010 Ind. Proy'!AJ43</f>
        <v>0</v>
      </c>
    </row>
    <row r="11" spans="1:36" ht="24.75" customHeight="1" x14ac:dyDescent="0.3">
      <c r="A11" s="43" t="s">
        <v>52</v>
      </c>
      <c r="B11" s="9">
        <f>+'24-02-010 Ind. Proy'!J55</f>
        <v>0</v>
      </c>
      <c r="C11" s="9">
        <f>+'24-02-010 Ind. Proy'!K55</f>
        <v>0</v>
      </c>
      <c r="D11" s="9">
        <f>+'24-02-010 Ind. Proy'!M55</f>
        <v>0</v>
      </c>
      <c r="E11" s="9">
        <f>+'24-02-010 Ind. Proy'!N55</f>
        <v>0</v>
      </c>
      <c r="F11" s="9">
        <f>+'24-02-010 Ind. Proy'!O55</f>
        <v>0</v>
      </c>
      <c r="G11" s="9">
        <f>+'24-02-010 Ind. Proy'!R55</f>
        <v>0</v>
      </c>
      <c r="H11" s="9">
        <f>+'24-02-010 Ind. Proy'!S55</f>
        <v>0</v>
      </c>
      <c r="I11" s="9">
        <f>+'24-02-010 Ind. Proy'!T55</f>
        <v>0</v>
      </c>
      <c r="J11" s="9">
        <f>+'24-02-010 Ind. Proy'!U55</f>
        <v>0</v>
      </c>
      <c r="K11" s="9">
        <f>+'24-02-010 Ind. Proy'!V55</f>
        <v>0</v>
      </c>
      <c r="L11" s="9">
        <f>+'24-02-010 Ind. Proy'!W55</f>
        <v>0</v>
      </c>
      <c r="M11" s="9">
        <f>+'24-02-010 Ind. Proy'!X55</f>
        <v>0</v>
      </c>
      <c r="N11" s="9">
        <f>+'24-02-010 Ind. Proy'!Y55</f>
        <v>0</v>
      </c>
      <c r="O11" s="9">
        <f>+'24-02-010 Ind. Proy'!Z55</f>
        <v>0</v>
      </c>
      <c r="P11" s="9">
        <f>+'24-02-010 Ind. Proy'!AA55</f>
        <v>0</v>
      </c>
      <c r="Q11" s="9">
        <f>+'24-02-010 Ind. Proy'!AB55</f>
        <v>0</v>
      </c>
      <c r="R11" s="9">
        <f>+'24-02-010 Ind. Proy'!AC55</f>
        <v>0</v>
      </c>
      <c r="S11" s="9">
        <f>+'24-02-010 Ind. Proy'!AD55</f>
        <v>0</v>
      </c>
      <c r="T11" s="9">
        <f>+'24-02-010 Ind. Proy'!AE55</f>
        <v>0</v>
      </c>
      <c r="U11" s="9">
        <f>+'24-02-010 Ind. Proy'!AF55</f>
        <v>0</v>
      </c>
      <c r="V11" s="9">
        <f>+'24-02-010 Ind. Proy'!AG55</f>
        <v>0</v>
      </c>
      <c r="W11" s="9">
        <f>+'24-02-010 Ind. Proy'!AH55</f>
        <v>0</v>
      </c>
      <c r="X11" s="112">
        <f>+'24-02-010 Ind. Proy'!AI55</f>
        <v>0</v>
      </c>
      <c r="Y11" s="112">
        <f>+'24-02-010 Ind. Proy'!AJ55</f>
        <v>0</v>
      </c>
    </row>
    <row r="12" spans="1:36" ht="24.75" customHeight="1" x14ac:dyDescent="0.3">
      <c r="A12" s="43" t="s">
        <v>54</v>
      </c>
      <c r="B12" s="9">
        <f>+'24-02-010 Ind. Proy'!J67</f>
        <v>0</v>
      </c>
      <c r="C12" s="9">
        <f>+'24-02-010 Ind. Proy'!K67</f>
        <v>0</v>
      </c>
      <c r="D12" s="9">
        <f>+'24-02-010 Ind. Proy'!M67</f>
        <v>0</v>
      </c>
      <c r="E12" s="9">
        <f>+'24-02-010 Ind. Proy'!N67</f>
        <v>0</v>
      </c>
      <c r="F12" s="9">
        <f>+'24-02-010 Ind. Proy'!O67</f>
        <v>0</v>
      </c>
      <c r="G12" s="9">
        <f>+'24-02-010 Ind. Proy'!R67</f>
        <v>0</v>
      </c>
      <c r="H12" s="9">
        <f>+'24-02-010 Ind. Proy'!S67</f>
        <v>0</v>
      </c>
      <c r="I12" s="9">
        <f>+'24-02-010 Ind. Proy'!T67</f>
        <v>0</v>
      </c>
      <c r="J12" s="9">
        <f>+'24-02-010 Ind. Proy'!U67</f>
        <v>0</v>
      </c>
      <c r="K12" s="9">
        <f>+'24-02-010 Ind. Proy'!V67</f>
        <v>0</v>
      </c>
      <c r="L12" s="9">
        <f>+'24-02-010 Ind. Proy'!W67</f>
        <v>0</v>
      </c>
      <c r="M12" s="9">
        <f>+'24-02-010 Ind. Proy'!X67</f>
        <v>0</v>
      </c>
      <c r="N12" s="9">
        <f>+'24-02-010 Ind. Proy'!Y67</f>
        <v>0</v>
      </c>
      <c r="O12" s="9">
        <f>+'24-02-010 Ind. Proy'!Z67</f>
        <v>0</v>
      </c>
      <c r="P12" s="9">
        <f>+'24-02-010 Ind. Proy'!AA67</f>
        <v>0</v>
      </c>
      <c r="Q12" s="9">
        <f>+'24-02-010 Ind. Proy'!AB67</f>
        <v>0</v>
      </c>
      <c r="R12" s="9">
        <f>+'24-02-010 Ind. Proy'!AC67</f>
        <v>0</v>
      </c>
      <c r="S12" s="9">
        <f>+'24-02-010 Ind. Proy'!AD67</f>
        <v>0</v>
      </c>
      <c r="T12" s="9">
        <f>+'24-02-010 Ind. Proy'!AE67</f>
        <v>0</v>
      </c>
      <c r="U12" s="9">
        <f>+'24-02-010 Ind. Proy'!AF67</f>
        <v>0</v>
      </c>
      <c r="V12" s="9">
        <f>+'24-02-010 Ind. Proy'!AG67</f>
        <v>0</v>
      </c>
      <c r="W12" s="9">
        <f>+'24-02-010 Ind. Proy'!AH67</f>
        <v>0</v>
      </c>
      <c r="X12" s="112">
        <f>+'24-02-010 Ind. Proy'!AI67</f>
        <v>0</v>
      </c>
      <c r="Y12" s="112">
        <f>+'24-02-010 Ind. Proy'!AJ67</f>
        <v>0</v>
      </c>
    </row>
    <row r="13" spans="1:36" ht="24.75" customHeight="1" x14ac:dyDescent="0.3">
      <c r="A13" s="43" t="s">
        <v>56</v>
      </c>
      <c r="B13" s="9">
        <f>+'24-02-010 Ind. Proy'!J79</f>
        <v>0</v>
      </c>
      <c r="C13" s="9">
        <f>+'24-02-010 Ind. Proy'!K79</f>
        <v>0</v>
      </c>
      <c r="D13" s="9">
        <f>+'24-02-010 Ind. Proy'!M79</f>
        <v>0</v>
      </c>
      <c r="E13" s="9">
        <f>+'24-02-010 Ind. Proy'!N79</f>
        <v>0</v>
      </c>
      <c r="F13" s="9">
        <f>+'24-02-010 Ind. Proy'!O79</f>
        <v>0</v>
      </c>
      <c r="G13" s="9">
        <f>+'24-02-010 Ind. Proy'!R79</f>
        <v>0</v>
      </c>
      <c r="H13" s="9">
        <f>+'24-02-010 Ind. Proy'!S79</f>
        <v>0</v>
      </c>
      <c r="I13" s="9">
        <f>+'24-02-010 Ind. Proy'!T79</f>
        <v>0</v>
      </c>
      <c r="J13" s="9">
        <f>+'24-02-010 Ind. Proy'!U79</f>
        <v>0</v>
      </c>
      <c r="K13" s="9">
        <f>+'24-02-010 Ind. Proy'!V79</f>
        <v>0</v>
      </c>
      <c r="L13" s="9">
        <f>+'24-02-010 Ind. Proy'!W79</f>
        <v>0</v>
      </c>
      <c r="M13" s="9">
        <f>+'24-02-010 Ind. Proy'!X79</f>
        <v>0</v>
      </c>
      <c r="N13" s="9">
        <f>+'24-02-010 Ind. Proy'!Y79</f>
        <v>0</v>
      </c>
      <c r="O13" s="9">
        <f>+'24-02-010 Ind. Proy'!Z79</f>
        <v>0</v>
      </c>
      <c r="P13" s="9">
        <f>+'24-02-010 Ind. Proy'!AA79</f>
        <v>0</v>
      </c>
      <c r="Q13" s="9">
        <f>+'24-02-010 Ind. Proy'!AB79</f>
        <v>0</v>
      </c>
      <c r="R13" s="9">
        <f>+'24-02-010 Ind. Proy'!AC79</f>
        <v>0</v>
      </c>
      <c r="S13" s="9">
        <f>+'24-02-010 Ind. Proy'!AD79</f>
        <v>0</v>
      </c>
      <c r="T13" s="9">
        <f>+'24-02-010 Ind. Proy'!AE79</f>
        <v>0</v>
      </c>
      <c r="U13" s="9">
        <f>+'24-02-010 Ind. Proy'!AF79</f>
        <v>0</v>
      </c>
      <c r="V13" s="9">
        <f>+'24-02-010 Ind. Proy'!AG79</f>
        <v>0</v>
      </c>
      <c r="W13" s="9">
        <f>+'24-02-010 Ind. Proy'!AH79</f>
        <v>0</v>
      </c>
      <c r="X13" s="112">
        <f>+'24-02-010 Ind. Proy'!AI79</f>
        <v>0</v>
      </c>
      <c r="Y13" s="112">
        <f>+'24-02-010 Ind. Proy'!AJ79</f>
        <v>0</v>
      </c>
    </row>
    <row r="14" spans="1:36" ht="24.75" customHeight="1" x14ac:dyDescent="0.3">
      <c r="A14" s="43" t="s">
        <v>58</v>
      </c>
      <c r="B14" s="9">
        <f>+'24-02-010 Ind. Proy'!J91</f>
        <v>0</v>
      </c>
      <c r="C14" s="9">
        <f>+'24-02-010 Ind. Proy'!K91</f>
        <v>0</v>
      </c>
      <c r="D14" s="9">
        <f>+'24-02-010 Ind. Proy'!M91</f>
        <v>0</v>
      </c>
      <c r="E14" s="9">
        <f>+'24-02-010 Ind. Proy'!N91</f>
        <v>0</v>
      </c>
      <c r="F14" s="9">
        <f>+'24-02-010 Ind. Proy'!O91</f>
        <v>0</v>
      </c>
      <c r="G14" s="9">
        <f>+'24-02-010 Ind. Proy'!R91</f>
        <v>0</v>
      </c>
      <c r="H14" s="9">
        <f>+'24-02-010 Ind. Proy'!S91</f>
        <v>0</v>
      </c>
      <c r="I14" s="9">
        <f>+'24-02-010 Ind. Proy'!T91</f>
        <v>0</v>
      </c>
      <c r="J14" s="9">
        <f>+'24-02-010 Ind. Proy'!U91</f>
        <v>0</v>
      </c>
      <c r="K14" s="9">
        <f>+'24-02-010 Ind. Proy'!V91</f>
        <v>0</v>
      </c>
      <c r="L14" s="9">
        <f>+'24-02-010 Ind. Proy'!W91</f>
        <v>0</v>
      </c>
      <c r="M14" s="9">
        <f>+'24-02-010 Ind. Proy'!X91</f>
        <v>0</v>
      </c>
      <c r="N14" s="9">
        <f>+'24-02-010 Ind. Proy'!Y91</f>
        <v>0</v>
      </c>
      <c r="O14" s="9">
        <f>+'24-02-010 Ind. Proy'!Z91</f>
        <v>0</v>
      </c>
      <c r="P14" s="9">
        <f>+'24-02-010 Ind. Proy'!AA91</f>
        <v>0</v>
      </c>
      <c r="Q14" s="9">
        <f>+'24-02-010 Ind. Proy'!AB91</f>
        <v>0</v>
      </c>
      <c r="R14" s="9">
        <f>+'24-02-010 Ind. Proy'!AC91</f>
        <v>0</v>
      </c>
      <c r="S14" s="9">
        <f>+'24-02-010 Ind. Proy'!AD91</f>
        <v>0</v>
      </c>
      <c r="T14" s="9">
        <f>+'24-02-010 Ind. Proy'!AE91</f>
        <v>0</v>
      </c>
      <c r="U14" s="9">
        <f>+'24-02-010 Ind. Proy'!AF91</f>
        <v>0</v>
      </c>
      <c r="V14" s="9">
        <f>+'24-02-010 Ind. Proy'!AG91</f>
        <v>0</v>
      </c>
      <c r="W14" s="9">
        <f>+'24-02-010 Ind. Proy'!AH91</f>
        <v>0</v>
      </c>
      <c r="X14" s="112">
        <f>+'24-02-010 Ind. Proy'!AI91</f>
        <v>0</v>
      </c>
      <c r="Y14" s="112">
        <f>+'24-02-010 Ind. Proy'!AJ91</f>
        <v>0</v>
      </c>
    </row>
    <row r="15" spans="1:36" ht="24.75" customHeight="1" x14ac:dyDescent="0.3">
      <c r="A15" s="43" t="s">
        <v>60</v>
      </c>
      <c r="B15" s="9">
        <f>+'24-02-010 Ind. Proy'!J103</f>
        <v>0</v>
      </c>
      <c r="C15" s="9">
        <f>+'24-02-010 Ind. Proy'!K103</f>
        <v>0</v>
      </c>
      <c r="D15" s="9">
        <f>+'24-02-010 Ind. Proy'!M103</f>
        <v>0</v>
      </c>
      <c r="E15" s="9">
        <f>+'24-02-010 Ind. Proy'!N103</f>
        <v>0</v>
      </c>
      <c r="F15" s="9">
        <f>+'24-02-010 Ind. Proy'!O103</f>
        <v>0</v>
      </c>
      <c r="G15" s="9">
        <f>+'24-02-010 Ind. Proy'!R103</f>
        <v>0</v>
      </c>
      <c r="H15" s="9">
        <f>+'24-02-010 Ind. Proy'!S103</f>
        <v>0</v>
      </c>
      <c r="I15" s="9">
        <f>+'24-02-010 Ind. Proy'!T103</f>
        <v>0</v>
      </c>
      <c r="J15" s="9">
        <f>+'24-02-010 Ind. Proy'!U103</f>
        <v>0</v>
      </c>
      <c r="K15" s="9">
        <f>+'24-02-010 Ind. Proy'!V103</f>
        <v>0</v>
      </c>
      <c r="L15" s="9">
        <f>+'24-02-010 Ind. Proy'!W103</f>
        <v>0</v>
      </c>
      <c r="M15" s="9">
        <f>+'24-02-010 Ind. Proy'!X103</f>
        <v>0</v>
      </c>
      <c r="N15" s="9">
        <f>+'24-02-010 Ind. Proy'!Y103</f>
        <v>0</v>
      </c>
      <c r="O15" s="9">
        <f>+'24-02-010 Ind. Proy'!Z103</f>
        <v>0</v>
      </c>
      <c r="P15" s="9">
        <f>+'24-02-010 Ind. Proy'!AA103</f>
        <v>0</v>
      </c>
      <c r="Q15" s="9">
        <f>+'24-02-010 Ind. Proy'!AB103</f>
        <v>0</v>
      </c>
      <c r="R15" s="9">
        <f>+'24-02-010 Ind. Proy'!AC103</f>
        <v>0</v>
      </c>
      <c r="S15" s="9">
        <f>+'24-02-010 Ind. Proy'!AD103</f>
        <v>0</v>
      </c>
      <c r="T15" s="9">
        <f>+'24-02-010 Ind. Proy'!AE103</f>
        <v>0</v>
      </c>
      <c r="U15" s="9">
        <f>+'24-02-010 Ind. Proy'!AF103</f>
        <v>0</v>
      </c>
      <c r="V15" s="9">
        <f>+'24-02-010 Ind. Proy'!AG103</f>
        <v>0</v>
      </c>
      <c r="W15" s="9">
        <f>+'24-02-010 Ind. Proy'!AH103</f>
        <v>0</v>
      </c>
      <c r="X15" s="112">
        <f>+'24-02-010 Ind. Proy'!AI103</f>
        <v>0</v>
      </c>
      <c r="Y15" s="112">
        <f>+'24-02-010 Ind. Proy'!AJ103</f>
        <v>0</v>
      </c>
    </row>
    <row r="16" spans="1:36" ht="24.75" customHeight="1" x14ac:dyDescent="0.3">
      <c r="A16" s="43" t="s">
        <v>62</v>
      </c>
      <c r="B16" s="9">
        <f>+'24-02-010 Ind. Proy'!J115</f>
        <v>0</v>
      </c>
      <c r="C16" s="9">
        <f>+'24-02-010 Ind. Proy'!K115</f>
        <v>0</v>
      </c>
      <c r="D16" s="9">
        <f>+'24-02-010 Ind. Proy'!M115</f>
        <v>0</v>
      </c>
      <c r="E16" s="9">
        <f>+'24-02-010 Ind. Proy'!N115</f>
        <v>0</v>
      </c>
      <c r="F16" s="9">
        <f>+'24-02-010 Ind. Proy'!O115</f>
        <v>0</v>
      </c>
      <c r="G16" s="9">
        <f>+'24-02-010 Ind. Proy'!R115</f>
        <v>0</v>
      </c>
      <c r="H16" s="9">
        <f>+'24-02-010 Ind. Proy'!S115</f>
        <v>0</v>
      </c>
      <c r="I16" s="9">
        <f>+'24-02-010 Ind. Proy'!T115</f>
        <v>0</v>
      </c>
      <c r="J16" s="9">
        <f>+'24-02-010 Ind. Proy'!U115</f>
        <v>0</v>
      </c>
      <c r="K16" s="9">
        <f>+'24-02-010 Ind. Proy'!V115</f>
        <v>0</v>
      </c>
      <c r="L16" s="9">
        <f>+'24-02-010 Ind. Proy'!W115</f>
        <v>0</v>
      </c>
      <c r="M16" s="9">
        <f>+'24-02-010 Ind. Proy'!X115</f>
        <v>0</v>
      </c>
      <c r="N16" s="9">
        <f>+'24-02-010 Ind. Proy'!Y115</f>
        <v>0</v>
      </c>
      <c r="O16" s="9">
        <f>+'24-02-010 Ind. Proy'!Z115</f>
        <v>0</v>
      </c>
      <c r="P16" s="9">
        <f>+'24-02-010 Ind. Proy'!AA115</f>
        <v>0</v>
      </c>
      <c r="Q16" s="9">
        <f>+'24-02-010 Ind. Proy'!AB115</f>
        <v>0</v>
      </c>
      <c r="R16" s="9">
        <f>+'24-02-010 Ind. Proy'!AC115</f>
        <v>0</v>
      </c>
      <c r="S16" s="9">
        <f>+'24-02-010 Ind. Proy'!AD115</f>
        <v>0</v>
      </c>
      <c r="T16" s="9">
        <f>+'24-02-010 Ind. Proy'!AE115</f>
        <v>0</v>
      </c>
      <c r="U16" s="9">
        <f>+'24-02-010 Ind. Proy'!AF115</f>
        <v>0</v>
      </c>
      <c r="V16" s="9">
        <f>+'24-02-010 Ind. Proy'!AG115</f>
        <v>0</v>
      </c>
      <c r="W16" s="9">
        <f>+'24-02-010 Ind. Proy'!AH115</f>
        <v>0</v>
      </c>
      <c r="X16" s="112">
        <f>+'24-02-010 Ind. Proy'!AI104</f>
        <v>0</v>
      </c>
      <c r="Y16" s="112">
        <f>+'24-02-010 Ind. Proy'!AJ115</f>
        <v>0</v>
      </c>
    </row>
    <row r="17" spans="1:25" ht="24.75" customHeight="1" x14ac:dyDescent="0.3">
      <c r="A17" s="43" t="s">
        <v>64</v>
      </c>
      <c r="B17" s="9">
        <f>+'24-02-010 Ind. Proy'!J127</f>
        <v>0</v>
      </c>
      <c r="C17" s="9">
        <f>+'24-02-010 Ind. Proy'!K127</f>
        <v>0</v>
      </c>
      <c r="D17" s="9">
        <f>+'24-02-010 Ind. Proy'!M127</f>
        <v>0</v>
      </c>
      <c r="E17" s="9">
        <f>+'24-02-010 Ind. Proy'!N127</f>
        <v>0</v>
      </c>
      <c r="F17" s="9">
        <f>+'24-02-010 Ind. Proy'!O127</f>
        <v>0</v>
      </c>
      <c r="G17" s="9">
        <f>+'24-02-010 Ind. Proy'!R127</f>
        <v>0</v>
      </c>
      <c r="H17" s="9">
        <f>+'24-02-010 Ind. Proy'!S127</f>
        <v>0</v>
      </c>
      <c r="I17" s="9">
        <f>+'24-02-010 Ind. Proy'!T127</f>
        <v>0</v>
      </c>
      <c r="J17" s="9">
        <f>+'24-02-010 Ind. Proy'!U127</f>
        <v>0</v>
      </c>
      <c r="K17" s="9">
        <f>+'24-02-010 Ind. Proy'!V127</f>
        <v>0</v>
      </c>
      <c r="L17" s="9">
        <f>+'24-02-010 Ind. Proy'!W127</f>
        <v>0</v>
      </c>
      <c r="M17" s="9">
        <f>+'24-02-010 Ind. Proy'!X127</f>
        <v>0</v>
      </c>
      <c r="N17" s="9">
        <f>+'24-02-010 Ind. Proy'!Y127</f>
        <v>0</v>
      </c>
      <c r="O17" s="9">
        <f>+'24-02-010 Ind. Proy'!Z127</f>
        <v>0</v>
      </c>
      <c r="P17" s="9">
        <f>+'24-02-010 Ind. Proy'!AA127</f>
        <v>0</v>
      </c>
      <c r="Q17" s="9">
        <f>+'24-02-010 Ind. Proy'!AB127</f>
        <v>0</v>
      </c>
      <c r="R17" s="9">
        <f>+'24-02-010 Ind. Proy'!AC127</f>
        <v>0</v>
      </c>
      <c r="S17" s="9">
        <f>+'24-02-010 Ind. Proy'!AD127</f>
        <v>0</v>
      </c>
      <c r="T17" s="9">
        <f>+'24-02-010 Ind. Proy'!AE127</f>
        <v>0</v>
      </c>
      <c r="U17" s="9">
        <f>+'24-02-010 Ind. Proy'!AF127</f>
        <v>0</v>
      </c>
      <c r="V17" s="9">
        <f>+'24-02-010 Ind. Proy'!AG127</f>
        <v>0</v>
      </c>
      <c r="W17" s="9">
        <f>+'24-02-010 Ind. Proy'!AH127</f>
        <v>0</v>
      </c>
      <c r="X17" s="112">
        <f>+'24-02-010 Ind. Proy'!AI105</f>
        <v>0</v>
      </c>
      <c r="Y17" s="112">
        <f>+'24-02-010 Ind. Proy'!AJ116</f>
        <v>0</v>
      </c>
    </row>
    <row r="18" spans="1:25" ht="24.75" customHeight="1" x14ac:dyDescent="0.3">
      <c r="A18" s="43" t="s">
        <v>66</v>
      </c>
      <c r="B18" s="9">
        <f>+'24-02-010 Ind. Proy'!J139</f>
        <v>0</v>
      </c>
      <c r="C18" s="9">
        <f>+'24-02-010 Ind. Proy'!K139</f>
        <v>0</v>
      </c>
      <c r="D18" s="9">
        <f>+'24-02-010 Ind. Proy'!M139</f>
        <v>0</v>
      </c>
      <c r="E18" s="9">
        <f>+'24-02-010 Ind. Proy'!N139</f>
        <v>0</v>
      </c>
      <c r="F18" s="9">
        <f>+'24-02-010 Ind. Proy'!O139</f>
        <v>0</v>
      </c>
      <c r="G18" s="9">
        <f>+'24-02-010 Ind. Proy'!R139</f>
        <v>0</v>
      </c>
      <c r="H18" s="9">
        <f>+'24-02-010 Ind. Proy'!S139</f>
        <v>0</v>
      </c>
      <c r="I18" s="9">
        <f>+'24-02-010 Ind. Proy'!T139</f>
        <v>0</v>
      </c>
      <c r="J18" s="9">
        <f>+'24-02-010 Ind. Proy'!U139</f>
        <v>0</v>
      </c>
      <c r="K18" s="9">
        <f>+'24-02-010 Ind. Proy'!V139</f>
        <v>0</v>
      </c>
      <c r="L18" s="9">
        <f>+'24-02-010 Ind. Proy'!W139</f>
        <v>0</v>
      </c>
      <c r="M18" s="9">
        <f>+'24-02-010 Ind. Proy'!X139</f>
        <v>0</v>
      </c>
      <c r="N18" s="9">
        <f>+'24-02-010 Ind. Proy'!Y139</f>
        <v>0</v>
      </c>
      <c r="O18" s="9">
        <f>+'24-02-010 Ind. Proy'!Z139</f>
        <v>0</v>
      </c>
      <c r="P18" s="9">
        <f>+'24-02-010 Ind. Proy'!AA139</f>
        <v>0</v>
      </c>
      <c r="Q18" s="9">
        <f>+'24-02-010 Ind. Proy'!AB139</f>
        <v>0</v>
      </c>
      <c r="R18" s="9">
        <f>+'24-02-010 Ind. Proy'!AC139</f>
        <v>0</v>
      </c>
      <c r="S18" s="9">
        <f>+'24-02-010 Ind. Proy'!AD139</f>
        <v>0</v>
      </c>
      <c r="T18" s="9">
        <f>+'24-02-010 Ind. Proy'!AE139</f>
        <v>0</v>
      </c>
      <c r="U18" s="9">
        <f>+'24-02-010 Ind. Proy'!AF139</f>
        <v>0</v>
      </c>
      <c r="V18" s="9">
        <f>+'24-02-010 Ind. Proy'!AG139</f>
        <v>0</v>
      </c>
      <c r="W18" s="9">
        <f>+'24-02-010 Ind. Proy'!AH139</f>
        <v>0</v>
      </c>
      <c r="X18" s="112">
        <f>+'24-02-010 Ind. Proy'!AI139</f>
        <v>0</v>
      </c>
      <c r="Y18" s="112">
        <f>+'24-02-010 Ind. Proy'!AJ139</f>
        <v>0</v>
      </c>
    </row>
    <row r="19" spans="1:25" ht="24.75" customHeight="1" x14ac:dyDescent="0.3">
      <c r="A19" s="43" t="s">
        <v>68</v>
      </c>
      <c r="B19" s="9">
        <f>+'24-02-010 Ind. Proy'!J151</f>
        <v>0</v>
      </c>
      <c r="C19" s="9">
        <f>+'24-02-010 Ind. Proy'!K151</f>
        <v>0</v>
      </c>
      <c r="D19" s="9">
        <f>+'24-02-010 Ind. Proy'!M151</f>
        <v>0</v>
      </c>
      <c r="E19" s="9">
        <f>+'24-02-010 Ind. Proy'!N151</f>
        <v>0</v>
      </c>
      <c r="F19" s="9">
        <f>+'24-02-010 Ind. Proy'!O151</f>
        <v>0</v>
      </c>
      <c r="G19" s="9">
        <f>+'24-02-010 Ind. Proy'!R151</f>
        <v>0</v>
      </c>
      <c r="H19" s="9">
        <f>+'24-02-010 Ind. Proy'!S151</f>
        <v>0</v>
      </c>
      <c r="I19" s="9">
        <f>+'24-02-010 Ind. Proy'!T151</f>
        <v>0</v>
      </c>
      <c r="J19" s="9">
        <f>+'24-02-010 Ind. Proy'!U151</f>
        <v>0</v>
      </c>
      <c r="K19" s="9">
        <f>+'24-02-010 Ind. Proy'!V151</f>
        <v>0</v>
      </c>
      <c r="L19" s="9">
        <f>+'24-02-010 Ind. Proy'!W151</f>
        <v>0</v>
      </c>
      <c r="M19" s="9">
        <f>+'24-02-010 Ind. Proy'!X151</f>
        <v>0</v>
      </c>
      <c r="N19" s="9">
        <f>+'24-02-010 Ind. Proy'!Y151</f>
        <v>0</v>
      </c>
      <c r="O19" s="9">
        <f>+'24-02-010 Ind. Proy'!Z151</f>
        <v>0</v>
      </c>
      <c r="P19" s="9">
        <f>+'24-02-010 Ind. Proy'!AA151</f>
        <v>0</v>
      </c>
      <c r="Q19" s="9">
        <f>+'24-02-010 Ind. Proy'!AB151</f>
        <v>0</v>
      </c>
      <c r="R19" s="9">
        <f>+'24-02-010 Ind. Proy'!AC151</f>
        <v>0</v>
      </c>
      <c r="S19" s="9">
        <f>+'24-02-010 Ind. Proy'!AD151</f>
        <v>0</v>
      </c>
      <c r="T19" s="9">
        <f>+'24-02-010 Ind. Proy'!AE151</f>
        <v>0</v>
      </c>
      <c r="U19" s="9">
        <f>+'24-02-010 Ind. Proy'!AF151</f>
        <v>0</v>
      </c>
      <c r="V19" s="9">
        <f>+'24-02-010 Ind. Proy'!AG151</f>
        <v>0</v>
      </c>
      <c r="W19" s="9">
        <f>+'24-02-010 Ind. Proy'!AH151</f>
        <v>0</v>
      </c>
      <c r="X19" s="112">
        <f>+'24-02-010 Ind. Proy'!AI151</f>
        <v>0</v>
      </c>
      <c r="Y19" s="112">
        <f>+'24-02-010 Ind. Proy'!AJ151</f>
        <v>0</v>
      </c>
    </row>
    <row r="20" spans="1:25" ht="24.75" customHeight="1" x14ac:dyDescent="0.3">
      <c r="A20" s="44" t="s">
        <v>70</v>
      </c>
      <c r="B20" s="9">
        <f>+'24-02-010 Ind. Proy'!J163</f>
        <v>0</v>
      </c>
      <c r="C20" s="9">
        <f>+'24-02-010 Ind. Proy'!K163</f>
        <v>0</v>
      </c>
      <c r="D20" s="9">
        <f>+'24-02-010 Ind. Proy'!M163</f>
        <v>0</v>
      </c>
      <c r="E20" s="9">
        <f>+'24-02-010 Ind. Proy'!N163</f>
        <v>0</v>
      </c>
      <c r="F20" s="9">
        <f>+'24-02-010 Ind. Proy'!O163</f>
        <v>0</v>
      </c>
      <c r="G20" s="9">
        <f>+'24-02-010 Ind. Proy'!R163</f>
        <v>0</v>
      </c>
      <c r="H20" s="9">
        <f>+'24-02-010 Ind. Proy'!S163</f>
        <v>0</v>
      </c>
      <c r="I20" s="9">
        <f>+'24-02-010 Ind. Proy'!T163</f>
        <v>0</v>
      </c>
      <c r="J20" s="9">
        <f>+'24-02-010 Ind. Proy'!U163</f>
        <v>0</v>
      </c>
      <c r="K20" s="9">
        <f>+'24-02-010 Ind. Proy'!V163</f>
        <v>0</v>
      </c>
      <c r="L20" s="9">
        <f>+'24-02-010 Ind. Proy'!W163</f>
        <v>0</v>
      </c>
      <c r="M20" s="9">
        <f>+'24-02-010 Ind. Proy'!X163</f>
        <v>0</v>
      </c>
      <c r="N20" s="9">
        <f>+'24-02-010 Ind. Proy'!Y163</f>
        <v>0</v>
      </c>
      <c r="O20" s="9">
        <f>+'24-02-010 Ind. Proy'!Z163</f>
        <v>0</v>
      </c>
      <c r="P20" s="9">
        <f>+'24-02-010 Ind. Proy'!AA163</f>
        <v>0</v>
      </c>
      <c r="Q20" s="9">
        <f>+'24-02-010 Ind. Proy'!AB163</f>
        <v>0</v>
      </c>
      <c r="R20" s="9">
        <f>+'24-02-010 Ind. Proy'!AC163</f>
        <v>0</v>
      </c>
      <c r="S20" s="9">
        <f>+'24-02-010 Ind. Proy'!AD163</f>
        <v>0</v>
      </c>
      <c r="T20" s="9">
        <f>+'24-02-010 Ind. Proy'!AE163</f>
        <v>0</v>
      </c>
      <c r="U20" s="9">
        <f>+'24-02-010 Ind. Proy'!AF163</f>
        <v>0</v>
      </c>
      <c r="V20" s="9">
        <f>+'24-02-010 Ind. Proy'!AG163</f>
        <v>0</v>
      </c>
      <c r="W20" s="9">
        <f>+'24-02-010 Ind. Proy'!AH163</f>
        <v>0</v>
      </c>
      <c r="X20" s="112">
        <f>+'24-02-010 Ind. Proy'!AI163</f>
        <v>0</v>
      </c>
      <c r="Y20" s="112">
        <f>+'24-02-010 Ind. Proy'!AJ163</f>
        <v>0</v>
      </c>
    </row>
    <row r="21" spans="1:25" ht="24.75" customHeight="1" x14ac:dyDescent="0.3">
      <c r="A21" s="44" t="s">
        <v>72</v>
      </c>
      <c r="B21" s="9">
        <f>+'24-02-010 Ind. Proy'!J175</f>
        <v>0</v>
      </c>
      <c r="C21" s="9">
        <f>+'24-02-010 Ind. Proy'!K175</f>
        <v>0</v>
      </c>
      <c r="D21" s="9">
        <f>+'24-02-010 Ind. Proy'!M175</f>
        <v>0</v>
      </c>
      <c r="E21" s="9">
        <f>+'24-02-010 Ind. Proy'!N175</f>
        <v>0</v>
      </c>
      <c r="F21" s="9">
        <f>+'24-02-010 Ind. Proy'!O175</f>
        <v>0</v>
      </c>
      <c r="G21" s="9">
        <f>+'24-02-010 Ind. Proy'!R175</f>
        <v>0</v>
      </c>
      <c r="H21" s="9">
        <f>+'24-02-010 Ind. Proy'!S175</f>
        <v>0</v>
      </c>
      <c r="I21" s="9">
        <f>+'24-02-010 Ind. Proy'!T175</f>
        <v>0</v>
      </c>
      <c r="J21" s="9">
        <f>+'24-02-010 Ind. Proy'!U175</f>
        <v>0</v>
      </c>
      <c r="K21" s="9">
        <f>+'24-02-010 Ind. Proy'!V175</f>
        <v>0</v>
      </c>
      <c r="L21" s="9">
        <f>+'24-02-010 Ind. Proy'!W175</f>
        <v>0</v>
      </c>
      <c r="M21" s="9">
        <f>+'24-02-010 Ind. Proy'!X175</f>
        <v>0</v>
      </c>
      <c r="N21" s="9">
        <f>+'24-02-010 Ind. Proy'!Y175</f>
        <v>0</v>
      </c>
      <c r="O21" s="9">
        <f>+'24-02-010 Ind. Proy'!Z175</f>
        <v>0</v>
      </c>
      <c r="P21" s="9">
        <f>+'24-02-010 Ind. Proy'!AA175</f>
        <v>0</v>
      </c>
      <c r="Q21" s="9">
        <f>+'24-02-010 Ind. Proy'!AB175</f>
        <v>0</v>
      </c>
      <c r="R21" s="9">
        <f>+'24-02-010 Ind. Proy'!AC175</f>
        <v>0</v>
      </c>
      <c r="S21" s="9">
        <f>+'24-02-010 Ind. Proy'!AD175</f>
        <v>0</v>
      </c>
      <c r="T21" s="9">
        <f>+'24-02-010 Ind. Proy'!AE175</f>
        <v>0</v>
      </c>
      <c r="U21" s="9">
        <f>+'24-02-010 Ind. Proy'!AF175</f>
        <v>0</v>
      </c>
      <c r="V21" s="9">
        <f>+'24-02-010 Ind. Proy'!AG175</f>
        <v>0</v>
      </c>
      <c r="W21" s="9">
        <f>+'24-02-010 Ind. Proy'!AH175</f>
        <v>0</v>
      </c>
      <c r="X21" s="112">
        <f>+'24-02-010 Ind. Proy'!AI175</f>
        <v>0</v>
      </c>
      <c r="Y21" s="112">
        <f>+'24-02-010 Ind. Proy'!AJ175</f>
        <v>0</v>
      </c>
    </row>
    <row r="22" spans="1:25" ht="24.75" customHeight="1" x14ac:dyDescent="0.3">
      <c r="A22" s="44" t="s">
        <v>74</v>
      </c>
      <c r="B22" s="9">
        <f>+'24-02-010 Ind. Proy'!J187</f>
        <v>0</v>
      </c>
      <c r="C22" s="9">
        <f>+'24-02-010 Ind. Proy'!K187</f>
        <v>0</v>
      </c>
      <c r="D22" s="9">
        <f>+'24-02-010 Ind. Proy'!M187</f>
        <v>0</v>
      </c>
      <c r="E22" s="9">
        <f>+'24-02-010 Ind. Proy'!N187</f>
        <v>0</v>
      </c>
      <c r="F22" s="9">
        <f>+'24-02-010 Ind. Proy'!O187</f>
        <v>0</v>
      </c>
      <c r="G22" s="9">
        <f>+'24-02-010 Ind. Proy'!R187</f>
        <v>0</v>
      </c>
      <c r="H22" s="9">
        <f>+'24-02-010 Ind. Proy'!S187</f>
        <v>0</v>
      </c>
      <c r="I22" s="9">
        <f>+'24-02-010 Ind. Proy'!T187</f>
        <v>0</v>
      </c>
      <c r="J22" s="9">
        <f>+'24-02-010 Ind. Proy'!U187</f>
        <v>0</v>
      </c>
      <c r="K22" s="9">
        <f>+'24-02-010 Ind. Proy'!V187</f>
        <v>0</v>
      </c>
      <c r="L22" s="9">
        <f>+'24-02-010 Ind. Proy'!W187</f>
        <v>0</v>
      </c>
      <c r="M22" s="9">
        <f>+'24-02-010 Ind. Proy'!X187</f>
        <v>0</v>
      </c>
      <c r="N22" s="9">
        <f>+'24-02-010 Ind. Proy'!Y187</f>
        <v>0</v>
      </c>
      <c r="O22" s="9">
        <f>+'24-02-010 Ind. Proy'!Z187</f>
        <v>0</v>
      </c>
      <c r="P22" s="9">
        <f>+'24-02-010 Ind. Proy'!AA187</f>
        <v>0</v>
      </c>
      <c r="Q22" s="9">
        <f>+'24-02-010 Ind. Proy'!AB187</f>
        <v>0</v>
      </c>
      <c r="R22" s="9">
        <f>+'24-02-010 Ind. Proy'!AC187</f>
        <v>0</v>
      </c>
      <c r="S22" s="9">
        <f>+'24-02-010 Ind. Proy'!AD187</f>
        <v>0</v>
      </c>
      <c r="T22" s="9">
        <f>+'24-02-010 Ind. Proy'!AE187</f>
        <v>0</v>
      </c>
      <c r="U22" s="9">
        <f>+'24-02-010 Ind. Proy'!AF187</f>
        <v>0</v>
      </c>
      <c r="V22" s="9">
        <f>+'24-02-010 Ind. Proy'!AG187</f>
        <v>0</v>
      </c>
      <c r="W22" s="9">
        <f>+'24-02-010 Ind. Proy'!AH187</f>
        <v>0</v>
      </c>
      <c r="X22" s="112">
        <f>+'24-02-010 Ind. Proy'!AI187</f>
        <v>0</v>
      </c>
      <c r="Y22" s="112">
        <f>+'24-02-010 Ind. Proy'!AJ187</f>
        <v>0</v>
      </c>
    </row>
    <row r="23" spans="1:25" ht="24.75" customHeight="1" x14ac:dyDescent="0.3">
      <c r="A23" s="45" t="s">
        <v>76</v>
      </c>
      <c r="B23" s="9">
        <f>+'24-02-010 Ind. Proy'!J190</f>
        <v>1844981000</v>
      </c>
      <c r="C23" s="9">
        <f>+'24-02-010 Ind. Proy'!K190</f>
        <v>1844981000</v>
      </c>
      <c r="D23" s="9">
        <f>+'24-02-010 Ind. Proy'!M190</f>
        <v>0</v>
      </c>
      <c r="E23" s="9">
        <f>+'24-02-010 Ind. Proy'!N190</f>
        <v>0</v>
      </c>
      <c r="F23" s="9">
        <f>+'24-02-010 Ind. Proy'!O190</f>
        <v>0</v>
      </c>
      <c r="G23" s="9">
        <f>+'24-02-010 Ind. Proy'!R190</f>
        <v>0</v>
      </c>
      <c r="H23" s="9">
        <f>+'24-02-010 Ind. Proy'!S190</f>
        <v>0</v>
      </c>
      <c r="I23" s="9">
        <f>+'24-02-010 Ind. Proy'!T190</f>
        <v>0</v>
      </c>
      <c r="J23" s="9">
        <f>+'24-02-010 Ind. Proy'!U190</f>
        <v>0</v>
      </c>
      <c r="K23" s="9">
        <f>+'24-02-010 Ind. Proy'!V190</f>
        <v>0</v>
      </c>
      <c r="L23" s="9">
        <f>+'24-02-010 Ind. Proy'!W190</f>
        <v>0</v>
      </c>
      <c r="M23" s="9">
        <f>+'24-02-010 Ind. Proy'!X190</f>
        <v>1291486700</v>
      </c>
      <c r="N23" s="9">
        <f>+'24-02-010 Ind. Proy'!Y190</f>
        <v>1291486700</v>
      </c>
      <c r="O23" s="9">
        <f>+'24-02-010 Ind. Proy'!Z190</f>
        <v>0</v>
      </c>
      <c r="P23" s="9">
        <f>+'24-02-010 Ind. Proy'!AA190</f>
        <v>0</v>
      </c>
      <c r="Q23" s="9">
        <f>+'24-02-010 Ind. Proy'!AB190</f>
        <v>0</v>
      </c>
      <c r="R23" s="9">
        <f>+'24-02-010 Ind. Proy'!AC190</f>
        <v>0</v>
      </c>
      <c r="S23" s="9">
        <f>+'24-02-010 Ind. Proy'!AD190</f>
        <v>0</v>
      </c>
      <c r="T23" s="9">
        <f>+'24-02-010 Ind. Proy'!AE190</f>
        <v>0</v>
      </c>
      <c r="U23" s="9">
        <f>+'24-02-010 Ind. Proy'!AF190</f>
        <v>0</v>
      </c>
      <c r="V23" s="9">
        <f>+'24-02-010 Ind. Proy'!AG190</f>
        <v>0</v>
      </c>
      <c r="W23" s="9">
        <f>+'24-02-010 Ind. Proy'!AH190</f>
        <v>1291486700</v>
      </c>
      <c r="X23" s="112">
        <f>+'24-02-010 Ind. Proy'!AI190</f>
        <v>0.7</v>
      </c>
      <c r="Y23" s="112">
        <f>+'24-02-010 Ind. Proy'!AJ190</f>
        <v>1</v>
      </c>
    </row>
    <row r="24" spans="1:25" ht="20.399999999999999" customHeight="1" x14ac:dyDescent="0.3">
      <c r="A24" s="403" t="s">
        <v>93</v>
      </c>
      <c r="B24" s="273">
        <f t="shared" ref="B24:W24" si="0">SUM(B8:B23)</f>
        <v>1844981000</v>
      </c>
      <c r="C24" s="273">
        <f t="shared" si="0"/>
        <v>1844981000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0</v>
      </c>
      <c r="M24" s="273">
        <f t="shared" si="0"/>
        <v>1291486700</v>
      </c>
      <c r="N24" s="273">
        <f t="shared" si="0"/>
        <v>1291486700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1291486700</v>
      </c>
      <c r="X24" s="281">
        <f>+'24-02-010 Ind. Proy'!AI191</f>
        <v>0.7</v>
      </c>
      <c r="Y24" s="281">
        <f>'24-02-010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20">
    <mergeCell ref="A6:A7"/>
    <mergeCell ref="B6:B7"/>
    <mergeCell ref="C6:C7"/>
    <mergeCell ref="D6:F6"/>
    <mergeCell ref="G6:I6"/>
    <mergeCell ref="Z1:AJ1"/>
    <mergeCell ref="A2:Y2"/>
    <mergeCell ref="A3:Y3"/>
    <mergeCell ref="A4:Y4"/>
    <mergeCell ref="A5:Y5"/>
    <mergeCell ref="A1:Y1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33CCFF"/>
    <pageSetUpPr fitToPage="1"/>
  </sheetPr>
  <dimension ref="A1:AJ208"/>
  <sheetViews>
    <sheetView topLeftCell="A128" zoomScaleNormal="100" workbookViewId="0">
      <selection activeCell="Y197" sqref="Y197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28.5546875" style="14" bestFit="1" customWidth="1"/>
    <col min="6" max="6" width="26.44140625" style="14" customWidth="1"/>
    <col min="7" max="7" width="11.109375" style="15" customWidth="1"/>
    <col min="8" max="8" width="9.88671875" style="15" customWidth="1"/>
    <col min="9" max="9" width="0.1093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94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7" customHeight="1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39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IF(ISERROR(AH9/$AH$191),"-",AH9/$AH$191)</f>
        <v>0</v>
      </c>
    </row>
    <row r="10" spans="1:36" s="11" customFormat="1" ht="39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</row>
    <row r="11" spans="1:36" ht="39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39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39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39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39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39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</row>
    <row r="17" spans="1:36" ht="39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36" s="11" customFormat="1" ht="39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</row>
    <row r="19" spans="1:36" s="11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39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IF(ISERROR(AH21/$AH$191),"-",AH21/$AH$191)</f>
        <v>0</v>
      </c>
    </row>
    <row r="22" spans="1:36" s="11" customFormat="1" ht="39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</row>
    <row r="23" spans="1:36" ht="39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39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</row>
    <row r="25" spans="1:36" s="11" customFormat="1" ht="39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</row>
    <row r="26" spans="1:36" ht="39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36" s="11" customFormat="1" ht="39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</row>
    <row r="28" spans="1:36" s="11" customFormat="1" ht="39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</row>
    <row r="29" spans="1:36" ht="39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36" s="11" customFormat="1" ht="39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</row>
    <row r="31" spans="1:36" s="11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39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IF(ISERROR(AH33/$AH$191),"-",AH33/$AH$191)</f>
        <v>0</v>
      </c>
    </row>
    <row r="34" spans="1:36" s="11" customFormat="1" ht="39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</row>
    <row r="35" spans="1:36" ht="39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36" s="11" customFormat="1" ht="39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</row>
    <row r="37" spans="1:36" s="11" customFormat="1" ht="39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</row>
    <row r="38" spans="1:36" ht="39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36" s="11" customFormat="1" ht="39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</row>
    <row r="40" spans="1:36" s="11" customFormat="1" ht="39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</row>
    <row r="41" spans="1:36" ht="39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36" s="11" customFormat="1" ht="39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</row>
    <row r="43" spans="1:36" s="11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39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IF(ISERROR(AH45/$AH$191),"-",AH45/$AH$191)</f>
        <v>0</v>
      </c>
    </row>
    <row r="46" spans="1:36" s="11" customFormat="1" ht="39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</row>
    <row r="47" spans="1:36" ht="39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39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s="11" customFormat="1" ht="39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ht="39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39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</row>
    <row r="52" spans="1:36" s="11" customFormat="1" ht="39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</row>
    <row r="53" spans="1:36" ht="39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36" s="11" customFormat="1" ht="39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</row>
    <row r="55" spans="1:36" s="11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230"/>
      <c r="K56" s="136"/>
      <c r="L56" s="260"/>
      <c r="M56" s="261"/>
      <c r="N56" s="261"/>
      <c r="O56" s="261"/>
      <c r="P56" s="120"/>
      <c r="Q56" s="262"/>
      <c r="R56" s="136"/>
      <c r="S56" s="136"/>
      <c r="T56" s="136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IF(ISERROR(AH57/$AH$191),"-",AH57/$AH$191)</f>
        <v>0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</row>
    <row r="59" spans="1:36" ht="39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36" s="11" customFormat="1" ht="39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</row>
    <row r="61" spans="1:36" s="11" customFormat="1" ht="39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</row>
    <row r="62" spans="1:36" ht="39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36" s="11" customFormat="1" ht="39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</row>
    <row r="64" spans="1:36" s="11" customFormat="1" ht="39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</row>
    <row r="65" spans="1:36" ht="39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36" s="11" customFormat="1" ht="39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</row>
    <row r="67" spans="1:36" s="11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39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IF(ISERROR(AH69/$AH$191),"-",AH69/$AH$191)</f>
        <v>0</v>
      </c>
    </row>
    <row r="70" spans="1:36" s="11" customFormat="1" ht="39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</row>
    <row r="71" spans="1:36" ht="39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36" s="11" customFormat="1" ht="39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</row>
    <row r="73" spans="1:36" s="11" customFormat="1" ht="39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</row>
    <row r="74" spans="1:36" ht="39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36" s="11" customFormat="1" ht="39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</row>
    <row r="76" spans="1:36" s="11" customFormat="1" ht="39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</row>
    <row r="77" spans="1:36" ht="39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36" s="11" customFormat="1" ht="39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</row>
    <row r="79" spans="1:36" s="11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39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IF(ISERROR(AH81/$AH$191),"-",AH81/$AH$191)</f>
        <v>0</v>
      </c>
    </row>
    <row r="82" spans="1:36" s="11" customFormat="1" ht="39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</row>
    <row r="83" spans="1:36" ht="39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36" s="11" customFormat="1" ht="39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</row>
    <row r="85" spans="1:36" s="11" customFormat="1" ht="39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</row>
    <row r="86" spans="1:36" ht="39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36" s="11" customFormat="1" ht="39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</row>
    <row r="88" spans="1:36" s="11" customFormat="1" ht="39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</row>
    <row r="89" spans="1:36" ht="39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36" s="11" customFormat="1" ht="39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</row>
    <row r="91" spans="1:36" s="11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39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IF(ISERROR(AH93/$AH$191),"-",AH93/$AH$191)</f>
        <v>0</v>
      </c>
    </row>
    <row r="94" spans="1:36" s="11" customFormat="1" ht="39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</row>
    <row r="95" spans="1:36" ht="39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36" s="11" customFormat="1" ht="39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</row>
    <row r="97" spans="1:36" s="11" customFormat="1" ht="39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</row>
    <row r="98" spans="1:36" ht="39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36" s="11" customFormat="1" ht="39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</row>
    <row r="100" spans="1:36" s="11" customFormat="1" ht="39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</row>
    <row r="101" spans="1:36" ht="39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36" s="11" customFormat="1" ht="39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</row>
    <row r="103" spans="1:36" s="11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IF(ISERROR(AH105/$AH$191),"-",AH105/$AH$191)</f>
        <v>0</v>
      </c>
    </row>
    <row r="106" spans="1:36" s="11" customFormat="1" ht="39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</row>
    <row r="107" spans="1:36" ht="39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36" s="11" customFormat="1" ht="39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</row>
    <row r="109" spans="1:36" s="11" customFormat="1" ht="39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</row>
    <row r="110" spans="1:36" ht="39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36" s="11" customFormat="1" ht="39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</row>
    <row r="112" spans="1:36" s="11" customFormat="1" ht="39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</row>
    <row r="113" spans="1:36" ht="39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36" s="11" customFormat="1" ht="39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</row>
    <row r="115" spans="1:36" s="11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</row>
    <row r="116" spans="1:36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>
        <f t="shared" ref="AJ117:AJ126" si="74">IF(ISERROR(AH117/$AH$191),"-",AH117/$AH$191)</f>
        <v>0</v>
      </c>
    </row>
    <row r="118" spans="1:36" s="11" customFormat="1" ht="39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>
        <f t="shared" si="74"/>
        <v>0</v>
      </c>
    </row>
    <row r="119" spans="1:36" ht="39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>
        <f t="shared" si="74"/>
        <v>0</v>
      </c>
    </row>
    <row r="120" spans="1:36" s="11" customFormat="1" ht="39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>
        <f t="shared" si="74"/>
        <v>0</v>
      </c>
    </row>
    <row r="121" spans="1:36" s="11" customFormat="1" ht="39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>
        <f t="shared" si="74"/>
        <v>0</v>
      </c>
    </row>
    <row r="122" spans="1:36" ht="39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>
        <f t="shared" si="74"/>
        <v>0</v>
      </c>
    </row>
    <row r="123" spans="1:36" s="11" customFormat="1" ht="39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>
        <f t="shared" si="74"/>
        <v>0</v>
      </c>
    </row>
    <row r="124" spans="1:36" s="11" customFormat="1" ht="39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>
        <f t="shared" si="74"/>
        <v>0</v>
      </c>
    </row>
    <row r="125" spans="1:36" ht="39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>
        <f t="shared" si="74"/>
        <v>0</v>
      </c>
    </row>
    <row r="126" spans="1:36" s="11" customFormat="1" ht="39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>
        <f t="shared" si="74"/>
        <v>0</v>
      </c>
    </row>
    <row r="127" spans="1:36" s="11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>
        <f t="shared" ref="AJ129:AJ138" si="81">IF(ISERROR(AH129/$AH$191),"-",AH129/$AH$191)</f>
        <v>0</v>
      </c>
    </row>
    <row r="130" spans="1:36" s="11" customFormat="1" ht="39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>
        <f t="shared" si="81"/>
        <v>0</v>
      </c>
    </row>
    <row r="131" spans="1:36" ht="39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>
        <f t="shared" si="81"/>
        <v>0</v>
      </c>
    </row>
    <row r="132" spans="1:36" s="11" customFormat="1" ht="39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>
        <f t="shared" si="81"/>
        <v>0</v>
      </c>
    </row>
    <row r="133" spans="1:36" s="11" customFormat="1" ht="39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>
        <f t="shared" si="81"/>
        <v>0</v>
      </c>
    </row>
    <row r="134" spans="1:36" ht="39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>
        <f t="shared" si="81"/>
        <v>0</v>
      </c>
    </row>
    <row r="135" spans="1:36" s="11" customFormat="1" ht="39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>
        <f t="shared" si="81"/>
        <v>0</v>
      </c>
    </row>
    <row r="136" spans="1:36" s="11" customFormat="1" ht="39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>
        <f t="shared" si="81"/>
        <v>0</v>
      </c>
    </row>
    <row r="137" spans="1:36" ht="39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>
        <f t="shared" si="81"/>
        <v>0</v>
      </c>
    </row>
    <row r="138" spans="1:36" s="11" customFormat="1" ht="39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>
        <f t="shared" si="81"/>
        <v>0</v>
      </c>
    </row>
    <row r="139" spans="1:36" s="11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39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>
        <f t="shared" ref="AJ141:AJ150" si="89">IF(ISERROR(AH141/$AH$191),"-",AH141/$AH$191)</f>
        <v>0</v>
      </c>
    </row>
    <row r="142" spans="1:36" s="11" customFormat="1" ht="39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>
        <f t="shared" si="89"/>
        <v>0</v>
      </c>
    </row>
    <row r="143" spans="1:36" ht="39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>
        <f t="shared" si="89"/>
        <v>0</v>
      </c>
    </row>
    <row r="144" spans="1:36" s="11" customFormat="1" ht="39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>
        <f t="shared" si="89"/>
        <v>0</v>
      </c>
    </row>
    <row r="145" spans="1:36" s="11" customFormat="1" ht="39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>
        <f t="shared" si="89"/>
        <v>0</v>
      </c>
    </row>
    <row r="146" spans="1:36" ht="39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>
        <f t="shared" si="89"/>
        <v>0</v>
      </c>
    </row>
    <row r="147" spans="1:36" s="11" customFormat="1" ht="39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>
        <f t="shared" si="89"/>
        <v>0</v>
      </c>
    </row>
    <row r="148" spans="1:36" s="11" customFormat="1" ht="39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>
        <f t="shared" si="89"/>
        <v>0</v>
      </c>
    </row>
    <row r="149" spans="1:36" ht="39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>
        <f t="shared" si="89"/>
        <v>0</v>
      </c>
    </row>
    <row r="150" spans="1:36" s="11" customFormat="1" ht="39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>
        <f t="shared" si="89"/>
        <v>0</v>
      </c>
    </row>
    <row r="151" spans="1:36" s="11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39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>
        <f t="shared" ref="AJ153:AJ162" si="97">IF(ISERROR(AH153/$AH$191),"-",AH153/$AH$191)</f>
        <v>0</v>
      </c>
    </row>
    <row r="154" spans="1:36" s="11" customFormat="1" ht="39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>
        <f t="shared" si="97"/>
        <v>0</v>
      </c>
    </row>
    <row r="155" spans="1:36" ht="39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>
        <f t="shared" si="97"/>
        <v>0</v>
      </c>
    </row>
    <row r="156" spans="1:36" s="11" customFormat="1" ht="39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>
        <f t="shared" si="97"/>
        <v>0</v>
      </c>
    </row>
    <row r="157" spans="1:36" s="11" customFormat="1" ht="39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>
        <f t="shared" si="97"/>
        <v>0</v>
      </c>
    </row>
    <row r="158" spans="1:36" ht="39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>
        <f t="shared" si="97"/>
        <v>0</v>
      </c>
    </row>
    <row r="159" spans="1:36" s="11" customFormat="1" ht="39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>
        <f t="shared" si="97"/>
        <v>0</v>
      </c>
    </row>
    <row r="160" spans="1:36" s="11" customFormat="1" ht="39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>
        <f t="shared" si="97"/>
        <v>0</v>
      </c>
    </row>
    <row r="161" spans="1:36" ht="39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>
        <f t="shared" si="97"/>
        <v>0</v>
      </c>
    </row>
    <row r="162" spans="1:36" s="11" customFormat="1" ht="39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>
        <f t="shared" si="97"/>
        <v>0</v>
      </c>
    </row>
    <row r="163" spans="1:36" s="11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39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>
        <f t="shared" ref="AJ165:AJ174" si="105">IF(ISERROR(AH165/$AH$191),"-",AH165/$AH$191)</f>
        <v>0</v>
      </c>
    </row>
    <row r="166" spans="1:36" s="11" customFormat="1" ht="39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>
        <f t="shared" si="105"/>
        <v>0</v>
      </c>
    </row>
    <row r="167" spans="1:36" ht="39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>
        <f t="shared" si="105"/>
        <v>0</v>
      </c>
    </row>
    <row r="168" spans="1:36" s="11" customFormat="1" ht="39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>
        <f t="shared" si="105"/>
        <v>0</v>
      </c>
    </row>
    <row r="169" spans="1:36" s="11" customFormat="1" ht="39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>
        <f t="shared" si="105"/>
        <v>0</v>
      </c>
    </row>
    <row r="170" spans="1:36" ht="39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>
        <f t="shared" si="105"/>
        <v>0</v>
      </c>
    </row>
    <row r="171" spans="1:36" s="11" customFormat="1" ht="39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>
        <f t="shared" si="105"/>
        <v>0</v>
      </c>
    </row>
    <row r="172" spans="1:36" s="11" customFormat="1" ht="39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>
        <f t="shared" si="105"/>
        <v>0</v>
      </c>
    </row>
    <row r="173" spans="1:36" ht="39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>
        <f t="shared" si="105"/>
        <v>0</v>
      </c>
    </row>
    <row r="174" spans="1:36" s="11" customFormat="1" ht="39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>
        <f t="shared" si="105"/>
        <v>0</v>
      </c>
    </row>
    <row r="175" spans="1:36" s="11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39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>
        <f t="shared" ref="AJ177:AJ186" si="113">IF(ISERROR(AH177/$AH$191),"-",AH177/$AH$191)</f>
        <v>0</v>
      </c>
    </row>
    <row r="178" spans="1:36" s="11" customFormat="1" ht="39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>
        <f t="shared" si="113"/>
        <v>0</v>
      </c>
    </row>
    <row r="179" spans="1:36" ht="39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>
        <f t="shared" si="113"/>
        <v>0</v>
      </c>
    </row>
    <row r="180" spans="1:36" s="11" customFormat="1" ht="39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>
        <f t="shared" si="113"/>
        <v>0</v>
      </c>
    </row>
    <row r="181" spans="1:36" s="11" customFormat="1" ht="39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>
        <f t="shared" si="113"/>
        <v>0</v>
      </c>
    </row>
    <row r="182" spans="1:36" ht="39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>
        <f t="shared" si="113"/>
        <v>0</v>
      </c>
    </row>
    <row r="183" spans="1:36" s="11" customFormat="1" ht="39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>
        <f t="shared" si="113"/>
        <v>0</v>
      </c>
    </row>
    <row r="184" spans="1:36" s="11" customFormat="1" ht="39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>
        <f t="shared" si="113"/>
        <v>0</v>
      </c>
    </row>
    <row r="185" spans="1:36" ht="39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>
        <f t="shared" si="113"/>
        <v>0</v>
      </c>
    </row>
    <row r="186" spans="1:36" s="11" customFormat="1" ht="39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>
        <f t="shared" si="113"/>
        <v>0</v>
      </c>
    </row>
    <row r="187" spans="1:36" s="11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46">
        <v>4258769000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" customFormat="1" ht="35.1" customHeight="1" outlineLevel="1" x14ac:dyDescent="0.3">
      <c r="A189" s="23">
        <v>1</v>
      </c>
      <c r="B189" s="23"/>
      <c r="C189" s="80" t="s">
        <v>95</v>
      </c>
      <c r="D189" s="49">
        <v>44676</v>
      </c>
      <c r="E189" s="14" t="s">
        <v>96</v>
      </c>
      <c r="F189" s="65" t="s">
        <v>97</v>
      </c>
      <c r="G189" s="57"/>
      <c r="H189" s="61"/>
      <c r="I189" s="2"/>
      <c r="J189" s="466"/>
      <c r="K189" s="52">
        <v>4258769000</v>
      </c>
      <c r="L189" s="3" t="s">
        <v>80</v>
      </c>
      <c r="M189" s="51"/>
      <c r="N189" s="58"/>
      <c r="O189" s="51"/>
      <c r="P189" s="47"/>
      <c r="Q189" s="47"/>
      <c r="R189" s="28"/>
      <c r="S189" s="28"/>
      <c r="T189" s="28"/>
      <c r="U189" s="29">
        <f>SUM(R189:T189)</f>
        <v>0</v>
      </c>
      <c r="V189" s="28"/>
      <c r="W189" s="28">
        <v>2129384500</v>
      </c>
      <c r="X189" s="28"/>
      <c r="Y189" s="29">
        <f>SUM(V189:X189)</f>
        <v>2129384500</v>
      </c>
      <c r="Z189" s="28"/>
      <c r="AA189" s="28"/>
      <c r="AB189" s="28"/>
      <c r="AC189" s="29">
        <f>SUM(Z189:AB189)</f>
        <v>0</v>
      </c>
      <c r="AD189" s="28"/>
      <c r="AE189" s="28"/>
      <c r="AF189" s="28">
        <v>0</v>
      </c>
      <c r="AG189" s="29">
        <f>SUM(AD189:AF189)</f>
        <v>0</v>
      </c>
      <c r="AH189" s="29">
        <f t="shared" ref="AH189" si="120">SUM(U189,Y189,AC189,AG189)</f>
        <v>2129384500</v>
      </c>
      <c r="AI189" s="112">
        <f>IF(ISERROR(AH189/J188),0,AH189/J188)</f>
        <v>0.5</v>
      </c>
      <c r="AJ189" s="112">
        <f>IF(ISERROR(AH189/$AH$191),"-",AH189/$AH$191)</f>
        <v>1</v>
      </c>
    </row>
    <row r="190" spans="1:36" s="11" customFormat="1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4258769000</v>
      </c>
      <c r="K190" s="273">
        <f>SUM(K189:K189)</f>
        <v>4258769000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 t="shared" ref="R190:AH190" si="121">SUM(R189:R189)</f>
        <v>0</v>
      </c>
      <c r="S190" s="273">
        <f t="shared" si="121"/>
        <v>0</v>
      </c>
      <c r="T190" s="273">
        <f t="shared" si="121"/>
        <v>0</v>
      </c>
      <c r="U190" s="273">
        <f t="shared" si="121"/>
        <v>0</v>
      </c>
      <c r="V190" s="273">
        <f t="shared" si="121"/>
        <v>0</v>
      </c>
      <c r="W190" s="273">
        <f t="shared" si="121"/>
        <v>2129384500</v>
      </c>
      <c r="X190" s="273">
        <f t="shared" si="121"/>
        <v>0</v>
      </c>
      <c r="Y190" s="273">
        <f t="shared" si="121"/>
        <v>2129384500</v>
      </c>
      <c r="Z190" s="273">
        <f t="shared" si="121"/>
        <v>0</v>
      </c>
      <c r="AA190" s="273">
        <f t="shared" si="121"/>
        <v>0</v>
      </c>
      <c r="AB190" s="273">
        <f t="shared" si="121"/>
        <v>0</v>
      </c>
      <c r="AC190" s="273">
        <f t="shared" si="121"/>
        <v>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2129384500</v>
      </c>
      <c r="AI190" s="281">
        <f>IF(ISERROR(AH190/J190),0,AH190/J190)</f>
        <v>0.5</v>
      </c>
      <c r="AJ190" s="281">
        <f>IF(ISERROR(AH190/$AH$191),0,AH190/$AH$191)</f>
        <v>1</v>
      </c>
    </row>
    <row r="191" spans="1:36" ht="15" customHeight="1" x14ac:dyDescent="0.3">
      <c r="A191" s="421" t="s">
        <v>98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4258769000</v>
      </c>
      <c r="K191" s="276">
        <f>+K19+K31+K43+K55+K67+K79+K91+K103+K115+K127+K139+K151+K187+K163+K175+K190</f>
        <v>4258769000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0</v>
      </c>
      <c r="S191" s="276">
        <f t="shared" si="122"/>
        <v>0</v>
      </c>
      <c r="T191" s="276">
        <f t="shared" si="122"/>
        <v>0</v>
      </c>
      <c r="U191" s="276">
        <f t="shared" si="122"/>
        <v>0</v>
      </c>
      <c r="V191" s="276">
        <f t="shared" si="122"/>
        <v>0</v>
      </c>
      <c r="W191" s="276">
        <f t="shared" si="122"/>
        <v>2129384500</v>
      </c>
      <c r="X191" s="276">
        <f t="shared" si="122"/>
        <v>0</v>
      </c>
      <c r="Y191" s="276">
        <f t="shared" si="122"/>
        <v>2129384500</v>
      </c>
      <c r="Z191" s="276">
        <f t="shared" si="122"/>
        <v>0</v>
      </c>
      <c r="AA191" s="276">
        <f t="shared" si="122"/>
        <v>0</v>
      </c>
      <c r="AB191" s="276">
        <f t="shared" si="122"/>
        <v>0</v>
      </c>
      <c r="AC191" s="276">
        <f t="shared" si="122"/>
        <v>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2129384500</v>
      </c>
      <c r="AI191" s="280">
        <f>IF(ISERROR(AH191/J191),0,AH191/J191)</f>
        <v>0.5</v>
      </c>
      <c r="AJ191" s="280">
        <f>IF(ISERROR(AH191/$AH$191),0,AH191/$AH$191)</f>
        <v>1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ht="14.4" x14ac:dyDescent="0.35">
      <c r="J194" s="298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3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6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6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6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6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6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6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6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6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6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3" orientation="landscape" r:id="rId1"/>
  <headerFooter>
    <oddHeader>&amp;L&amp;G</oddHeader>
    <oddFooter>Preparado por Fabiola Oyanedel &amp;D&amp;RPágina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DB5"/>
    <pageSetUpPr fitToPage="1"/>
  </sheetPr>
  <dimension ref="A1:Y41"/>
  <sheetViews>
    <sheetView topLeftCell="A9" zoomScaleNormal="100" workbookViewId="0">
      <selection activeCell="M8" sqref="M8"/>
    </sheetView>
  </sheetViews>
  <sheetFormatPr baseColWidth="10" defaultColWidth="11.44140625" defaultRowHeight="10.199999999999999" outlineLevelCol="1" x14ac:dyDescent="0.3"/>
  <cols>
    <col min="1" max="1" width="39.33203125" style="15" customWidth="1"/>
    <col min="2" max="2" width="12.109375" style="12" customWidth="1"/>
    <col min="3" max="3" width="12.109375" style="15" customWidth="1"/>
    <col min="4" max="4" width="10" style="15" customWidth="1"/>
    <col min="5" max="5" width="10.33203125" style="15" customWidth="1"/>
    <col min="6" max="6" width="9.88671875" style="15" customWidth="1"/>
    <col min="7" max="9" width="11.6640625" style="12" hidden="1" customWidth="1" outlineLevel="1"/>
    <col min="10" max="10" width="11.44140625" style="12" customWidth="1" collapsed="1"/>
    <col min="11" max="13" width="11.6640625" style="12" hidden="1" customWidth="1" outlineLevel="1"/>
    <col min="14" max="14" width="11.44140625" style="12" customWidth="1" collapsed="1"/>
    <col min="15" max="17" width="11.6640625" style="12" customWidth="1" outlineLevel="1"/>
    <col min="18" max="18" width="11.44140625" style="12" customWidth="1"/>
    <col min="19" max="21" width="11.6640625" style="12" hidden="1" customWidth="1" outlineLevel="1"/>
    <col min="22" max="22" width="11.44140625" style="12" customWidth="1" collapsed="1"/>
    <col min="23" max="23" width="11.44140625" style="12" customWidth="1"/>
    <col min="24" max="24" width="10.109375" style="13" customWidth="1"/>
    <col min="25" max="25" width="11.6640625" style="13" customWidth="1"/>
    <col min="26" max="16384" width="11.44140625" style="14"/>
  </cols>
  <sheetData>
    <row r="1" spans="1:25" s="11" customFormat="1" ht="15" customHeight="1" x14ac:dyDescent="0.3">
      <c r="A1" s="458" t="s">
        <v>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s="11" customFormat="1" ht="1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 s="11" customFormat="1" ht="15" customHeight="1" x14ac:dyDescent="0.3">
      <c r="A3" s="452" t="str">
        <f>+'24-02-012 Ind. Proy'!A3:AJ3</f>
        <v>EJECUCIÓN AL 30 DE SEPTIEMBRE DE 2022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s="11" customFormat="1" ht="1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</row>
    <row r="5" spans="1:25" ht="18" customHeight="1" x14ac:dyDescent="0.3">
      <c r="A5" s="459" t="str">
        <f>+'24-02-012 Ind. Proy'!A5:U5</f>
        <v>24-02-012 "Programa de Alimentación"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1"/>
    </row>
    <row r="6" spans="1:25" s="15" customFormat="1" x14ac:dyDescent="0.3">
      <c r="A6" s="462" t="s">
        <v>7</v>
      </c>
      <c r="B6" s="455" t="s">
        <v>13</v>
      </c>
      <c r="C6" s="455" t="s">
        <v>83</v>
      </c>
      <c r="D6" s="463" t="s">
        <v>16</v>
      </c>
      <c r="E6" s="464"/>
      <c r="F6" s="465"/>
      <c r="G6" s="457" t="s">
        <v>19</v>
      </c>
      <c r="H6" s="457"/>
      <c r="I6" s="457"/>
      <c r="J6" s="455" t="s">
        <v>20</v>
      </c>
      <c r="K6" s="457" t="s">
        <v>19</v>
      </c>
      <c r="L6" s="457"/>
      <c r="M6" s="457"/>
      <c r="N6" s="455" t="s">
        <v>21</v>
      </c>
      <c r="O6" s="457" t="s">
        <v>19</v>
      </c>
      <c r="P6" s="457"/>
      <c r="Q6" s="457"/>
      <c r="R6" s="455" t="s">
        <v>22</v>
      </c>
      <c r="S6" s="457" t="s">
        <v>19</v>
      </c>
      <c r="T6" s="457"/>
      <c r="U6" s="457"/>
      <c r="V6" s="455" t="s">
        <v>23</v>
      </c>
      <c r="W6" s="455" t="s">
        <v>24</v>
      </c>
      <c r="X6" s="439" t="s">
        <v>84</v>
      </c>
      <c r="Y6" s="439"/>
    </row>
    <row r="7" spans="1:25" s="15" customFormat="1" ht="20.399999999999999" x14ac:dyDescent="0.3">
      <c r="A7" s="462"/>
      <c r="B7" s="456"/>
      <c r="C7" s="456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56"/>
      <c r="K7" s="400" t="s">
        <v>35</v>
      </c>
      <c r="L7" s="400" t="s">
        <v>36</v>
      </c>
      <c r="M7" s="400" t="s">
        <v>37</v>
      </c>
      <c r="N7" s="456"/>
      <c r="O7" s="400" t="s">
        <v>38</v>
      </c>
      <c r="P7" s="400" t="s">
        <v>39</v>
      </c>
      <c r="Q7" s="400" t="s">
        <v>40</v>
      </c>
      <c r="R7" s="456"/>
      <c r="S7" s="400" t="s">
        <v>41</v>
      </c>
      <c r="T7" s="400" t="s">
        <v>42</v>
      </c>
      <c r="U7" s="400" t="s">
        <v>43</v>
      </c>
      <c r="V7" s="456"/>
      <c r="W7" s="456"/>
      <c r="X7" s="280" t="s">
        <v>44</v>
      </c>
      <c r="Y7" s="280" t="s">
        <v>85</v>
      </c>
    </row>
    <row r="8" spans="1:25" ht="24.75" customHeight="1" x14ac:dyDescent="0.3">
      <c r="A8" s="43" t="s">
        <v>46</v>
      </c>
      <c r="B8" s="9">
        <f>+'24-02-012 Ind. Proy'!J19</f>
        <v>0</v>
      </c>
      <c r="C8" s="9">
        <f>+'24-02-012 Ind. Proy'!K19</f>
        <v>0</v>
      </c>
      <c r="D8" s="9">
        <f>+'24-02-012 Ind. Proy'!M19</f>
        <v>0</v>
      </c>
      <c r="E8" s="9">
        <f>+'24-02-012 Ind. Proy'!N19</f>
        <v>0</v>
      </c>
      <c r="F8" s="9">
        <f>+'24-02-012 Ind. Proy'!O19</f>
        <v>0</v>
      </c>
      <c r="G8" s="9">
        <f>+'24-02-012 Ind. Proy'!R19</f>
        <v>0</v>
      </c>
      <c r="H8" s="9">
        <f>+'24-02-012 Ind. Proy'!S19</f>
        <v>0</v>
      </c>
      <c r="I8" s="9">
        <f>+'24-02-012 Ind. Proy'!T19</f>
        <v>0</v>
      </c>
      <c r="J8" s="9">
        <f>+'24-02-012 Ind. Proy'!U19</f>
        <v>0</v>
      </c>
      <c r="K8" s="9">
        <f>+'24-02-012 Ind. Proy'!V19</f>
        <v>0</v>
      </c>
      <c r="L8" s="9">
        <f>+'24-02-012 Ind. Proy'!W19</f>
        <v>0</v>
      </c>
      <c r="M8" s="9">
        <f>+'24-02-012 Ind. Proy'!X19</f>
        <v>0</v>
      </c>
      <c r="N8" s="9">
        <f>+'24-02-012 Ind. Proy'!Y19</f>
        <v>0</v>
      </c>
      <c r="O8" s="9">
        <f>+'24-02-012 Ind. Proy'!Z19</f>
        <v>0</v>
      </c>
      <c r="P8" s="9">
        <f>+'24-02-012 Ind. Proy'!AA19</f>
        <v>0</v>
      </c>
      <c r="Q8" s="9">
        <f>+'24-02-012 Ind. Proy'!AB19</f>
        <v>0</v>
      </c>
      <c r="R8" s="9">
        <f>+'24-02-012 Ind. Proy'!AC19</f>
        <v>0</v>
      </c>
      <c r="S8" s="9">
        <f>+'24-02-012 Ind. Proy'!AD19</f>
        <v>0</v>
      </c>
      <c r="T8" s="9">
        <f>+'24-02-012 Ind. Proy'!AE19</f>
        <v>0</v>
      </c>
      <c r="U8" s="9">
        <f>+'24-02-012 Ind. Proy'!AF19</f>
        <v>0</v>
      </c>
      <c r="V8" s="9">
        <f>+'24-02-012 Ind. Proy'!AG19</f>
        <v>0</v>
      </c>
      <c r="W8" s="9">
        <f>+'24-02-012 Ind. Proy'!AH19</f>
        <v>0</v>
      </c>
      <c r="X8" s="112">
        <f>+'24-02-012 Ind. Proy'!AI19</f>
        <v>0</v>
      </c>
      <c r="Y8" s="112">
        <f>+'24-02-012 Ind. Proy'!AJ19</f>
        <v>0</v>
      </c>
    </row>
    <row r="9" spans="1:25" ht="24.75" customHeight="1" x14ac:dyDescent="0.3">
      <c r="A9" s="43" t="s">
        <v>48</v>
      </c>
      <c r="B9" s="9">
        <f>+'24-02-012 Ind. Proy'!J31</f>
        <v>0</v>
      </c>
      <c r="C9" s="9">
        <f>+'24-02-012 Ind. Proy'!K31</f>
        <v>0</v>
      </c>
      <c r="D9" s="9">
        <f>+'24-02-012 Ind. Proy'!M31</f>
        <v>0</v>
      </c>
      <c r="E9" s="9">
        <f>+'24-02-012 Ind. Proy'!N31</f>
        <v>0</v>
      </c>
      <c r="F9" s="9">
        <f>+'24-02-012 Ind. Proy'!O31</f>
        <v>0</v>
      </c>
      <c r="G9" s="9">
        <f>+'24-02-012 Ind. Proy'!R31</f>
        <v>0</v>
      </c>
      <c r="H9" s="9">
        <f>+'24-02-012 Ind. Proy'!S31</f>
        <v>0</v>
      </c>
      <c r="I9" s="9">
        <f>+'24-02-012 Ind. Proy'!T31</f>
        <v>0</v>
      </c>
      <c r="J9" s="9">
        <f>+'24-02-012 Ind. Proy'!U31</f>
        <v>0</v>
      </c>
      <c r="K9" s="9">
        <f>+'24-02-012 Ind. Proy'!V31</f>
        <v>0</v>
      </c>
      <c r="L9" s="9">
        <f>+'24-02-012 Ind. Proy'!W31</f>
        <v>0</v>
      </c>
      <c r="M9" s="9">
        <f>+'24-02-012 Ind. Proy'!X31</f>
        <v>0</v>
      </c>
      <c r="N9" s="9">
        <f>+'24-02-012 Ind. Proy'!Y31</f>
        <v>0</v>
      </c>
      <c r="O9" s="9">
        <f>+'24-02-012 Ind. Proy'!Z31</f>
        <v>0</v>
      </c>
      <c r="P9" s="9">
        <f>+'24-02-012 Ind. Proy'!AA31</f>
        <v>0</v>
      </c>
      <c r="Q9" s="9">
        <f>+'24-02-012 Ind. Proy'!AB31</f>
        <v>0</v>
      </c>
      <c r="R9" s="9">
        <f>+'24-02-012 Ind. Proy'!AC31</f>
        <v>0</v>
      </c>
      <c r="S9" s="9">
        <f>+'24-02-012 Ind. Proy'!AD31</f>
        <v>0</v>
      </c>
      <c r="T9" s="9">
        <f>+'24-02-012 Ind. Proy'!AE31</f>
        <v>0</v>
      </c>
      <c r="U9" s="9">
        <f>+'24-02-012 Ind. Proy'!AF31</f>
        <v>0</v>
      </c>
      <c r="V9" s="9">
        <f>+'24-02-012 Ind. Proy'!AG31</f>
        <v>0</v>
      </c>
      <c r="W9" s="9">
        <f>+'24-02-012 Ind. Proy'!AH31</f>
        <v>0</v>
      </c>
      <c r="X9" s="112">
        <f>+'24-02-012 Ind. Proy'!AI31</f>
        <v>0</v>
      </c>
      <c r="Y9" s="112">
        <f>+'24-02-012 Ind. Proy'!AJ31</f>
        <v>0</v>
      </c>
    </row>
    <row r="10" spans="1:25" ht="24.75" customHeight="1" x14ac:dyDescent="0.3">
      <c r="A10" s="43" t="s">
        <v>50</v>
      </c>
      <c r="B10" s="9">
        <f>+'24-02-012 Ind. Proy'!J43</f>
        <v>0</v>
      </c>
      <c r="C10" s="9">
        <f>+'24-02-012 Ind. Proy'!K43</f>
        <v>0</v>
      </c>
      <c r="D10" s="9">
        <f>+'24-02-012 Ind. Proy'!M43</f>
        <v>0</v>
      </c>
      <c r="E10" s="9">
        <f>+'24-02-012 Ind. Proy'!N43</f>
        <v>0</v>
      </c>
      <c r="F10" s="9">
        <f>+'24-02-012 Ind. Proy'!O43</f>
        <v>0</v>
      </c>
      <c r="G10" s="9">
        <f>+'24-02-012 Ind. Proy'!R43</f>
        <v>0</v>
      </c>
      <c r="H10" s="9">
        <f>+'24-02-012 Ind. Proy'!S43</f>
        <v>0</v>
      </c>
      <c r="I10" s="9">
        <f>+'24-02-012 Ind. Proy'!T43</f>
        <v>0</v>
      </c>
      <c r="J10" s="9">
        <f>+'24-02-012 Ind. Proy'!U43</f>
        <v>0</v>
      </c>
      <c r="K10" s="9">
        <f>+'24-02-012 Ind. Proy'!V43</f>
        <v>0</v>
      </c>
      <c r="L10" s="9">
        <f>+'24-02-012 Ind. Proy'!W43</f>
        <v>0</v>
      </c>
      <c r="M10" s="9">
        <f>+'24-02-012 Ind. Proy'!X43</f>
        <v>0</v>
      </c>
      <c r="N10" s="9">
        <f>+'24-02-012 Ind. Proy'!Y43</f>
        <v>0</v>
      </c>
      <c r="O10" s="9">
        <f>+'24-02-012 Ind. Proy'!Z43</f>
        <v>0</v>
      </c>
      <c r="P10" s="9">
        <f>+'24-02-012 Ind. Proy'!AA43</f>
        <v>0</v>
      </c>
      <c r="Q10" s="9">
        <f>+'24-02-012 Ind. Proy'!AB43</f>
        <v>0</v>
      </c>
      <c r="R10" s="9">
        <f>+'24-02-012 Ind. Proy'!AC43</f>
        <v>0</v>
      </c>
      <c r="S10" s="9">
        <f>+'24-02-012 Ind. Proy'!AD43</f>
        <v>0</v>
      </c>
      <c r="T10" s="9">
        <f>+'24-02-012 Ind. Proy'!AE43</f>
        <v>0</v>
      </c>
      <c r="U10" s="9">
        <f>+'24-02-012 Ind. Proy'!AF43</f>
        <v>0</v>
      </c>
      <c r="V10" s="9">
        <f>+'24-02-012 Ind. Proy'!AG43</f>
        <v>0</v>
      </c>
      <c r="W10" s="9">
        <f>+'24-02-012 Ind. Proy'!AH43</f>
        <v>0</v>
      </c>
      <c r="X10" s="112">
        <f>+'24-02-012 Ind. Proy'!AI43</f>
        <v>0</v>
      </c>
      <c r="Y10" s="112">
        <f>+'24-02-012 Ind. Proy'!AJ43</f>
        <v>0</v>
      </c>
    </row>
    <row r="11" spans="1:25" ht="24.75" customHeight="1" x14ac:dyDescent="0.3">
      <c r="A11" s="43" t="s">
        <v>52</v>
      </c>
      <c r="B11" s="9">
        <f>+'24-02-012 Ind. Proy'!J55</f>
        <v>0</v>
      </c>
      <c r="C11" s="9">
        <f>+'24-02-012 Ind. Proy'!K55</f>
        <v>0</v>
      </c>
      <c r="D11" s="9">
        <f>+'24-02-012 Ind. Proy'!M55</f>
        <v>0</v>
      </c>
      <c r="E11" s="9">
        <f>+'24-02-012 Ind. Proy'!N55</f>
        <v>0</v>
      </c>
      <c r="F11" s="9">
        <f>+'24-02-012 Ind. Proy'!O55</f>
        <v>0</v>
      </c>
      <c r="G11" s="9">
        <f>+'24-02-012 Ind. Proy'!R55</f>
        <v>0</v>
      </c>
      <c r="H11" s="9">
        <f>+'24-02-012 Ind. Proy'!S55</f>
        <v>0</v>
      </c>
      <c r="I11" s="9">
        <f>+'24-02-012 Ind. Proy'!T55</f>
        <v>0</v>
      </c>
      <c r="J11" s="9">
        <f>+'24-02-012 Ind. Proy'!U55</f>
        <v>0</v>
      </c>
      <c r="K11" s="9">
        <f>+'24-02-012 Ind. Proy'!V55</f>
        <v>0</v>
      </c>
      <c r="L11" s="9">
        <f>+'24-02-012 Ind. Proy'!W55</f>
        <v>0</v>
      </c>
      <c r="M11" s="9">
        <f>+'24-02-012 Ind. Proy'!X55</f>
        <v>0</v>
      </c>
      <c r="N11" s="9">
        <f>+'24-02-012 Ind. Proy'!Y55</f>
        <v>0</v>
      </c>
      <c r="O11" s="9">
        <f>+'24-02-012 Ind. Proy'!Z55</f>
        <v>0</v>
      </c>
      <c r="P11" s="9">
        <f>+'24-02-012 Ind. Proy'!AA55</f>
        <v>0</v>
      </c>
      <c r="Q11" s="9">
        <f>+'24-02-012 Ind. Proy'!AB55</f>
        <v>0</v>
      </c>
      <c r="R11" s="9">
        <f>+'24-02-012 Ind. Proy'!AC55</f>
        <v>0</v>
      </c>
      <c r="S11" s="9">
        <f>+'24-02-012 Ind. Proy'!AD55</f>
        <v>0</v>
      </c>
      <c r="T11" s="9">
        <f>+'24-02-012 Ind. Proy'!AE55</f>
        <v>0</v>
      </c>
      <c r="U11" s="9">
        <f>+'24-02-012 Ind. Proy'!AF55</f>
        <v>0</v>
      </c>
      <c r="V11" s="9">
        <f>+'24-02-012 Ind. Proy'!AG55</f>
        <v>0</v>
      </c>
      <c r="W11" s="9">
        <f>+'24-02-012 Ind. Proy'!AH55</f>
        <v>0</v>
      </c>
      <c r="X11" s="112">
        <f>+'24-02-012 Ind. Proy'!AI55</f>
        <v>0</v>
      </c>
      <c r="Y11" s="112">
        <f>+'24-02-012 Ind. Proy'!AJ55</f>
        <v>0</v>
      </c>
    </row>
    <row r="12" spans="1:25" ht="24.75" customHeight="1" x14ac:dyDescent="0.3">
      <c r="A12" s="43" t="s">
        <v>54</v>
      </c>
      <c r="B12" s="9">
        <f>+'24-02-012 Ind. Proy'!J67</f>
        <v>0</v>
      </c>
      <c r="C12" s="9">
        <f>+'24-02-012 Ind. Proy'!K67</f>
        <v>0</v>
      </c>
      <c r="D12" s="9">
        <f>+'24-02-012 Ind. Proy'!M67</f>
        <v>0</v>
      </c>
      <c r="E12" s="9">
        <f>+'24-02-012 Ind. Proy'!N67</f>
        <v>0</v>
      </c>
      <c r="F12" s="9">
        <f>+'24-02-012 Ind. Proy'!O67</f>
        <v>0</v>
      </c>
      <c r="G12" s="9">
        <f>+'24-02-012 Ind. Proy'!R67</f>
        <v>0</v>
      </c>
      <c r="H12" s="9">
        <f>+'24-02-012 Ind. Proy'!S67</f>
        <v>0</v>
      </c>
      <c r="I12" s="9">
        <f>+'24-02-012 Ind. Proy'!T67</f>
        <v>0</v>
      </c>
      <c r="J12" s="9">
        <f>+'24-02-012 Ind. Proy'!U67</f>
        <v>0</v>
      </c>
      <c r="K12" s="9">
        <f>+'24-02-012 Ind. Proy'!V67</f>
        <v>0</v>
      </c>
      <c r="L12" s="9">
        <f>+'24-02-012 Ind. Proy'!W67</f>
        <v>0</v>
      </c>
      <c r="M12" s="9">
        <f>+'24-02-012 Ind. Proy'!X67</f>
        <v>0</v>
      </c>
      <c r="N12" s="9">
        <f>+'24-02-012 Ind. Proy'!Y67</f>
        <v>0</v>
      </c>
      <c r="O12" s="9">
        <f>+'24-02-012 Ind. Proy'!Z67</f>
        <v>0</v>
      </c>
      <c r="P12" s="9">
        <f>+'24-02-012 Ind. Proy'!AA67</f>
        <v>0</v>
      </c>
      <c r="Q12" s="9">
        <f>+'24-02-012 Ind. Proy'!AB67</f>
        <v>0</v>
      </c>
      <c r="R12" s="9">
        <f>+'24-02-012 Ind. Proy'!AC67</f>
        <v>0</v>
      </c>
      <c r="S12" s="9">
        <f>+'24-02-012 Ind. Proy'!AD67</f>
        <v>0</v>
      </c>
      <c r="T12" s="9">
        <f>+'24-02-012 Ind. Proy'!AE67</f>
        <v>0</v>
      </c>
      <c r="U12" s="9">
        <f>+'24-02-012 Ind. Proy'!AF67</f>
        <v>0</v>
      </c>
      <c r="V12" s="9">
        <f>+'24-02-012 Ind. Proy'!AG67</f>
        <v>0</v>
      </c>
      <c r="W12" s="9">
        <f>+'24-02-012 Ind. Proy'!AH67</f>
        <v>0</v>
      </c>
      <c r="X12" s="112">
        <f>+'24-02-012 Ind. Proy'!AI67</f>
        <v>0</v>
      </c>
      <c r="Y12" s="112">
        <f>+'24-02-012 Ind. Proy'!AJ67</f>
        <v>0</v>
      </c>
    </row>
    <row r="13" spans="1:25" ht="24.75" customHeight="1" x14ac:dyDescent="0.3">
      <c r="A13" s="43" t="s">
        <v>56</v>
      </c>
      <c r="B13" s="9">
        <f>+'24-02-012 Ind. Proy'!J79</f>
        <v>0</v>
      </c>
      <c r="C13" s="9">
        <f>+'24-02-012 Ind. Proy'!K79</f>
        <v>0</v>
      </c>
      <c r="D13" s="9">
        <f>+'24-02-012 Ind. Proy'!M79</f>
        <v>0</v>
      </c>
      <c r="E13" s="9">
        <f>+'24-02-012 Ind. Proy'!N79</f>
        <v>0</v>
      </c>
      <c r="F13" s="9">
        <f>+'24-02-012 Ind. Proy'!O79</f>
        <v>0</v>
      </c>
      <c r="G13" s="9">
        <f>+'24-02-012 Ind. Proy'!R79</f>
        <v>0</v>
      </c>
      <c r="H13" s="9">
        <f>+'24-02-012 Ind. Proy'!S79</f>
        <v>0</v>
      </c>
      <c r="I13" s="9">
        <f>+'24-02-012 Ind. Proy'!T79</f>
        <v>0</v>
      </c>
      <c r="J13" s="9">
        <f>+'24-02-012 Ind. Proy'!U79</f>
        <v>0</v>
      </c>
      <c r="K13" s="9">
        <f>+'24-02-012 Ind. Proy'!V79</f>
        <v>0</v>
      </c>
      <c r="L13" s="9">
        <f>+'24-02-012 Ind. Proy'!W79</f>
        <v>0</v>
      </c>
      <c r="M13" s="9">
        <f>+'24-02-012 Ind. Proy'!X79</f>
        <v>0</v>
      </c>
      <c r="N13" s="9">
        <f>+'24-02-012 Ind. Proy'!Y79</f>
        <v>0</v>
      </c>
      <c r="O13" s="9">
        <f>+'24-02-012 Ind. Proy'!Z79</f>
        <v>0</v>
      </c>
      <c r="P13" s="9">
        <f>+'24-02-012 Ind. Proy'!AA79</f>
        <v>0</v>
      </c>
      <c r="Q13" s="9">
        <f>+'24-02-012 Ind. Proy'!AB79</f>
        <v>0</v>
      </c>
      <c r="R13" s="9">
        <f>+'24-02-012 Ind. Proy'!AC79</f>
        <v>0</v>
      </c>
      <c r="S13" s="9">
        <f>+'24-02-012 Ind. Proy'!AD79</f>
        <v>0</v>
      </c>
      <c r="T13" s="9">
        <f>+'24-02-012 Ind. Proy'!AE79</f>
        <v>0</v>
      </c>
      <c r="U13" s="9">
        <f>+'24-02-012 Ind. Proy'!AF79</f>
        <v>0</v>
      </c>
      <c r="V13" s="9">
        <f>+'24-02-012 Ind. Proy'!AG79</f>
        <v>0</v>
      </c>
      <c r="W13" s="9">
        <f>+'24-02-012 Ind. Proy'!AH79</f>
        <v>0</v>
      </c>
      <c r="X13" s="112">
        <f>+'24-02-012 Ind. Proy'!AI79</f>
        <v>0</v>
      </c>
      <c r="Y13" s="112">
        <f>+'24-02-012 Ind. Proy'!AJ79</f>
        <v>0</v>
      </c>
    </row>
    <row r="14" spans="1:25" ht="24.75" customHeight="1" x14ac:dyDescent="0.3">
      <c r="A14" s="43" t="s">
        <v>58</v>
      </c>
      <c r="B14" s="9">
        <f>+'24-02-012 Ind. Proy'!J91</f>
        <v>0</v>
      </c>
      <c r="C14" s="9">
        <f>+'24-02-012 Ind. Proy'!K91</f>
        <v>0</v>
      </c>
      <c r="D14" s="9">
        <f>+'24-02-012 Ind. Proy'!M91</f>
        <v>0</v>
      </c>
      <c r="E14" s="9">
        <f>+'24-02-012 Ind. Proy'!N91</f>
        <v>0</v>
      </c>
      <c r="F14" s="9">
        <f>+'24-02-012 Ind. Proy'!O91</f>
        <v>0</v>
      </c>
      <c r="G14" s="9">
        <f>+'24-02-012 Ind. Proy'!R91</f>
        <v>0</v>
      </c>
      <c r="H14" s="9">
        <f>+'24-02-012 Ind. Proy'!S91</f>
        <v>0</v>
      </c>
      <c r="I14" s="9">
        <f>+'24-02-012 Ind. Proy'!T91</f>
        <v>0</v>
      </c>
      <c r="J14" s="9">
        <f>+'24-02-012 Ind. Proy'!U91</f>
        <v>0</v>
      </c>
      <c r="K14" s="9">
        <f>+'24-02-012 Ind. Proy'!V91</f>
        <v>0</v>
      </c>
      <c r="L14" s="9">
        <f>+'24-02-012 Ind. Proy'!W91</f>
        <v>0</v>
      </c>
      <c r="M14" s="9">
        <f>+'24-02-012 Ind. Proy'!X91</f>
        <v>0</v>
      </c>
      <c r="N14" s="9">
        <f>+'24-02-012 Ind. Proy'!Y91</f>
        <v>0</v>
      </c>
      <c r="O14" s="9">
        <f>+'24-02-012 Ind. Proy'!Z91</f>
        <v>0</v>
      </c>
      <c r="P14" s="9">
        <f>+'24-02-012 Ind. Proy'!AA91</f>
        <v>0</v>
      </c>
      <c r="Q14" s="9">
        <f>+'24-02-012 Ind. Proy'!AB91</f>
        <v>0</v>
      </c>
      <c r="R14" s="9">
        <f>+'24-02-012 Ind. Proy'!AC91</f>
        <v>0</v>
      </c>
      <c r="S14" s="9">
        <f>+'24-02-012 Ind. Proy'!AD91</f>
        <v>0</v>
      </c>
      <c r="T14" s="9">
        <f>+'24-02-012 Ind. Proy'!AE91</f>
        <v>0</v>
      </c>
      <c r="U14" s="9">
        <f>+'24-02-012 Ind. Proy'!AF91</f>
        <v>0</v>
      </c>
      <c r="V14" s="9">
        <f>+'24-02-012 Ind. Proy'!AG91</f>
        <v>0</v>
      </c>
      <c r="W14" s="9">
        <f>+'24-02-012 Ind. Proy'!AH91</f>
        <v>0</v>
      </c>
      <c r="X14" s="112">
        <f>+'24-02-012 Ind. Proy'!AI91</f>
        <v>0</v>
      </c>
      <c r="Y14" s="112">
        <f>+'24-02-012 Ind. Proy'!AJ91</f>
        <v>0</v>
      </c>
    </row>
    <row r="15" spans="1:25" ht="24.75" customHeight="1" x14ac:dyDescent="0.3">
      <c r="A15" s="43" t="s">
        <v>60</v>
      </c>
      <c r="B15" s="9">
        <f>+'24-02-012 Ind. Proy'!J103</f>
        <v>0</v>
      </c>
      <c r="C15" s="9">
        <f>+'24-02-012 Ind. Proy'!K103</f>
        <v>0</v>
      </c>
      <c r="D15" s="9">
        <f>+'24-02-012 Ind. Proy'!M103</f>
        <v>0</v>
      </c>
      <c r="E15" s="9">
        <f>+'24-02-012 Ind. Proy'!N103</f>
        <v>0</v>
      </c>
      <c r="F15" s="9">
        <f>+'24-02-012 Ind. Proy'!O103</f>
        <v>0</v>
      </c>
      <c r="G15" s="9">
        <f>+'24-02-012 Ind. Proy'!R103</f>
        <v>0</v>
      </c>
      <c r="H15" s="9">
        <f>+'24-02-012 Ind. Proy'!S103</f>
        <v>0</v>
      </c>
      <c r="I15" s="9">
        <f>+'24-02-012 Ind. Proy'!T103</f>
        <v>0</v>
      </c>
      <c r="J15" s="9">
        <f>+'24-02-012 Ind. Proy'!U103</f>
        <v>0</v>
      </c>
      <c r="K15" s="9">
        <f>+'24-02-012 Ind. Proy'!V103</f>
        <v>0</v>
      </c>
      <c r="L15" s="9">
        <f>+'24-02-012 Ind. Proy'!W103</f>
        <v>0</v>
      </c>
      <c r="M15" s="9">
        <f>+'24-02-012 Ind. Proy'!X103</f>
        <v>0</v>
      </c>
      <c r="N15" s="9">
        <f>+'24-02-012 Ind. Proy'!Y103</f>
        <v>0</v>
      </c>
      <c r="O15" s="9">
        <f>+'24-02-012 Ind. Proy'!Z103</f>
        <v>0</v>
      </c>
      <c r="P15" s="9">
        <f>+'24-02-012 Ind. Proy'!AA103</f>
        <v>0</v>
      </c>
      <c r="Q15" s="9">
        <f>+'24-02-012 Ind. Proy'!AB103</f>
        <v>0</v>
      </c>
      <c r="R15" s="9">
        <f>+'24-02-012 Ind. Proy'!AC103</f>
        <v>0</v>
      </c>
      <c r="S15" s="9">
        <f>+'24-02-012 Ind. Proy'!AD103</f>
        <v>0</v>
      </c>
      <c r="T15" s="9">
        <f>+'24-02-012 Ind. Proy'!AE103</f>
        <v>0</v>
      </c>
      <c r="U15" s="9">
        <f>+'24-02-012 Ind. Proy'!AF103</f>
        <v>0</v>
      </c>
      <c r="V15" s="9">
        <f>+'24-02-012 Ind. Proy'!AG103</f>
        <v>0</v>
      </c>
      <c r="W15" s="9">
        <f>+'24-02-012 Ind. Proy'!AH103</f>
        <v>0</v>
      </c>
      <c r="X15" s="112">
        <f>+'24-02-012 Ind. Proy'!AI103</f>
        <v>0</v>
      </c>
      <c r="Y15" s="112">
        <f>+'24-02-012 Ind. Proy'!AJ103</f>
        <v>0</v>
      </c>
    </row>
    <row r="16" spans="1:25" ht="24.75" customHeight="1" x14ac:dyDescent="0.3">
      <c r="A16" s="43" t="s">
        <v>62</v>
      </c>
      <c r="B16" s="9">
        <f>+'24-02-012 Ind. Proy'!J115</f>
        <v>0</v>
      </c>
      <c r="C16" s="9">
        <f>+'24-02-012 Ind. Proy'!K115</f>
        <v>0</v>
      </c>
      <c r="D16" s="9">
        <f>+'24-02-012 Ind. Proy'!M115</f>
        <v>0</v>
      </c>
      <c r="E16" s="9">
        <f>+'24-02-012 Ind. Proy'!N115</f>
        <v>0</v>
      </c>
      <c r="F16" s="9">
        <f>+'24-02-012 Ind. Proy'!O115</f>
        <v>0</v>
      </c>
      <c r="G16" s="9">
        <f>+'24-02-012 Ind. Proy'!R115</f>
        <v>0</v>
      </c>
      <c r="H16" s="9">
        <f>+'24-02-012 Ind. Proy'!S115</f>
        <v>0</v>
      </c>
      <c r="I16" s="9">
        <f>+'24-02-012 Ind. Proy'!T115</f>
        <v>0</v>
      </c>
      <c r="J16" s="9">
        <f>+'24-02-012 Ind. Proy'!U115</f>
        <v>0</v>
      </c>
      <c r="K16" s="9">
        <f>+'24-02-012 Ind. Proy'!V115</f>
        <v>0</v>
      </c>
      <c r="L16" s="9">
        <f>+'24-02-012 Ind. Proy'!W115</f>
        <v>0</v>
      </c>
      <c r="M16" s="9">
        <f>+'24-02-012 Ind. Proy'!X115</f>
        <v>0</v>
      </c>
      <c r="N16" s="9">
        <f>+'24-02-012 Ind. Proy'!Y115</f>
        <v>0</v>
      </c>
      <c r="O16" s="9">
        <f>+'24-02-012 Ind. Proy'!Z115</f>
        <v>0</v>
      </c>
      <c r="P16" s="9">
        <f>+'24-02-012 Ind. Proy'!AA115</f>
        <v>0</v>
      </c>
      <c r="Q16" s="9">
        <f>+'24-02-012 Ind. Proy'!AB115</f>
        <v>0</v>
      </c>
      <c r="R16" s="9">
        <f>+'24-02-012 Ind. Proy'!AC115</f>
        <v>0</v>
      </c>
      <c r="S16" s="9">
        <f>+'24-02-012 Ind. Proy'!AD115</f>
        <v>0</v>
      </c>
      <c r="T16" s="9">
        <f>+'24-02-012 Ind. Proy'!AE115</f>
        <v>0</v>
      </c>
      <c r="U16" s="9">
        <f>+'24-02-012 Ind. Proy'!AF115</f>
        <v>0</v>
      </c>
      <c r="V16" s="9">
        <f>+'24-02-012 Ind. Proy'!AG115</f>
        <v>0</v>
      </c>
      <c r="W16" s="9">
        <f>+'24-02-012 Ind. Proy'!AH115</f>
        <v>0</v>
      </c>
      <c r="X16" s="112">
        <f>+'24-02-012 Ind. Proy'!AI115</f>
        <v>0</v>
      </c>
      <c r="Y16" s="112">
        <f>+'24-02-012 Ind. Proy'!AJ115</f>
        <v>0</v>
      </c>
    </row>
    <row r="17" spans="1:25" ht="24.75" customHeight="1" x14ac:dyDescent="0.3">
      <c r="A17" s="43" t="s">
        <v>64</v>
      </c>
      <c r="B17" s="9">
        <f>+'24-02-012 Ind. Proy'!J127</f>
        <v>0</v>
      </c>
      <c r="C17" s="9">
        <f>+'24-02-012 Ind. Proy'!K127</f>
        <v>0</v>
      </c>
      <c r="D17" s="9">
        <f>+'24-02-012 Ind. Proy'!M127</f>
        <v>0</v>
      </c>
      <c r="E17" s="9">
        <f>+'24-02-012 Ind. Proy'!N127</f>
        <v>0</v>
      </c>
      <c r="F17" s="9">
        <f>+'24-02-012 Ind. Proy'!O127</f>
        <v>0</v>
      </c>
      <c r="G17" s="9">
        <f>+'24-02-012 Ind. Proy'!R127</f>
        <v>0</v>
      </c>
      <c r="H17" s="9">
        <f>+'24-02-012 Ind. Proy'!S127</f>
        <v>0</v>
      </c>
      <c r="I17" s="9">
        <f>+'24-02-012 Ind. Proy'!T127</f>
        <v>0</v>
      </c>
      <c r="J17" s="9">
        <f>+'24-02-012 Ind. Proy'!U127</f>
        <v>0</v>
      </c>
      <c r="K17" s="9">
        <f>+'24-02-012 Ind. Proy'!V127</f>
        <v>0</v>
      </c>
      <c r="L17" s="9">
        <f>+'24-02-012 Ind. Proy'!W127</f>
        <v>0</v>
      </c>
      <c r="M17" s="9">
        <f>+'24-02-012 Ind. Proy'!X127</f>
        <v>0</v>
      </c>
      <c r="N17" s="9">
        <f>+'24-02-012 Ind. Proy'!Y127</f>
        <v>0</v>
      </c>
      <c r="O17" s="9">
        <f>+'24-02-012 Ind. Proy'!Z127</f>
        <v>0</v>
      </c>
      <c r="P17" s="9">
        <f>+'24-02-012 Ind. Proy'!AA127</f>
        <v>0</v>
      </c>
      <c r="Q17" s="9">
        <f>+'24-02-012 Ind. Proy'!AB127</f>
        <v>0</v>
      </c>
      <c r="R17" s="9">
        <f>+'24-02-012 Ind. Proy'!AC127</f>
        <v>0</v>
      </c>
      <c r="S17" s="9">
        <f>+'24-02-012 Ind. Proy'!AD127</f>
        <v>0</v>
      </c>
      <c r="T17" s="9">
        <f>+'24-02-012 Ind. Proy'!AE127</f>
        <v>0</v>
      </c>
      <c r="U17" s="9">
        <f>+'24-02-012 Ind. Proy'!AF127</f>
        <v>0</v>
      </c>
      <c r="V17" s="9">
        <f>+'24-02-012 Ind. Proy'!AG127</f>
        <v>0</v>
      </c>
      <c r="W17" s="9">
        <f>+'24-02-012 Ind. Proy'!AH127</f>
        <v>0</v>
      </c>
      <c r="X17" s="112">
        <f>+'24-02-012 Ind. Proy'!AI116</f>
        <v>0</v>
      </c>
      <c r="Y17" s="112">
        <f>+'24-02-012 Ind. Proy'!AJ116</f>
        <v>0</v>
      </c>
    </row>
    <row r="18" spans="1:25" ht="24.75" customHeight="1" x14ac:dyDescent="0.3">
      <c r="A18" s="43" t="s">
        <v>66</v>
      </c>
      <c r="B18" s="9">
        <f>+'24-02-012 Ind. Proy'!J139</f>
        <v>0</v>
      </c>
      <c r="C18" s="9">
        <f>+'24-02-012 Ind. Proy'!K139</f>
        <v>0</v>
      </c>
      <c r="D18" s="9">
        <f>+'24-02-012 Ind. Proy'!M139</f>
        <v>0</v>
      </c>
      <c r="E18" s="9">
        <f>+'24-02-012 Ind. Proy'!N139</f>
        <v>0</v>
      </c>
      <c r="F18" s="9">
        <f>+'24-02-012 Ind. Proy'!O139</f>
        <v>0</v>
      </c>
      <c r="G18" s="9">
        <f>+'24-02-012 Ind. Proy'!R139</f>
        <v>0</v>
      </c>
      <c r="H18" s="9">
        <f>+'24-02-012 Ind. Proy'!S139</f>
        <v>0</v>
      </c>
      <c r="I18" s="9">
        <f>+'24-02-012 Ind. Proy'!T139</f>
        <v>0</v>
      </c>
      <c r="J18" s="9">
        <f>+'24-02-012 Ind. Proy'!U139</f>
        <v>0</v>
      </c>
      <c r="K18" s="9">
        <f>+'24-02-012 Ind. Proy'!V139</f>
        <v>0</v>
      </c>
      <c r="L18" s="9">
        <f>+'24-02-012 Ind. Proy'!W139</f>
        <v>0</v>
      </c>
      <c r="M18" s="9">
        <f>+'24-02-012 Ind. Proy'!X139</f>
        <v>0</v>
      </c>
      <c r="N18" s="9">
        <f>+'24-02-012 Ind. Proy'!Y139</f>
        <v>0</v>
      </c>
      <c r="O18" s="9">
        <f>+'24-02-012 Ind. Proy'!Z139</f>
        <v>0</v>
      </c>
      <c r="P18" s="9">
        <f>+'24-02-012 Ind. Proy'!AA139</f>
        <v>0</v>
      </c>
      <c r="Q18" s="9">
        <f>+'24-02-012 Ind. Proy'!AB139</f>
        <v>0</v>
      </c>
      <c r="R18" s="9">
        <f>+'24-02-012 Ind. Proy'!AC139</f>
        <v>0</v>
      </c>
      <c r="S18" s="9">
        <f>+'24-02-012 Ind. Proy'!AD139</f>
        <v>0</v>
      </c>
      <c r="T18" s="9">
        <f>+'24-02-012 Ind. Proy'!AE139</f>
        <v>0</v>
      </c>
      <c r="U18" s="9">
        <f>+'24-02-012 Ind. Proy'!AF139</f>
        <v>0</v>
      </c>
      <c r="V18" s="9">
        <f>+'24-02-012 Ind. Proy'!AG139</f>
        <v>0</v>
      </c>
      <c r="W18" s="9">
        <f>+'24-02-012 Ind. Proy'!AH139</f>
        <v>0</v>
      </c>
      <c r="X18" s="112">
        <f>+'24-02-012 Ind. Proy'!AI139</f>
        <v>0</v>
      </c>
      <c r="Y18" s="112">
        <f>+'24-02-012 Ind. Proy'!AJ139</f>
        <v>0</v>
      </c>
    </row>
    <row r="19" spans="1:25" ht="24.75" customHeight="1" x14ac:dyDescent="0.3">
      <c r="A19" s="43" t="s">
        <v>68</v>
      </c>
      <c r="B19" s="9">
        <f>+'24-02-012 Ind. Proy'!J151</f>
        <v>0</v>
      </c>
      <c r="C19" s="9">
        <f>+'24-02-012 Ind. Proy'!K151</f>
        <v>0</v>
      </c>
      <c r="D19" s="9">
        <f>+'24-02-012 Ind. Proy'!M151</f>
        <v>0</v>
      </c>
      <c r="E19" s="9">
        <f>+'24-02-012 Ind. Proy'!N151</f>
        <v>0</v>
      </c>
      <c r="F19" s="9">
        <f>+'24-02-012 Ind. Proy'!O151</f>
        <v>0</v>
      </c>
      <c r="G19" s="9">
        <f>+'24-02-012 Ind. Proy'!R151</f>
        <v>0</v>
      </c>
      <c r="H19" s="9">
        <f>+'24-02-012 Ind. Proy'!S151</f>
        <v>0</v>
      </c>
      <c r="I19" s="9">
        <f>+'24-02-012 Ind. Proy'!T151</f>
        <v>0</v>
      </c>
      <c r="J19" s="9">
        <f>+'24-02-012 Ind. Proy'!U151</f>
        <v>0</v>
      </c>
      <c r="K19" s="9">
        <f>+'24-02-012 Ind. Proy'!V151</f>
        <v>0</v>
      </c>
      <c r="L19" s="9">
        <f>+'24-02-012 Ind. Proy'!W151</f>
        <v>0</v>
      </c>
      <c r="M19" s="9">
        <f>+'24-02-012 Ind. Proy'!X151</f>
        <v>0</v>
      </c>
      <c r="N19" s="9">
        <f>+'24-02-012 Ind. Proy'!Y151</f>
        <v>0</v>
      </c>
      <c r="O19" s="9">
        <f>+'24-02-012 Ind. Proy'!Z151</f>
        <v>0</v>
      </c>
      <c r="P19" s="9">
        <f>+'24-02-012 Ind. Proy'!AA151</f>
        <v>0</v>
      </c>
      <c r="Q19" s="9">
        <f>+'24-02-012 Ind. Proy'!AB151</f>
        <v>0</v>
      </c>
      <c r="R19" s="9">
        <f>+'24-02-012 Ind. Proy'!AC151</f>
        <v>0</v>
      </c>
      <c r="S19" s="9">
        <f>+'24-02-012 Ind. Proy'!AD151</f>
        <v>0</v>
      </c>
      <c r="T19" s="9">
        <f>+'24-02-012 Ind. Proy'!AE151</f>
        <v>0</v>
      </c>
      <c r="U19" s="9">
        <f>+'24-02-012 Ind. Proy'!AF151</f>
        <v>0</v>
      </c>
      <c r="V19" s="9">
        <f>+'24-02-012 Ind. Proy'!AG151</f>
        <v>0</v>
      </c>
      <c r="W19" s="9">
        <f>+'24-02-012 Ind. Proy'!AH151</f>
        <v>0</v>
      </c>
      <c r="X19" s="112">
        <f>+'24-02-012 Ind. Proy'!AI151</f>
        <v>0</v>
      </c>
      <c r="Y19" s="112">
        <f>+'24-02-012 Ind. Proy'!AJ151</f>
        <v>0</v>
      </c>
    </row>
    <row r="20" spans="1:25" ht="24.75" customHeight="1" x14ac:dyDescent="0.3">
      <c r="A20" s="44" t="s">
        <v>70</v>
      </c>
      <c r="B20" s="9">
        <f>+'24-02-012 Ind. Proy'!J163</f>
        <v>0</v>
      </c>
      <c r="C20" s="9">
        <f>+'24-02-012 Ind. Proy'!K163</f>
        <v>0</v>
      </c>
      <c r="D20" s="9">
        <f>+'24-02-012 Ind. Proy'!M163</f>
        <v>0</v>
      </c>
      <c r="E20" s="9">
        <f>+'24-02-012 Ind. Proy'!N163</f>
        <v>0</v>
      </c>
      <c r="F20" s="9">
        <f>+'24-02-012 Ind. Proy'!O163</f>
        <v>0</v>
      </c>
      <c r="G20" s="9">
        <f>+'24-02-012 Ind. Proy'!R163</f>
        <v>0</v>
      </c>
      <c r="H20" s="9">
        <f>+'24-02-012 Ind. Proy'!S163</f>
        <v>0</v>
      </c>
      <c r="I20" s="9">
        <f>+'24-02-012 Ind. Proy'!T163</f>
        <v>0</v>
      </c>
      <c r="J20" s="9">
        <f>+'24-02-012 Ind. Proy'!U163</f>
        <v>0</v>
      </c>
      <c r="K20" s="9">
        <f>+'24-02-012 Ind. Proy'!V163</f>
        <v>0</v>
      </c>
      <c r="L20" s="9">
        <f>+'24-02-012 Ind. Proy'!W163</f>
        <v>0</v>
      </c>
      <c r="M20" s="9">
        <f>+'24-02-012 Ind. Proy'!X163</f>
        <v>0</v>
      </c>
      <c r="N20" s="9">
        <f>+'24-02-012 Ind. Proy'!Y163</f>
        <v>0</v>
      </c>
      <c r="O20" s="9">
        <f>+'24-02-012 Ind. Proy'!Z163</f>
        <v>0</v>
      </c>
      <c r="P20" s="9">
        <f>+'24-02-012 Ind. Proy'!AA163</f>
        <v>0</v>
      </c>
      <c r="Q20" s="9">
        <f>+'24-02-012 Ind. Proy'!AB163</f>
        <v>0</v>
      </c>
      <c r="R20" s="9">
        <f>+'24-02-012 Ind. Proy'!AC163</f>
        <v>0</v>
      </c>
      <c r="S20" s="9">
        <f>+'24-02-012 Ind. Proy'!AD163</f>
        <v>0</v>
      </c>
      <c r="T20" s="9">
        <f>+'24-02-012 Ind. Proy'!AE163</f>
        <v>0</v>
      </c>
      <c r="U20" s="9">
        <f>+'24-02-012 Ind. Proy'!AF163</f>
        <v>0</v>
      </c>
      <c r="V20" s="9">
        <f>+'24-02-012 Ind. Proy'!AG163</f>
        <v>0</v>
      </c>
      <c r="W20" s="9">
        <f>+'24-02-012 Ind. Proy'!AH163</f>
        <v>0</v>
      </c>
      <c r="X20" s="112">
        <f>+'24-02-012 Ind. Proy'!AI163</f>
        <v>0</v>
      </c>
      <c r="Y20" s="112">
        <f>+'24-02-012 Ind. Proy'!AJ163</f>
        <v>0</v>
      </c>
    </row>
    <row r="21" spans="1:25" ht="24.75" customHeight="1" x14ac:dyDescent="0.3">
      <c r="A21" s="44" t="s">
        <v>72</v>
      </c>
      <c r="B21" s="9">
        <f>+'24-02-012 Ind. Proy'!J175</f>
        <v>0</v>
      </c>
      <c r="C21" s="9">
        <f>+'24-02-012 Ind. Proy'!K175</f>
        <v>0</v>
      </c>
      <c r="D21" s="9">
        <f>+'24-02-012 Ind. Proy'!M175</f>
        <v>0</v>
      </c>
      <c r="E21" s="9">
        <f>+'24-02-012 Ind. Proy'!N175</f>
        <v>0</v>
      </c>
      <c r="F21" s="9">
        <f>+'24-02-012 Ind. Proy'!O175</f>
        <v>0</v>
      </c>
      <c r="G21" s="9">
        <f>+'24-02-012 Ind. Proy'!R175</f>
        <v>0</v>
      </c>
      <c r="H21" s="9">
        <f>+'24-02-012 Ind. Proy'!S175</f>
        <v>0</v>
      </c>
      <c r="I21" s="9">
        <f>+'24-02-012 Ind. Proy'!T175</f>
        <v>0</v>
      </c>
      <c r="J21" s="9">
        <f>+'24-02-012 Ind. Proy'!U175</f>
        <v>0</v>
      </c>
      <c r="K21" s="9">
        <f>+'24-02-012 Ind. Proy'!V175</f>
        <v>0</v>
      </c>
      <c r="L21" s="9">
        <f>+'24-02-012 Ind. Proy'!W175</f>
        <v>0</v>
      </c>
      <c r="M21" s="9">
        <f>+'24-02-012 Ind. Proy'!X175</f>
        <v>0</v>
      </c>
      <c r="N21" s="9">
        <f>+'24-02-012 Ind. Proy'!Y175</f>
        <v>0</v>
      </c>
      <c r="O21" s="9">
        <f>+'24-02-012 Ind. Proy'!Z175</f>
        <v>0</v>
      </c>
      <c r="P21" s="9">
        <f>+'24-02-012 Ind. Proy'!AA175</f>
        <v>0</v>
      </c>
      <c r="Q21" s="9">
        <f>+'24-02-012 Ind. Proy'!AB175</f>
        <v>0</v>
      </c>
      <c r="R21" s="9">
        <f>+'24-02-012 Ind. Proy'!AC175</f>
        <v>0</v>
      </c>
      <c r="S21" s="9">
        <f>+'24-02-012 Ind. Proy'!AD175</f>
        <v>0</v>
      </c>
      <c r="T21" s="9">
        <f>+'24-02-012 Ind. Proy'!AE175</f>
        <v>0</v>
      </c>
      <c r="U21" s="9">
        <f>+'24-02-012 Ind. Proy'!AF175</f>
        <v>0</v>
      </c>
      <c r="V21" s="9">
        <f>+'24-02-012 Ind. Proy'!AG175</f>
        <v>0</v>
      </c>
      <c r="W21" s="9">
        <f>+'24-02-012 Ind. Proy'!AH175</f>
        <v>0</v>
      </c>
      <c r="X21" s="112">
        <f>+'24-02-012 Ind. Proy'!AI175</f>
        <v>0</v>
      </c>
      <c r="Y21" s="112">
        <f>+'24-02-012 Ind. Proy'!AJ175</f>
        <v>0</v>
      </c>
    </row>
    <row r="22" spans="1:25" ht="24.75" customHeight="1" x14ac:dyDescent="0.3">
      <c r="A22" s="44" t="s">
        <v>74</v>
      </c>
      <c r="B22" s="9">
        <f>+'24-02-012 Ind. Proy'!J187</f>
        <v>0</v>
      </c>
      <c r="C22" s="9">
        <f>+'24-02-012 Ind. Proy'!K187</f>
        <v>0</v>
      </c>
      <c r="D22" s="9">
        <f>+'24-02-012 Ind. Proy'!M187</f>
        <v>0</v>
      </c>
      <c r="E22" s="9">
        <f>+'24-02-012 Ind. Proy'!N187</f>
        <v>0</v>
      </c>
      <c r="F22" s="9">
        <f>+'24-02-012 Ind. Proy'!O187</f>
        <v>0</v>
      </c>
      <c r="G22" s="9">
        <f>+'24-02-012 Ind. Proy'!R187</f>
        <v>0</v>
      </c>
      <c r="H22" s="9">
        <f>+'24-02-012 Ind. Proy'!S187</f>
        <v>0</v>
      </c>
      <c r="I22" s="9">
        <f>+'24-02-012 Ind. Proy'!T187</f>
        <v>0</v>
      </c>
      <c r="J22" s="9">
        <f>+'24-02-012 Ind. Proy'!U187</f>
        <v>0</v>
      </c>
      <c r="K22" s="9">
        <f>+'24-02-012 Ind. Proy'!V187</f>
        <v>0</v>
      </c>
      <c r="L22" s="9">
        <f>+'24-02-012 Ind. Proy'!W187</f>
        <v>0</v>
      </c>
      <c r="M22" s="9">
        <f>+'24-02-012 Ind. Proy'!X187</f>
        <v>0</v>
      </c>
      <c r="N22" s="9">
        <f>+'24-02-012 Ind. Proy'!Y187</f>
        <v>0</v>
      </c>
      <c r="O22" s="9">
        <f>+'24-02-012 Ind. Proy'!Z187</f>
        <v>0</v>
      </c>
      <c r="P22" s="9">
        <f>+'24-02-012 Ind. Proy'!AA187</f>
        <v>0</v>
      </c>
      <c r="Q22" s="9">
        <f>+'24-02-012 Ind. Proy'!AB187</f>
        <v>0</v>
      </c>
      <c r="R22" s="9">
        <f>+'24-02-012 Ind. Proy'!AC187</f>
        <v>0</v>
      </c>
      <c r="S22" s="9">
        <f>+'24-02-012 Ind. Proy'!AD187</f>
        <v>0</v>
      </c>
      <c r="T22" s="9">
        <f>+'24-02-012 Ind. Proy'!AE187</f>
        <v>0</v>
      </c>
      <c r="U22" s="9">
        <f>+'24-02-012 Ind. Proy'!AF187</f>
        <v>0</v>
      </c>
      <c r="V22" s="9">
        <f>+'24-02-012 Ind. Proy'!AG187</f>
        <v>0</v>
      </c>
      <c r="W22" s="9">
        <f>+'24-02-012 Ind. Proy'!AH187</f>
        <v>0</v>
      </c>
      <c r="X22" s="112">
        <f>+'24-02-012 Ind. Proy'!AI187</f>
        <v>0</v>
      </c>
      <c r="Y22" s="112">
        <f>+'24-02-012 Ind. Proy'!AJ187</f>
        <v>0</v>
      </c>
    </row>
    <row r="23" spans="1:25" ht="24.75" customHeight="1" x14ac:dyDescent="0.3">
      <c r="A23" s="45" t="s">
        <v>76</v>
      </c>
      <c r="B23" s="9">
        <f>+'24-02-012 Ind. Proy'!J190</f>
        <v>4258769000</v>
      </c>
      <c r="C23" s="9">
        <f>+'24-02-012 Ind. Proy'!K190</f>
        <v>4258769000</v>
      </c>
      <c r="D23" s="9">
        <f>+'24-02-012 Ind. Proy'!M190</f>
        <v>0</v>
      </c>
      <c r="E23" s="9">
        <f>+'24-02-012 Ind. Proy'!N190</f>
        <v>0</v>
      </c>
      <c r="F23" s="9">
        <f>+'24-02-012 Ind. Proy'!O190</f>
        <v>0</v>
      </c>
      <c r="G23" s="9">
        <f>+'24-02-012 Ind. Proy'!R190</f>
        <v>0</v>
      </c>
      <c r="H23" s="9">
        <f>+'24-02-012 Ind. Proy'!S190</f>
        <v>0</v>
      </c>
      <c r="I23" s="9">
        <f>+'24-02-012 Ind. Proy'!T190</f>
        <v>0</v>
      </c>
      <c r="J23" s="9">
        <f>+'24-02-012 Ind. Proy'!U190</f>
        <v>0</v>
      </c>
      <c r="K23" s="9">
        <f>+'24-02-012 Ind. Proy'!V190</f>
        <v>0</v>
      </c>
      <c r="L23" s="9">
        <f>+'24-02-012 Ind. Proy'!W190</f>
        <v>2129384500</v>
      </c>
      <c r="M23" s="9">
        <f>+'24-02-012 Ind. Proy'!X190</f>
        <v>0</v>
      </c>
      <c r="N23" s="9">
        <f>+'24-02-012 Ind. Proy'!Y190</f>
        <v>2129384500</v>
      </c>
      <c r="O23" s="9">
        <f>+'24-02-012 Ind. Proy'!Z190</f>
        <v>0</v>
      </c>
      <c r="P23" s="9">
        <f>+'24-02-012 Ind. Proy'!AA190</f>
        <v>0</v>
      </c>
      <c r="Q23" s="9">
        <f>+'24-02-012 Ind. Proy'!AB190</f>
        <v>0</v>
      </c>
      <c r="R23" s="9">
        <f>+'24-02-012 Ind. Proy'!AC190</f>
        <v>0</v>
      </c>
      <c r="S23" s="9">
        <f>+'24-02-012 Ind. Proy'!AD190</f>
        <v>0</v>
      </c>
      <c r="T23" s="9">
        <f>+'24-02-012 Ind. Proy'!AE190</f>
        <v>0</v>
      </c>
      <c r="U23" s="9">
        <f>+'24-02-012 Ind. Proy'!AF190</f>
        <v>0</v>
      </c>
      <c r="V23" s="9">
        <f>+'24-02-012 Ind. Proy'!AG190</f>
        <v>0</v>
      </c>
      <c r="W23" s="9">
        <f>+'24-02-012 Ind. Proy'!AH190</f>
        <v>2129384500</v>
      </c>
      <c r="X23" s="112">
        <f>+'24-02-012 Ind. Proy'!AI190</f>
        <v>0.5</v>
      </c>
      <c r="Y23" s="112">
        <f>+'24-02-012 Ind. Proy'!AJ190</f>
        <v>1</v>
      </c>
    </row>
    <row r="24" spans="1:25" ht="20.399999999999999" customHeight="1" x14ac:dyDescent="0.3">
      <c r="A24" s="403" t="s">
        <v>98</v>
      </c>
      <c r="B24" s="273">
        <f t="shared" ref="B24:W24" si="0">SUM(B8:B23)</f>
        <v>4258769000</v>
      </c>
      <c r="C24" s="273">
        <f t="shared" si="0"/>
        <v>4258769000</v>
      </c>
      <c r="D24" s="273">
        <f t="shared" si="0"/>
        <v>0</v>
      </c>
      <c r="E24" s="273">
        <f>SUM(E8:E23)</f>
        <v>0</v>
      </c>
      <c r="F24" s="273">
        <f t="shared" si="0"/>
        <v>0</v>
      </c>
      <c r="G24" s="273">
        <f t="shared" si="0"/>
        <v>0</v>
      </c>
      <c r="H24" s="273">
        <f t="shared" si="0"/>
        <v>0</v>
      </c>
      <c r="I24" s="273">
        <f t="shared" si="0"/>
        <v>0</v>
      </c>
      <c r="J24" s="273">
        <f t="shared" si="0"/>
        <v>0</v>
      </c>
      <c r="K24" s="273">
        <f t="shared" si="0"/>
        <v>0</v>
      </c>
      <c r="L24" s="273">
        <f t="shared" si="0"/>
        <v>2129384500</v>
      </c>
      <c r="M24" s="273">
        <f t="shared" si="0"/>
        <v>0</v>
      </c>
      <c r="N24" s="273">
        <f t="shared" si="0"/>
        <v>2129384500</v>
      </c>
      <c r="O24" s="273">
        <f t="shared" si="0"/>
        <v>0</v>
      </c>
      <c r="P24" s="273">
        <f t="shared" si="0"/>
        <v>0</v>
      </c>
      <c r="Q24" s="273">
        <f t="shared" si="0"/>
        <v>0</v>
      </c>
      <c r="R24" s="273">
        <f t="shared" si="0"/>
        <v>0</v>
      </c>
      <c r="S24" s="273">
        <f t="shared" si="0"/>
        <v>0</v>
      </c>
      <c r="T24" s="273">
        <f t="shared" si="0"/>
        <v>0</v>
      </c>
      <c r="U24" s="273">
        <f t="shared" si="0"/>
        <v>0</v>
      </c>
      <c r="V24" s="273">
        <f t="shared" si="0"/>
        <v>0</v>
      </c>
      <c r="W24" s="273">
        <f t="shared" si="0"/>
        <v>2129384500</v>
      </c>
      <c r="X24" s="281">
        <f>+'24-02-012 Ind. Proy'!AI191</f>
        <v>0.5</v>
      </c>
      <c r="Y24" s="281">
        <f>'24-02-012 Ind. Proy'!AJ191</f>
        <v>1</v>
      </c>
    </row>
    <row r="25" spans="1:25" x14ac:dyDescent="0.3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3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3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3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3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3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3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3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3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3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3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3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3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3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3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3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3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3CCFF"/>
    <pageSetUpPr fitToPage="1"/>
  </sheetPr>
  <dimension ref="A1:AJ208"/>
  <sheetViews>
    <sheetView topLeftCell="A80" zoomScaleNormal="100" workbookViewId="0">
      <selection activeCell="AK190" sqref="AK190"/>
    </sheetView>
  </sheetViews>
  <sheetFormatPr baseColWidth="10" defaultColWidth="11.44140625" defaultRowHeight="10.199999999999999" outlineLevelRow="1" outlineLevelCol="1" x14ac:dyDescent="0.3"/>
  <cols>
    <col min="1" max="1" width="3.5546875" style="15" customWidth="1"/>
    <col min="2" max="2" width="10.6640625" style="15" customWidth="1"/>
    <col min="3" max="3" width="11.88671875" style="15" customWidth="1"/>
    <col min="4" max="4" width="10.44140625" style="15" bestFit="1" customWidth="1"/>
    <col min="5" max="5" width="30.5546875" style="14" customWidth="1"/>
    <col min="6" max="6" width="26.44140625" style="14" customWidth="1"/>
    <col min="7" max="7" width="11.109375" style="15" customWidth="1"/>
    <col min="8" max="9" width="9.88671875" style="15" customWidth="1"/>
    <col min="10" max="10" width="12.88671875" style="12" customWidth="1"/>
    <col min="11" max="11" width="12.6640625" style="41" customWidth="1"/>
    <col min="12" max="12" width="14.88671875" style="14" customWidth="1"/>
    <col min="13" max="13" width="10.44140625" style="15" customWidth="1"/>
    <col min="14" max="14" width="9.109375" style="15" customWidth="1"/>
    <col min="15" max="15" width="13" style="15" customWidth="1"/>
    <col min="16" max="16" width="10.5546875" style="15" customWidth="1"/>
    <col min="17" max="17" width="13.88671875" style="42" customWidth="1"/>
    <col min="18" max="20" width="11.6640625" style="12" hidden="1" customWidth="1" outlineLevel="1"/>
    <col min="21" max="21" width="12" style="12" customWidth="1" collapsed="1"/>
    <col min="22" max="24" width="11.6640625" style="12" hidden="1" customWidth="1" outlineLevel="1"/>
    <col min="25" max="25" width="12.109375" style="12" customWidth="1" collapsed="1"/>
    <col min="26" max="28" width="11.6640625" style="12" customWidth="1" outlineLevel="1"/>
    <col min="29" max="29" width="12.109375" style="12" customWidth="1"/>
    <col min="30" max="32" width="11.6640625" style="12" hidden="1" customWidth="1" outlineLevel="1"/>
    <col min="33" max="33" width="12.109375" style="12" customWidth="1" collapsed="1"/>
    <col min="34" max="34" width="12" style="12" customWidth="1"/>
    <col min="35" max="35" width="10.33203125" style="13" bestFit="1" customWidth="1"/>
    <col min="36" max="36" width="11.109375" style="13" customWidth="1"/>
    <col min="37" max="16384" width="11.44140625" style="14"/>
  </cols>
  <sheetData>
    <row r="1" spans="1:36" s="11" customFormat="1" ht="16.5" customHeight="1" x14ac:dyDescent="0.3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</row>
    <row r="2" spans="1:36" s="11" customFormat="1" ht="16.5" customHeight="1" x14ac:dyDescent="0.3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</row>
    <row r="3" spans="1:36" s="11" customFormat="1" ht="16.5" customHeight="1" x14ac:dyDescent="0.3">
      <c r="A3" s="453" t="str">
        <f>'24-01-025-001 Ind. Proy'!A3:AJ3</f>
        <v>EJECUCIÓN AL 30 DE SEPTIEMBRE DE 2022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</row>
    <row r="4" spans="1:36" s="11" customFormat="1" ht="16.5" customHeight="1" x14ac:dyDescent="0.3">
      <c r="A4" s="454" t="s">
        <v>3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</row>
    <row r="5" spans="1:36" ht="17.25" customHeight="1" x14ac:dyDescent="0.3">
      <c r="A5" s="431" t="s">
        <v>99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</row>
    <row r="6" spans="1:36" s="11" customFormat="1" x14ac:dyDescent="0.3">
      <c r="A6" s="462" t="s">
        <v>5</v>
      </c>
      <c r="B6" s="470" t="s">
        <v>6</v>
      </c>
      <c r="C6" s="402" t="s">
        <v>7</v>
      </c>
      <c r="D6" s="470" t="s">
        <v>8</v>
      </c>
      <c r="E6" s="462" t="s">
        <v>9</v>
      </c>
      <c r="F6" s="470" t="s">
        <v>10</v>
      </c>
      <c r="G6" s="462" t="s">
        <v>11</v>
      </c>
      <c r="H6" s="462" t="s">
        <v>12</v>
      </c>
      <c r="I6" s="462"/>
      <c r="J6" s="455" t="s">
        <v>13</v>
      </c>
      <c r="K6" s="455" t="s">
        <v>14</v>
      </c>
      <c r="L6" s="462" t="s">
        <v>15</v>
      </c>
      <c r="M6" s="463" t="s">
        <v>16</v>
      </c>
      <c r="N6" s="464"/>
      <c r="O6" s="465"/>
      <c r="P6" s="462" t="s">
        <v>17</v>
      </c>
      <c r="Q6" s="470" t="s">
        <v>18</v>
      </c>
      <c r="R6" s="457" t="s">
        <v>19</v>
      </c>
      <c r="S6" s="457"/>
      <c r="T6" s="457"/>
      <c r="U6" s="455" t="s">
        <v>20</v>
      </c>
      <c r="V6" s="457" t="s">
        <v>19</v>
      </c>
      <c r="W6" s="457"/>
      <c r="X6" s="457"/>
      <c r="Y6" s="455" t="s">
        <v>21</v>
      </c>
      <c r="Z6" s="457" t="s">
        <v>19</v>
      </c>
      <c r="AA6" s="457"/>
      <c r="AB6" s="457"/>
      <c r="AC6" s="455" t="s">
        <v>22</v>
      </c>
      <c r="AD6" s="457" t="s">
        <v>19</v>
      </c>
      <c r="AE6" s="457"/>
      <c r="AF6" s="457"/>
      <c r="AG6" s="455" t="s">
        <v>23</v>
      </c>
      <c r="AH6" s="455" t="s">
        <v>24</v>
      </c>
      <c r="AI6" s="439" t="s">
        <v>25</v>
      </c>
      <c r="AJ6" s="439"/>
    </row>
    <row r="7" spans="1:36" s="11" customFormat="1" ht="20.399999999999999" x14ac:dyDescent="0.3">
      <c r="A7" s="462"/>
      <c r="B7" s="471"/>
      <c r="C7" s="402" t="s">
        <v>26</v>
      </c>
      <c r="D7" s="471"/>
      <c r="E7" s="462"/>
      <c r="F7" s="471"/>
      <c r="G7" s="462"/>
      <c r="H7" s="401" t="s">
        <v>27</v>
      </c>
      <c r="I7" s="401" t="s">
        <v>28</v>
      </c>
      <c r="J7" s="456"/>
      <c r="K7" s="456"/>
      <c r="L7" s="462"/>
      <c r="M7" s="400" t="s">
        <v>29</v>
      </c>
      <c r="N7" s="400" t="s">
        <v>30</v>
      </c>
      <c r="O7" s="400" t="s">
        <v>31</v>
      </c>
      <c r="P7" s="462"/>
      <c r="Q7" s="471"/>
      <c r="R7" s="400" t="s">
        <v>32</v>
      </c>
      <c r="S7" s="400" t="s">
        <v>33</v>
      </c>
      <c r="T7" s="400" t="s">
        <v>34</v>
      </c>
      <c r="U7" s="456"/>
      <c r="V7" s="400" t="s">
        <v>35</v>
      </c>
      <c r="W7" s="400" t="s">
        <v>36</v>
      </c>
      <c r="X7" s="400" t="s">
        <v>37</v>
      </c>
      <c r="Y7" s="456"/>
      <c r="Z7" s="400" t="s">
        <v>38</v>
      </c>
      <c r="AA7" s="400" t="s">
        <v>39</v>
      </c>
      <c r="AB7" s="400" t="s">
        <v>40</v>
      </c>
      <c r="AC7" s="456"/>
      <c r="AD7" s="400" t="s">
        <v>41</v>
      </c>
      <c r="AE7" s="400" t="s">
        <v>42</v>
      </c>
      <c r="AF7" s="400" t="s">
        <v>43</v>
      </c>
      <c r="AG7" s="456"/>
      <c r="AH7" s="456"/>
      <c r="AI7" s="280" t="s">
        <v>44</v>
      </c>
      <c r="AJ7" s="280" t="s">
        <v>45</v>
      </c>
    </row>
    <row r="8" spans="1:36" ht="12.75" customHeight="1" x14ac:dyDescent="0.3">
      <c r="A8" s="472" t="s">
        <v>46</v>
      </c>
      <c r="B8" s="460"/>
      <c r="C8" s="460"/>
      <c r="D8" s="460"/>
      <c r="E8" s="461"/>
      <c r="F8" s="16"/>
      <c r="G8" s="5"/>
      <c r="H8" s="17"/>
      <c r="I8" s="17"/>
      <c r="J8" s="32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1"/>
      <c r="AJ8" s="111"/>
    </row>
    <row r="9" spans="1:36" s="11" customFormat="1" ht="12.75" hidden="1" customHeight="1" outlineLevel="1" x14ac:dyDescent="0.2">
      <c r="A9" s="22">
        <v>1</v>
      </c>
      <c r="B9" s="23"/>
      <c r="C9" s="24"/>
      <c r="D9" s="25"/>
      <c r="E9" s="26"/>
      <c r="F9" s="26"/>
      <c r="G9" s="26"/>
      <c r="H9" s="25"/>
      <c r="I9" s="25"/>
      <c r="J9" s="32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2">
        <f>IF(ISERROR(AH9/J9),0,AH9/J9)</f>
        <v>0</v>
      </c>
      <c r="AJ9" s="112">
        <f t="shared" ref="AJ9:AJ18" si="1">IF(ISERROR(AH9/$AH$191),"-",AH9/$AH$191)</f>
        <v>0</v>
      </c>
    </row>
    <row r="10" spans="1:36" s="11" customFormat="1" ht="12.75" hidden="1" customHeight="1" outlineLevel="1" x14ac:dyDescent="0.2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2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2">
        <f t="shared" ref="AI10:AI18" si="6">IF(ISERROR(AH10/J10),0,AH10/J10)</f>
        <v>0</v>
      </c>
      <c r="AJ10" s="112">
        <f t="shared" si="1"/>
        <v>0</v>
      </c>
    </row>
    <row r="11" spans="1:36" ht="12.75" hidden="1" customHeight="1" outlineLevel="1" x14ac:dyDescent="0.2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2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2">
        <f t="shared" si="6"/>
        <v>0</v>
      </c>
      <c r="AJ11" s="112">
        <f t="shared" si="1"/>
        <v>0</v>
      </c>
    </row>
    <row r="12" spans="1:36" s="11" customFormat="1" ht="12.75" hidden="1" customHeight="1" outlineLevel="1" x14ac:dyDescent="0.2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2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2">
        <f t="shared" si="6"/>
        <v>0</v>
      </c>
      <c r="AJ12" s="112">
        <f t="shared" si="1"/>
        <v>0</v>
      </c>
    </row>
    <row r="13" spans="1:36" s="11" customFormat="1" ht="12.75" hidden="1" customHeight="1" outlineLevel="1" x14ac:dyDescent="0.2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2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2">
        <f t="shared" si="6"/>
        <v>0</v>
      </c>
      <c r="AJ13" s="112">
        <f t="shared" si="1"/>
        <v>0</v>
      </c>
    </row>
    <row r="14" spans="1:36" ht="12.75" hidden="1" customHeight="1" outlineLevel="1" x14ac:dyDescent="0.2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2">
        <f t="shared" si="6"/>
        <v>0</v>
      </c>
      <c r="AJ14" s="112">
        <f t="shared" si="1"/>
        <v>0</v>
      </c>
    </row>
    <row r="15" spans="1:36" s="11" customFormat="1" ht="12.75" hidden="1" customHeight="1" outlineLevel="1" x14ac:dyDescent="0.2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2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2">
        <f t="shared" si="6"/>
        <v>0</v>
      </c>
      <c r="AJ15" s="112">
        <f t="shared" si="1"/>
        <v>0</v>
      </c>
    </row>
    <row r="16" spans="1:36" s="11" customFormat="1" ht="12.75" hidden="1" customHeight="1" outlineLevel="1" x14ac:dyDescent="0.2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2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2">
        <f t="shared" si="6"/>
        <v>0</v>
      </c>
      <c r="AJ16" s="112">
        <f t="shared" si="1"/>
        <v>0</v>
      </c>
    </row>
    <row r="17" spans="1:36" ht="12.75" hidden="1" customHeight="1" outlineLevel="1" x14ac:dyDescent="0.2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2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2">
        <f t="shared" si="6"/>
        <v>0</v>
      </c>
      <c r="AJ17" s="112">
        <f t="shared" si="1"/>
        <v>0</v>
      </c>
    </row>
    <row r="18" spans="1:36" s="11" customFormat="1" ht="12.75" hidden="1" customHeight="1" outlineLevel="1" x14ac:dyDescent="0.2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2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2">
        <f t="shared" si="6"/>
        <v>0</v>
      </c>
      <c r="AJ18" s="112">
        <f t="shared" si="1"/>
        <v>0</v>
      </c>
    </row>
    <row r="19" spans="1:36" s="11" customFormat="1" ht="12.75" customHeight="1" collapsed="1" x14ac:dyDescent="0.3">
      <c r="A19" s="427" t="s">
        <v>47</v>
      </c>
      <c r="B19" s="432"/>
      <c r="C19" s="428"/>
      <c r="D19" s="428"/>
      <c r="E19" s="428"/>
      <c r="F19" s="428"/>
      <c r="G19" s="428"/>
      <c r="H19" s="428"/>
      <c r="I19" s="429"/>
      <c r="J19" s="273">
        <f>SUM(J9:J18)</f>
        <v>0</v>
      </c>
      <c r="K19" s="273">
        <f>SUM(K9:K18)</f>
        <v>0</v>
      </c>
      <c r="L19" s="394"/>
      <c r="M19" s="273">
        <f>SUM(M9:M18)</f>
        <v>0</v>
      </c>
      <c r="N19" s="273">
        <f>SUM(N9:N18)</f>
        <v>0</v>
      </c>
      <c r="O19" s="273">
        <f>SUM(O9:O18)</f>
        <v>0</v>
      </c>
      <c r="P19" s="274"/>
      <c r="Q19" s="404"/>
      <c r="R19" s="273">
        <f t="shared" ref="R19:AH19" si="7">SUM(R9:R18)</f>
        <v>0</v>
      </c>
      <c r="S19" s="273">
        <f t="shared" si="7"/>
        <v>0</v>
      </c>
      <c r="T19" s="273">
        <f t="shared" si="7"/>
        <v>0</v>
      </c>
      <c r="U19" s="273">
        <f>SUM(U9:U18)</f>
        <v>0</v>
      </c>
      <c r="V19" s="273">
        <f t="shared" si="7"/>
        <v>0</v>
      </c>
      <c r="W19" s="273">
        <f t="shared" si="7"/>
        <v>0</v>
      </c>
      <c r="X19" s="273">
        <f t="shared" si="7"/>
        <v>0</v>
      </c>
      <c r="Y19" s="273">
        <f t="shared" si="7"/>
        <v>0</v>
      </c>
      <c r="Z19" s="273">
        <f t="shared" si="7"/>
        <v>0</v>
      </c>
      <c r="AA19" s="273">
        <f t="shared" si="7"/>
        <v>0</v>
      </c>
      <c r="AB19" s="273">
        <f t="shared" si="7"/>
        <v>0</v>
      </c>
      <c r="AC19" s="273">
        <f t="shared" si="7"/>
        <v>0</v>
      </c>
      <c r="AD19" s="273">
        <f t="shared" si="7"/>
        <v>0</v>
      </c>
      <c r="AE19" s="273">
        <f t="shared" si="7"/>
        <v>0</v>
      </c>
      <c r="AF19" s="273">
        <f t="shared" si="7"/>
        <v>0</v>
      </c>
      <c r="AG19" s="273">
        <f t="shared" si="7"/>
        <v>0</v>
      </c>
      <c r="AH19" s="273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</row>
    <row r="20" spans="1:36" ht="12.75" customHeight="1" x14ac:dyDescent="0.3">
      <c r="A20" s="473" t="s">
        <v>48</v>
      </c>
      <c r="B20" s="474"/>
      <c r="C20" s="474"/>
      <c r="D20" s="474"/>
      <c r="E20" s="475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1"/>
      <c r="AJ20" s="111"/>
    </row>
    <row r="21" spans="1:36" s="11" customFormat="1" ht="12.75" hidden="1" customHeight="1" outlineLevel="1" x14ac:dyDescent="0.2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2">
        <f>IF(ISERROR(AH21/J21),0,AH21/J21)</f>
        <v>0</v>
      </c>
      <c r="AJ21" s="112">
        <f t="shared" ref="AJ21:AJ30" si="9">IF(ISERROR(AH21/$AH$191),"-",AH21/$AH$191)</f>
        <v>0</v>
      </c>
    </row>
    <row r="22" spans="1:36" s="11" customFormat="1" ht="12.75" hidden="1" customHeight="1" outlineLevel="1" x14ac:dyDescent="0.2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2">
        <f t="shared" ref="AI22:AI30" si="14">IF(ISERROR(AH22/J22),0,AH22/J22)</f>
        <v>0</v>
      </c>
      <c r="AJ22" s="112">
        <f t="shared" si="9"/>
        <v>0</v>
      </c>
    </row>
    <row r="23" spans="1:36" ht="12.75" hidden="1" customHeight="1" outlineLevel="1" x14ac:dyDescent="0.2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2">
        <f t="shared" si="14"/>
        <v>0</v>
      </c>
      <c r="AJ23" s="112">
        <f t="shared" si="9"/>
        <v>0</v>
      </c>
    </row>
    <row r="24" spans="1:36" s="11" customFormat="1" ht="12.75" hidden="1" customHeight="1" outlineLevel="1" x14ac:dyDescent="0.2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2">
        <f t="shared" si="14"/>
        <v>0</v>
      </c>
      <c r="AJ24" s="112">
        <f t="shared" si="9"/>
        <v>0</v>
      </c>
    </row>
    <row r="25" spans="1:36" s="11" customFormat="1" ht="12.75" hidden="1" customHeight="1" outlineLevel="1" x14ac:dyDescent="0.2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2">
        <f t="shared" si="14"/>
        <v>0</v>
      </c>
      <c r="AJ25" s="112">
        <f t="shared" si="9"/>
        <v>0</v>
      </c>
    </row>
    <row r="26" spans="1:36" ht="12.75" hidden="1" customHeight="1" outlineLevel="1" x14ac:dyDescent="0.2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2">
        <f t="shared" si="14"/>
        <v>0</v>
      </c>
      <c r="AJ26" s="112">
        <f t="shared" si="9"/>
        <v>0</v>
      </c>
    </row>
    <row r="27" spans="1:36" s="11" customFormat="1" ht="12.75" hidden="1" customHeight="1" outlineLevel="1" x14ac:dyDescent="0.2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2">
        <f t="shared" si="14"/>
        <v>0</v>
      </c>
      <c r="AJ27" s="112">
        <f t="shared" si="9"/>
        <v>0</v>
      </c>
    </row>
    <row r="28" spans="1:36" s="11" customFormat="1" ht="12.75" hidden="1" customHeight="1" outlineLevel="1" x14ac:dyDescent="0.2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2">
        <f t="shared" si="14"/>
        <v>0</v>
      </c>
      <c r="AJ28" s="112">
        <f t="shared" si="9"/>
        <v>0</v>
      </c>
    </row>
    <row r="29" spans="1:36" ht="12.75" hidden="1" customHeight="1" outlineLevel="1" x14ac:dyDescent="0.2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2">
        <f t="shared" si="14"/>
        <v>0</v>
      </c>
      <c r="AJ29" s="112">
        <f t="shared" si="9"/>
        <v>0</v>
      </c>
    </row>
    <row r="30" spans="1:36" s="11" customFormat="1" ht="12.75" hidden="1" customHeight="1" outlineLevel="1" x14ac:dyDescent="0.2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2">
        <f t="shared" si="14"/>
        <v>0</v>
      </c>
      <c r="AJ30" s="112">
        <f t="shared" si="9"/>
        <v>0</v>
      </c>
    </row>
    <row r="31" spans="1:36" s="11" customFormat="1" ht="12.75" customHeight="1" collapsed="1" x14ac:dyDescent="0.3">
      <c r="A31" s="427" t="s">
        <v>49</v>
      </c>
      <c r="B31" s="432"/>
      <c r="C31" s="428"/>
      <c r="D31" s="428"/>
      <c r="E31" s="428"/>
      <c r="F31" s="428"/>
      <c r="G31" s="428"/>
      <c r="H31" s="428"/>
      <c r="I31" s="429"/>
      <c r="J31" s="273">
        <f>SUM(J21:J30)</f>
        <v>0</v>
      </c>
      <c r="K31" s="273">
        <f>SUM(K21:K30)</f>
        <v>0</v>
      </c>
      <c r="L31" s="394"/>
      <c r="M31" s="273">
        <f>SUM(M21:M30)</f>
        <v>0</v>
      </c>
      <c r="N31" s="273">
        <f>SUM(N21:N30)</f>
        <v>0</v>
      </c>
      <c r="O31" s="273">
        <f>SUM(O21:O30)</f>
        <v>0</v>
      </c>
      <c r="P31" s="274"/>
      <c r="Q31" s="404"/>
      <c r="R31" s="273">
        <f t="shared" ref="R31:AH31" si="15">SUM(R21:R30)</f>
        <v>0</v>
      </c>
      <c r="S31" s="273">
        <f t="shared" si="15"/>
        <v>0</v>
      </c>
      <c r="T31" s="273">
        <f t="shared" si="15"/>
        <v>0</v>
      </c>
      <c r="U31" s="273">
        <f t="shared" si="15"/>
        <v>0</v>
      </c>
      <c r="V31" s="273">
        <f t="shared" si="15"/>
        <v>0</v>
      </c>
      <c r="W31" s="273">
        <f t="shared" si="15"/>
        <v>0</v>
      </c>
      <c r="X31" s="273">
        <f t="shared" si="15"/>
        <v>0</v>
      </c>
      <c r="Y31" s="273">
        <f t="shared" si="15"/>
        <v>0</v>
      </c>
      <c r="Z31" s="273">
        <f t="shared" si="15"/>
        <v>0</v>
      </c>
      <c r="AA31" s="273">
        <f t="shared" si="15"/>
        <v>0</v>
      </c>
      <c r="AB31" s="273">
        <f t="shared" si="15"/>
        <v>0</v>
      </c>
      <c r="AC31" s="273">
        <f t="shared" si="15"/>
        <v>0</v>
      </c>
      <c r="AD31" s="273">
        <f t="shared" si="15"/>
        <v>0</v>
      </c>
      <c r="AE31" s="273">
        <f t="shared" si="15"/>
        <v>0</v>
      </c>
      <c r="AF31" s="273">
        <f t="shared" si="15"/>
        <v>0</v>
      </c>
      <c r="AG31" s="273">
        <f t="shared" si="15"/>
        <v>0</v>
      </c>
      <c r="AH31" s="273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</row>
    <row r="32" spans="1:36" ht="12.75" customHeight="1" x14ac:dyDescent="0.3">
      <c r="A32" s="473" t="s">
        <v>50</v>
      </c>
      <c r="B32" s="474"/>
      <c r="C32" s="474"/>
      <c r="D32" s="474"/>
      <c r="E32" s="475"/>
      <c r="F32" s="16"/>
      <c r="G32" s="5"/>
      <c r="H32" s="17"/>
      <c r="I32" s="17"/>
      <c r="J32" s="32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1"/>
      <c r="AJ32" s="111"/>
    </row>
    <row r="33" spans="1:36" s="11" customFormat="1" ht="12.75" hidden="1" customHeight="1" outlineLevel="1" x14ac:dyDescent="0.2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2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2">
        <f>IF(ISERROR(AH33/J33),0,AH33/J33)</f>
        <v>0</v>
      </c>
      <c r="AJ33" s="112">
        <f t="shared" ref="AJ33:AJ42" si="17">IF(ISERROR(AH33/$AH$191),"-",AH33/$AH$191)</f>
        <v>0</v>
      </c>
    </row>
    <row r="34" spans="1:36" s="11" customFormat="1" ht="12.75" hidden="1" customHeight="1" outlineLevel="1" x14ac:dyDescent="0.2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2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2">
        <f t="shared" ref="AI34:AI42" si="22">IF(ISERROR(AH34/J34),0,AH34/J34)</f>
        <v>0</v>
      </c>
      <c r="AJ34" s="112">
        <f t="shared" si="17"/>
        <v>0</v>
      </c>
    </row>
    <row r="35" spans="1:36" ht="12.75" hidden="1" customHeight="1" outlineLevel="1" x14ac:dyDescent="0.2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2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2">
        <f t="shared" si="22"/>
        <v>0</v>
      </c>
      <c r="AJ35" s="112">
        <f t="shared" si="17"/>
        <v>0</v>
      </c>
    </row>
    <row r="36" spans="1:36" s="11" customFormat="1" ht="12.75" hidden="1" customHeight="1" outlineLevel="1" x14ac:dyDescent="0.2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2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2">
        <f t="shared" si="22"/>
        <v>0</v>
      </c>
      <c r="AJ36" s="112">
        <f t="shared" si="17"/>
        <v>0</v>
      </c>
    </row>
    <row r="37" spans="1:36" s="11" customFormat="1" ht="12.75" hidden="1" customHeight="1" outlineLevel="1" x14ac:dyDescent="0.2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2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2">
        <f t="shared" si="22"/>
        <v>0</v>
      </c>
      <c r="AJ37" s="112">
        <f t="shared" si="17"/>
        <v>0</v>
      </c>
    </row>
    <row r="38" spans="1:36" ht="12.75" hidden="1" customHeight="1" outlineLevel="1" x14ac:dyDescent="0.2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2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2">
        <f t="shared" si="22"/>
        <v>0</v>
      </c>
      <c r="AJ38" s="112">
        <f t="shared" si="17"/>
        <v>0</v>
      </c>
    </row>
    <row r="39" spans="1:36" s="11" customFormat="1" ht="12.75" hidden="1" customHeight="1" outlineLevel="1" x14ac:dyDescent="0.2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2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2">
        <f t="shared" si="22"/>
        <v>0</v>
      </c>
      <c r="AJ39" s="112">
        <f t="shared" si="17"/>
        <v>0</v>
      </c>
    </row>
    <row r="40" spans="1:36" s="11" customFormat="1" ht="12.75" hidden="1" customHeight="1" outlineLevel="1" x14ac:dyDescent="0.2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2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2">
        <f t="shared" si="22"/>
        <v>0</v>
      </c>
      <c r="AJ40" s="112">
        <f t="shared" si="17"/>
        <v>0</v>
      </c>
    </row>
    <row r="41" spans="1:36" ht="12.75" hidden="1" customHeight="1" outlineLevel="1" x14ac:dyDescent="0.2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2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2">
        <f t="shared" si="22"/>
        <v>0</v>
      </c>
      <c r="AJ41" s="112">
        <f t="shared" si="17"/>
        <v>0</v>
      </c>
    </row>
    <row r="42" spans="1:36" s="11" customFormat="1" ht="12.75" hidden="1" customHeight="1" outlineLevel="1" x14ac:dyDescent="0.2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2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2">
        <f t="shared" si="22"/>
        <v>0</v>
      </c>
      <c r="AJ42" s="112">
        <f t="shared" si="17"/>
        <v>0</v>
      </c>
    </row>
    <row r="43" spans="1:36" s="11" customFormat="1" ht="12.75" customHeight="1" collapsed="1" x14ac:dyDescent="0.3">
      <c r="A43" s="427" t="s">
        <v>51</v>
      </c>
      <c r="B43" s="432"/>
      <c r="C43" s="428"/>
      <c r="D43" s="428"/>
      <c r="E43" s="428"/>
      <c r="F43" s="428"/>
      <c r="G43" s="428"/>
      <c r="H43" s="428"/>
      <c r="I43" s="429"/>
      <c r="J43" s="273">
        <f>SUM(J33:J42)</f>
        <v>0</v>
      </c>
      <c r="K43" s="273">
        <f>SUM(K33:K42)</f>
        <v>0</v>
      </c>
      <c r="L43" s="394"/>
      <c r="M43" s="273">
        <f>SUM(M33:M42)</f>
        <v>0</v>
      </c>
      <c r="N43" s="273">
        <f>SUM(N33:N42)</f>
        <v>0</v>
      </c>
      <c r="O43" s="273">
        <f>SUM(O33:O42)</f>
        <v>0</v>
      </c>
      <c r="P43" s="274"/>
      <c r="Q43" s="404"/>
      <c r="R43" s="273">
        <f t="shared" ref="R43:AH43" si="23">SUM(R33:R42)</f>
        <v>0</v>
      </c>
      <c r="S43" s="273">
        <f t="shared" si="23"/>
        <v>0</v>
      </c>
      <c r="T43" s="273">
        <f t="shared" si="23"/>
        <v>0</v>
      </c>
      <c r="U43" s="273">
        <f t="shared" si="23"/>
        <v>0</v>
      </c>
      <c r="V43" s="273">
        <f t="shared" si="23"/>
        <v>0</v>
      </c>
      <c r="W43" s="273">
        <f t="shared" si="23"/>
        <v>0</v>
      </c>
      <c r="X43" s="273">
        <f t="shared" si="23"/>
        <v>0</v>
      </c>
      <c r="Y43" s="273">
        <f t="shared" si="23"/>
        <v>0</v>
      </c>
      <c r="Z43" s="273">
        <f t="shared" si="23"/>
        <v>0</v>
      </c>
      <c r="AA43" s="273">
        <f t="shared" si="23"/>
        <v>0</v>
      </c>
      <c r="AB43" s="273">
        <f t="shared" si="23"/>
        <v>0</v>
      </c>
      <c r="AC43" s="273">
        <f t="shared" si="23"/>
        <v>0</v>
      </c>
      <c r="AD43" s="273">
        <f t="shared" si="23"/>
        <v>0</v>
      </c>
      <c r="AE43" s="273">
        <f t="shared" si="23"/>
        <v>0</v>
      </c>
      <c r="AF43" s="273">
        <f t="shared" si="23"/>
        <v>0</v>
      </c>
      <c r="AG43" s="273">
        <f t="shared" si="23"/>
        <v>0</v>
      </c>
      <c r="AH43" s="273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</row>
    <row r="44" spans="1:36" ht="12.75" customHeight="1" x14ac:dyDescent="0.3">
      <c r="A44" s="473" t="s">
        <v>52</v>
      </c>
      <c r="B44" s="474"/>
      <c r="C44" s="474"/>
      <c r="D44" s="474"/>
      <c r="E44" s="475"/>
      <c r="F44" s="16"/>
      <c r="G44" s="5"/>
      <c r="H44" s="17"/>
      <c r="I44" s="17"/>
      <c r="J44" s="32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1"/>
      <c r="AJ44" s="111"/>
    </row>
    <row r="45" spans="1:36" s="11" customFormat="1" ht="12.75" hidden="1" customHeight="1" outlineLevel="1" x14ac:dyDescent="0.2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2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2">
        <f>IF(ISERROR(AH45/J45),0,AH45/J45)</f>
        <v>0</v>
      </c>
      <c r="AJ45" s="112">
        <f t="shared" ref="AJ45:AJ54" si="25">IF(ISERROR(AH45/$AH$191),"-",AH45/$AH$191)</f>
        <v>0</v>
      </c>
    </row>
    <row r="46" spans="1:36" s="11" customFormat="1" ht="12.75" hidden="1" customHeight="1" outlineLevel="1" x14ac:dyDescent="0.2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2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2">
        <f t="shared" ref="AI46:AI54" si="30">IF(ISERROR(AH46/J46),0,AH46/J46)</f>
        <v>0</v>
      </c>
      <c r="AJ46" s="112">
        <f t="shared" si="25"/>
        <v>0</v>
      </c>
    </row>
    <row r="47" spans="1:36" ht="12.75" hidden="1" customHeight="1" outlineLevel="1" x14ac:dyDescent="0.2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2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2">
        <f t="shared" si="30"/>
        <v>0</v>
      </c>
      <c r="AJ47" s="112">
        <f t="shared" si="25"/>
        <v>0</v>
      </c>
    </row>
    <row r="48" spans="1:36" s="11" customFormat="1" ht="12.75" hidden="1" customHeight="1" outlineLevel="1" x14ac:dyDescent="0.2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2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2">
        <f t="shared" si="30"/>
        <v>0</v>
      </c>
      <c r="AJ48" s="112">
        <f t="shared" si="25"/>
        <v>0</v>
      </c>
    </row>
    <row r="49" spans="1:36" s="11" customFormat="1" ht="12.75" hidden="1" customHeight="1" outlineLevel="1" x14ac:dyDescent="0.2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2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2">
        <f t="shared" si="30"/>
        <v>0</v>
      </c>
      <c r="AJ49" s="112">
        <f t="shared" si="25"/>
        <v>0</v>
      </c>
    </row>
    <row r="50" spans="1:36" ht="12.75" hidden="1" customHeight="1" outlineLevel="1" x14ac:dyDescent="0.2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2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2">
        <f t="shared" si="30"/>
        <v>0</v>
      </c>
      <c r="AJ50" s="112">
        <f t="shared" si="25"/>
        <v>0</v>
      </c>
    </row>
    <row r="51" spans="1:36" s="11" customFormat="1" ht="12.75" hidden="1" customHeight="1" outlineLevel="1" x14ac:dyDescent="0.2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2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2">
        <f t="shared" si="30"/>
        <v>0</v>
      </c>
      <c r="AJ51" s="112">
        <f t="shared" si="25"/>
        <v>0</v>
      </c>
    </row>
    <row r="52" spans="1:36" s="11" customFormat="1" ht="12.75" hidden="1" customHeight="1" outlineLevel="1" x14ac:dyDescent="0.2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2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2">
        <f t="shared" si="30"/>
        <v>0</v>
      </c>
      <c r="AJ52" s="112">
        <f t="shared" si="25"/>
        <v>0</v>
      </c>
    </row>
    <row r="53" spans="1:36" ht="12.75" hidden="1" customHeight="1" outlineLevel="1" x14ac:dyDescent="0.2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2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2">
        <f t="shared" si="30"/>
        <v>0</v>
      </c>
      <c r="AJ53" s="112">
        <f t="shared" si="25"/>
        <v>0</v>
      </c>
    </row>
    <row r="54" spans="1:36" s="11" customFormat="1" ht="12.75" hidden="1" customHeight="1" outlineLevel="1" x14ac:dyDescent="0.2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2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2">
        <f t="shared" si="30"/>
        <v>0</v>
      </c>
      <c r="AJ54" s="112">
        <f t="shared" si="25"/>
        <v>0</v>
      </c>
    </row>
    <row r="55" spans="1:36" s="11" customFormat="1" ht="12.75" customHeight="1" collapsed="1" x14ac:dyDescent="0.3">
      <c r="A55" s="427" t="s">
        <v>53</v>
      </c>
      <c r="B55" s="432"/>
      <c r="C55" s="428"/>
      <c r="D55" s="428"/>
      <c r="E55" s="428"/>
      <c r="F55" s="428"/>
      <c r="G55" s="428"/>
      <c r="H55" s="428"/>
      <c r="I55" s="429"/>
      <c r="J55" s="273">
        <f>SUM(J45:J54)</f>
        <v>0</v>
      </c>
      <c r="K55" s="273">
        <f>SUM(K45:K54)</f>
        <v>0</v>
      </c>
      <c r="L55" s="394"/>
      <c r="M55" s="273">
        <f>SUM(M45:M54)</f>
        <v>0</v>
      </c>
      <c r="N55" s="273">
        <f>SUM(N45:N54)</f>
        <v>0</v>
      </c>
      <c r="O55" s="273">
        <f>SUM(O45:O54)</f>
        <v>0</v>
      </c>
      <c r="P55" s="274"/>
      <c r="Q55" s="404"/>
      <c r="R55" s="273">
        <f t="shared" ref="R55:AH55" si="31">SUM(R45:R54)</f>
        <v>0</v>
      </c>
      <c r="S55" s="273">
        <f t="shared" si="31"/>
        <v>0</v>
      </c>
      <c r="T55" s="273">
        <f t="shared" si="31"/>
        <v>0</v>
      </c>
      <c r="U55" s="273">
        <f t="shared" si="31"/>
        <v>0</v>
      </c>
      <c r="V55" s="273">
        <f t="shared" si="31"/>
        <v>0</v>
      </c>
      <c r="W55" s="273">
        <f t="shared" si="31"/>
        <v>0</v>
      </c>
      <c r="X55" s="273">
        <f t="shared" si="31"/>
        <v>0</v>
      </c>
      <c r="Y55" s="273">
        <f t="shared" si="31"/>
        <v>0</v>
      </c>
      <c r="Z55" s="273">
        <f t="shared" si="31"/>
        <v>0</v>
      </c>
      <c r="AA55" s="273">
        <f t="shared" si="31"/>
        <v>0</v>
      </c>
      <c r="AB55" s="273">
        <f t="shared" si="31"/>
        <v>0</v>
      </c>
      <c r="AC55" s="273">
        <f t="shared" si="31"/>
        <v>0</v>
      </c>
      <c r="AD55" s="273">
        <f t="shared" si="31"/>
        <v>0</v>
      </c>
      <c r="AE55" s="273">
        <f t="shared" si="31"/>
        <v>0</v>
      </c>
      <c r="AF55" s="273">
        <f t="shared" si="31"/>
        <v>0</v>
      </c>
      <c r="AG55" s="273">
        <f t="shared" si="31"/>
        <v>0</v>
      </c>
      <c r="AH55" s="273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</row>
    <row r="56" spans="1:36" ht="12.75" customHeight="1" x14ac:dyDescent="0.3">
      <c r="A56" s="473" t="s">
        <v>54</v>
      </c>
      <c r="B56" s="474"/>
      <c r="C56" s="474"/>
      <c r="D56" s="474"/>
      <c r="E56" s="475"/>
      <c r="F56" s="16"/>
      <c r="G56" s="5"/>
      <c r="H56" s="17"/>
      <c r="I56" s="17"/>
      <c r="J56" s="32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1"/>
      <c r="AJ56" s="111"/>
    </row>
    <row r="57" spans="1:36" s="11" customFormat="1" hidden="1" outlineLevel="1" x14ac:dyDescent="0.3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321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2">
        <f>IF(ISERROR(AH57/J57),0,AH57/J57)</f>
        <v>0</v>
      </c>
      <c r="AJ57" s="112">
        <f t="shared" ref="AJ57:AJ66" si="33">IF(ISERROR(AH57/$AH$191),"-",AH57/$AH$191)</f>
        <v>0</v>
      </c>
    </row>
    <row r="58" spans="1:36" s="11" customFormat="1" hidden="1" outlineLevel="1" x14ac:dyDescent="0.3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321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2">
        <f>IF(ISERROR(AH58/J58),0,AH58/J58)</f>
        <v>0</v>
      </c>
      <c r="AJ58" s="112">
        <f t="shared" si="33"/>
        <v>0</v>
      </c>
    </row>
    <row r="59" spans="1:36" ht="12.75" hidden="1" customHeight="1" outlineLevel="1" x14ac:dyDescent="0.2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2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2">
        <f>IF(ISERROR(AH59/J59),0,AH59/J59)</f>
        <v>0</v>
      </c>
      <c r="AJ59" s="112">
        <f t="shared" si="33"/>
        <v>0</v>
      </c>
    </row>
    <row r="60" spans="1:36" s="11" customFormat="1" ht="12.75" hidden="1" customHeight="1" outlineLevel="1" x14ac:dyDescent="0.2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2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2">
        <f t="shared" ref="AI60:AI66" si="38">IF(ISERROR(AH60/J60),0,AH60/J60)</f>
        <v>0</v>
      </c>
      <c r="AJ60" s="112">
        <f t="shared" si="33"/>
        <v>0</v>
      </c>
    </row>
    <row r="61" spans="1:36" s="11" customFormat="1" ht="12.75" hidden="1" customHeight="1" outlineLevel="1" x14ac:dyDescent="0.2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2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2">
        <f t="shared" si="38"/>
        <v>0</v>
      </c>
      <c r="AJ61" s="112">
        <f t="shared" si="33"/>
        <v>0</v>
      </c>
    </row>
    <row r="62" spans="1:36" ht="12.75" hidden="1" customHeight="1" outlineLevel="1" x14ac:dyDescent="0.2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2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2">
        <f t="shared" si="38"/>
        <v>0</v>
      </c>
      <c r="AJ62" s="112">
        <f t="shared" si="33"/>
        <v>0</v>
      </c>
    </row>
    <row r="63" spans="1:36" s="11" customFormat="1" ht="12.75" hidden="1" customHeight="1" outlineLevel="1" x14ac:dyDescent="0.2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2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2">
        <f t="shared" si="38"/>
        <v>0</v>
      </c>
      <c r="AJ63" s="112">
        <f t="shared" si="33"/>
        <v>0</v>
      </c>
    </row>
    <row r="64" spans="1:36" s="11" customFormat="1" ht="12.75" hidden="1" customHeight="1" outlineLevel="1" x14ac:dyDescent="0.2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2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2">
        <f t="shared" si="38"/>
        <v>0</v>
      </c>
      <c r="AJ64" s="112">
        <f t="shared" si="33"/>
        <v>0</v>
      </c>
    </row>
    <row r="65" spans="1:36" ht="12.75" hidden="1" customHeight="1" outlineLevel="1" x14ac:dyDescent="0.2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2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2">
        <f t="shared" si="38"/>
        <v>0</v>
      </c>
      <c r="AJ65" s="112">
        <f t="shared" si="33"/>
        <v>0</v>
      </c>
    </row>
    <row r="66" spans="1:36" s="11" customFormat="1" ht="12.75" hidden="1" customHeight="1" outlineLevel="1" x14ac:dyDescent="0.2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2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2">
        <f t="shared" si="38"/>
        <v>0</v>
      </c>
      <c r="AJ66" s="112">
        <f t="shared" si="33"/>
        <v>0</v>
      </c>
    </row>
    <row r="67" spans="1:36" s="11" customFormat="1" ht="12.75" customHeight="1" collapsed="1" x14ac:dyDescent="0.3">
      <c r="A67" s="427" t="s">
        <v>55</v>
      </c>
      <c r="B67" s="432"/>
      <c r="C67" s="428"/>
      <c r="D67" s="428"/>
      <c r="E67" s="428"/>
      <c r="F67" s="428"/>
      <c r="G67" s="428"/>
      <c r="H67" s="428"/>
      <c r="I67" s="429"/>
      <c r="J67" s="273">
        <f>SUM(J57:J66)</f>
        <v>0</v>
      </c>
      <c r="K67" s="273">
        <f>SUM(K57:K66)</f>
        <v>0</v>
      </c>
      <c r="L67" s="394"/>
      <c r="M67" s="273">
        <f>SUM(M57:M66)</f>
        <v>0</v>
      </c>
      <c r="N67" s="273">
        <f>SUM(N57:N66)</f>
        <v>0</v>
      </c>
      <c r="O67" s="273">
        <f>SUM(O57:O66)</f>
        <v>0</v>
      </c>
      <c r="P67" s="274"/>
      <c r="Q67" s="404"/>
      <c r="R67" s="273">
        <f t="shared" ref="R67:AH67" si="39">SUM(R57:R66)</f>
        <v>0</v>
      </c>
      <c r="S67" s="273">
        <f t="shared" si="39"/>
        <v>0</v>
      </c>
      <c r="T67" s="273">
        <f t="shared" si="39"/>
        <v>0</v>
      </c>
      <c r="U67" s="273">
        <f t="shared" si="39"/>
        <v>0</v>
      </c>
      <c r="V67" s="273">
        <f t="shared" si="39"/>
        <v>0</v>
      </c>
      <c r="W67" s="273">
        <f t="shared" si="39"/>
        <v>0</v>
      </c>
      <c r="X67" s="273">
        <f t="shared" si="39"/>
        <v>0</v>
      </c>
      <c r="Y67" s="273">
        <f t="shared" si="39"/>
        <v>0</v>
      </c>
      <c r="Z67" s="273">
        <f t="shared" si="39"/>
        <v>0</v>
      </c>
      <c r="AA67" s="273">
        <f t="shared" si="39"/>
        <v>0</v>
      </c>
      <c r="AB67" s="273">
        <f t="shared" si="39"/>
        <v>0</v>
      </c>
      <c r="AC67" s="273">
        <f t="shared" si="39"/>
        <v>0</v>
      </c>
      <c r="AD67" s="273">
        <f t="shared" si="39"/>
        <v>0</v>
      </c>
      <c r="AE67" s="273">
        <f t="shared" si="39"/>
        <v>0</v>
      </c>
      <c r="AF67" s="273">
        <f t="shared" si="39"/>
        <v>0</v>
      </c>
      <c r="AG67" s="273">
        <f t="shared" si="39"/>
        <v>0</v>
      </c>
      <c r="AH67" s="273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</row>
    <row r="68" spans="1:36" ht="12.75" customHeight="1" x14ac:dyDescent="0.3">
      <c r="A68" s="473" t="s">
        <v>56</v>
      </c>
      <c r="B68" s="474"/>
      <c r="C68" s="474"/>
      <c r="D68" s="474"/>
      <c r="E68" s="475"/>
      <c r="F68" s="16"/>
      <c r="G68" s="5"/>
      <c r="H68" s="17"/>
      <c r="I68" s="17"/>
      <c r="J68" s="32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1"/>
      <c r="AJ68" s="111"/>
    </row>
    <row r="69" spans="1:36" s="11" customFormat="1" ht="12.75" hidden="1" customHeight="1" outlineLevel="1" x14ac:dyDescent="0.2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2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2">
        <f>IF(ISERROR(AH69/J69),0,AH69/J69)</f>
        <v>0</v>
      </c>
      <c r="AJ69" s="112">
        <f t="shared" ref="AJ69:AJ78" si="41">IF(ISERROR(AH69/$AH$191),"-",AH69/$AH$191)</f>
        <v>0</v>
      </c>
    </row>
    <row r="70" spans="1:36" s="11" customFormat="1" ht="12.75" hidden="1" customHeight="1" outlineLevel="1" x14ac:dyDescent="0.2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2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2">
        <f t="shared" ref="AI70:AI78" si="46">IF(ISERROR(AH70/J70),0,AH70/J70)</f>
        <v>0</v>
      </c>
      <c r="AJ70" s="112">
        <f t="shared" si="41"/>
        <v>0</v>
      </c>
    </row>
    <row r="71" spans="1:36" ht="12.75" hidden="1" customHeight="1" outlineLevel="1" x14ac:dyDescent="0.2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2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2">
        <f t="shared" si="46"/>
        <v>0</v>
      </c>
      <c r="AJ71" s="112">
        <f t="shared" si="41"/>
        <v>0</v>
      </c>
    </row>
    <row r="72" spans="1:36" s="11" customFormat="1" ht="12.75" hidden="1" customHeight="1" outlineLevel="1" x14ac:dyDescent="0.2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2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2">
        <f t="shared" si="46"/>
        <v>0</v>
      </c>
      <c r="AJ72" s="112">
        <f t="shared" si="41"/>
        <v>0</v>
      </c>
    </row>
    <row r="73" spans="1:36" s="11" customFormat="1" ht="12.75" hidden="1" customHeight="1" outlineLevel="1" x14ac:dyDescent="0.2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2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2">
        <f t="shared" si="46"/>
        <v>0</v>
      </c>
      <c r="AJ73" s="112">
        <f t="shared" si="41"/>
        <v>0</v>
      </c>
    </row>
    <row r="74" spans="1:36" ht="12.75" hidden="1" customHeight="1" outlineLevel="1" x14ac:dyDescent="0.2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2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2">
        <f t="shared" si="46"/>
        <v>0</v>
      </c>
      <c r="AJ74" s="112">
        <f t="shared" si="41"/>
        <v>0</v>
      </c>
    </row>
    <row r="75" spans="1:36" s="11" customFormat="1" ht="12.75" hidden="1" customHeight="1" outlineLevel="1" x14ac:dyDescent="0.2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2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2">
        <f t="shared" si="46"/>
        <v>0</v>
      </c>
      <c r="AJ75" s="112">
        <f t="shared" si="41"/>
        <v>0</v>
      </c>
    </row>
    <row r="76" spans="1:36" s="11" customFormat="1" ht="12.75" hidden="1" customHeight="1" outlineLevel="1" x14ac:dyDescent="0.2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2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2">
        <f t="shared" si="46"/>
        <v>0</v>
      </c>
      <c r="AJ76" s="112">
        <f t="shared" si="41"/>
        <v>0</v>
      </c>
    </row>
    <row r="77" spans="1:36" ht="12.75" hidden="1" customHeight="1" outlineLevel="1" x14ac:dyDescent="0.2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2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2">
        <f t="shared" si="46"/>
        <v>0</v>
      </c>
      <c r="AJ77" s="112">
        <f t="shared" si="41"/>
        <v>0</v>
      </c>
    </row>
    <row r="78" spans="1:36" s="11" customFormat="1" ht="12.75" hidden="1" customHeight="1" outlineLevel="1" x14ac:dyDescent="0.2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2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2">
        <f t="shared" si="46"/>
        <v>0</v>
      </c>
      <c r="AJ78" s="112">
        <f t="shared" si="41"/>
        <v>0</v>
      </c>
    </row>
    <row r="79" spans="1:36" s="11" customFormat="1" ht="12.75" customHeight="1" collapsed="1" x14ac:dyDescent="0.3">
      <c r="A79" s="427" t="s">
        <v>57</v>
      </c>
      <c r="B79" s="432"/>
      <c r="C79" s="428"/>
      <c r="D79" s="428"/>
      <c r="E79" s="428"/>
      <c r="F79" s="428"/>
      <c r="G79" s="428"/>
      <c r="H79" s="428"/>
      <c r="I79" s="429"/>
      <c r="J79" s="273">
        <f>SUM(J69:J78)</f>
        <v>0</v>
      </c>
      <c r="K79" s="273">
        <f>SUM(K69:K78)</f>
        <v>0</v>
      </c>
      <c r="L79" s="394"/>
      <c r="M79" s="273">
        <f>SUM(M69:M78)</f>
        <v>0</v>
      </c>
      <c r="N79" s="273">
        <f>SUM(N69:N78)</f>
        <v>0</v>
      </c>
      <c r="O79" s="273">
        <f>SUM(O69:O78)</f>
        <v>0</v>
      </c>
      <c r="P79" s="274"/>
      <c r="Q79" s="404"/>
      <c r="R79" s="273">
        <f t="shared" ref="R79:AH79" si="47">SUM(R69:R78)</f>
        <v>0</v>
      </c>
      <c r="S79" s="273">
        <f t="shared" si="47"/>
        <v>0</v>
      </c>
      <c r="T79" s="273">
        <f t="shared" si="47"/>
        <v>0</v>
      </c>
      <c r="U79" s="273">
        <f t="shared" si="47"/>
        <v>0</v>
      </c>
      <c r="V79" s="273">
        <f t="shared" si="47"/>
        <v>0</v>
      </c>
      <c r="W79" s="273">
        <f t="shared" si="47"/>
        <v>0</v>
      </c>
      <c r="X79" s="273">
        <f t="shared" si="47"/>
        <v>0</v>
      </c>
      <c r="Y79" s="273">
        <f t="shared" si="47"/>
        <v>0</v>
      </c>
      <c r="Z79" s="273">
        <f t="shared" si="47"/>
        <v>0</v>
      </c>
      <c r="AA79" s="273">
        <f t="shared" si="47"/>
        <v>0</v>
      </c>
      <c r="AB79" s="273">
        <f t="shared" si="47"/>
        <v>0</v>
      </c>
      <c r="AC79" s="273">
        <f t="shared" si="47"/>
        <v>0</v>
      </c>
      <c r="AD79" s="273">
        <f t="shared" si="47"/>
        <v>0</v>
      </c>
      <c r="AE79" s="273">
        <f t="shared" si="47"/>
        <v>0</v>
      </c>
      <c r="AF79" s="273">
        <f t="shared" si="47"/>
        <v>0</v>
      </c>
      <c r="AG79" s="273">
        <f t="shared" si="47"/>
        <v>0</v>
      </c>
      <c r="AH79" s="273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</row>
    <row r="80" spans="1:36" ht="12.75" customHeight="1" x14ac:dyDescent="0.3">
      <c r="A80" s="473" t="s">
        <v>58</v>
      </c>
      <c r="B80" s="474"/>
      <c r="C80" s="474"/>
      <c r="D80" s="474"/>
      <c r="E80" s="475"/>
      <c r="F80" s="16"/>
      <c r="G80" s="5"/>
      <c r="H80" s="17"/>
      <c r="I80" s="17"/>
      <c r="J80" s="32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1"/>
      <c r="AJ80" s="111"/>
    </row>
    <row r="81" spans="1:36" s="11" customFormat="1" ht="12.75" hidden="1" customHeight="1" outlineLevel="1" x14ac:dyDescent="0.2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2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2">
        <f>IF(ISERROR(AH81/J81),0,AH81/J81)</f>
        <v>0</v>
      </c>
      <c r="AJ81" s="112">
        <f t="shared" ref="AJ81:AJ90" si="49">IF(ISERROR(AH81/$AH$191),"-",AH81/$AH$191)</f>
        <v>0</v>
      </c>
    </row>
    <row r="82" spans="1:36" s="11" customFormat="1" ht="12.75" hidden="1" customHeight="1" outlineLevel="1" x14ac:dyDescent="0.2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2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2">
        <f t="shared" ref="AI82:AI90" si="54">IF(ISERROR(AH82/J82),0,AH82/J82)</f>
        <v>0</v>
      </c>
      <c r="AJ82" s="112">
        <f t="shared" si="49"/>
        <v>0</v>
      </c>
    </row>
    <row r="83" spans="1:36" ht="12.75" hidden="1" customHeight="1" outlineLevel="1" x14ac:dyDescent="0.2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2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2">
        <f t="shared" si="54"/>
        <v>0</v>
      </c>
      <c r="AJ83" s="112">
        <f t="shared" si="49"/>
        <v>0</v>
      </c>
    </row>
    <row r="84" spans="1:36" s="11" customFormat="1" ht="12.75" hidden="1" customHeight="1" outlineLevel="1" x14ac:dyDescent="0.2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2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2">
        <f t="shared" si="54"/>
        <v>0</v>
      </c>
      <c r="AJ84" s="112">
        <f t="shared" si="49"/>
        <v>0</v>
      </c>
    </row>
    <row r="85" spans="1:36" s="11" customFormat="1" ht="12.75" hidden="1" customHeight="1" outlineLevel="1" x14ac:dyDescent="0.2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2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2">
        <f t="shared" si="54"/>
        <v>0</v>
      </c>
      <c r="AJ85" s="112">
        <f t="shared" si="49"/>
        <v>0</v>
      </c>
    </row>
    <row r="86" spans="1:36" ht="12.75" hidden="1" customHeight="1" outlineLevel="1" x14ac:dyDescent="0.2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2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2">
        <f t="shared" si="54"/>
        <v>0</v>
      </c>
      <c r="AJ86" s="112">
        <f t="shared" si="49"/>
        <v>0</v>
      </c>
    </row>
    <row r="87" spans="1:36" s="11" customFormat="1" ht="12.75" hidden="1" customHeight="1" outlineLevel="1" x14ac:dyDescent="0.2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2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2">
        <f t="shared" si="54"/>
        <v>0</v>
      </c>
      <c r="AJ87" s="112">
        <f t="shared" si="49"/>
        <v>0</v>
      </c>
    </row>
    <row r="88" spans="1:36" s="11" customFormat="1" ht="12.75" hidden="1" customHeight="1" outlineLevel="1" x14ac:dyDescent="0.2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2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2">
        <f t="shared" si="54"/>
        <v>0</v>
      </c>
      <c r="AJ88" s="112">
        <f t="shared" si="49"/>
        <v>0</v>
      </c>
    </row>
    <row r="89" spans="1:36" ht="12.75" hidden="1" customHeight="1" outlineLevel="1" x14ac:dyDescent="0.2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2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2">
        <f t="shared" si="54"/>
        <v>0</v>
      </c>
      <c r="AJ89" s="112">
        <f t="shared" si="49"/>
        <v>0</v>
      </c>
    </row>
    <row r="90" spans="1:36" s="11" customFormat="1" ht="12.75" hidden="1" customHeight="1" outlineLevel="1" x14ac:dyDescent="0.2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2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2">
        <f t="shared" si="54"/>
        <v>0</v>
      </c>
      <c r="AJ90" s="112">
        <f t="shared" si="49"/>
        <v>0</v>
      </c>
    </row>
    <row r="91" spans="1:36" s="11" customFormat="1" ht="12.75" customHeight="1" collapsed="1" x14ac:dyDescent="0.3">
      <c r="A91" s="427" t="s">
        <v>59</v>
      </c>
      <c r="B91" s="432"/>
      <c r="C91" s="428"/>
      <c r="D91" s="428"/>
      <c r="E91" s="428"/>
      <c r="F91" s="428"/>
      <c r="G91" s="428"/>
      <c r="H91" s="428"/>
      <c r="I91" s="429"/>
      <c r="J91" s="273">
        <f>SUM(J81:J90)</f>
        <v>0</v>
      </c>
      <c r="K91" s="273">
        <f>SUM(K81:K90)</f>
        <v>0</v>
      </c>
      <c r="L91" s="394"/>
      <c r="M91" s="273">
        <f>SUM(M81:M90)</f>
        <v>0</v>
      </c>
      <c r="N91" s="273">
        <f>SUM(N81:N90)</f>
        <v>0</v>
      </c>
      <c r="O91" s="273">
        <f>SUM(O81:O90)</f>
        <v>0</v>
      </c>
      <c r="P91" s="274"/>
      <c r="Q91" s="404"/>
      <c r="R91" s="273">
        <f t="shared" ref="R91:AH91" si="55">SUM(R81:R90)</f>
        <v>0</v>
      </c>
      <c r="S91" s="273">
        <f t="shared" si="55"/>
        <v>0</v>
      </c>
      <c r="T91" s="273">
        <f t="shared" si="55"/>
        <v>0</v>
      </c>
      <c r="U91" s="273">
        <f t="shared" si="55"/>
        <v>0</v>
      </c>
      <c r="V91" s="273">
        <f t="shared" si="55"/>
        <v>0</v>
      </c>
      <c r="W91" s="273">
        <f t="shared" si="55"/>
        <v>0</v>
      </c>
      <c r="X91" s="273">
        <f t="shared" si="55"/>
        <v>0</v>
      </c>
      <c r="Y91" s="273">
        <f t="shared" si="55"/>
        <v>0</v>
      </c>
      <c r="Z91" s="273">
        <f t="shared" si="55"/>
        <v>0</v>
      </c>
      <c r="AA91" s="273">
        <f t="shared" si="55"/>
        <v>0</v>
      </c>
      <c r="AB91" s="273">
        <f t="shared" si="55"/>
        <v>0</v>
      </c>
      <c r="AC91" s="273">
        <f t="shared" si="55"/>
        <v>0</v>
      </c>
      <c r="AD91" s="273">
        <f t="shared" si="55"/>
        <v>0</v>
      </c>
      <c r="AE91" s="273">
        <f t="shared" si="55"/>
        <v>0</v>
      </c>
      <c r="AF91" s="273">
        <f t="shared" si="55"/>
        <v>0</v>
      </c>
      <c r="AG91" s="273">
        <f t="shared" si="55"/>
        <v>0</v>
      </c>
      <c r="AH91" s="273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</row>
    <row r="92" spans="1:36" ht="12.75" customHeight="1" x14ac:dyDescent="0.3">
      <c r="A92" s="473" t="s">
        <v>60</v>
      </c>
      <c r="B92" s="474"/>
      <c r="C92" s="474"/>
      <c r="D92" s="474"/>
      <c r="E92" s="475"/>
      <c r="F92" s="16"/>
      <c r="G92" s="5"/>
      <c r="H92" s="17"/>
      <c r="I92" s="17"/>
      <c r="J92" s="32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1"/>
      <c r="AJ92" s="111"/>
    </row>
    <row r="93" spans="1:36" s="11" customFormat="1" ht="12.75" hidden="1" customHeight="1" outlineLevel="1" x14ac:dyDescent="0.2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2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2">
        <f>IF(ISERROR(AH93/J93),0,AH93/J93)</f>
        <v>0</v>
      </c>
      <c r="AJ93" s="112">
        <f t="shared" ref="AJ93:AJ102" si="57">IF(ISERROR(AH93/$AH$191),"-",AH93/$AH$191)</f>
        <v>0</v>
      </c>
    </row>
    <row r="94" spans="1:36" s="11" customFormat="1" ht="12.75" hidden="1" customHeight="1" outlineLevel="1" x14ac:dyDescent="0.2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2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2">
        <f t="shared" ref="AI94:AI102" si="62">IF(ISERROR(AH94/J94),0,AH94/J94)</f>
        <v>0</v>
      </c>
      <c r="AJ94" s="112">
        <f t="shared" si="57"/>
        <v>0</v>
      </c>
    </row>
    <row r="95" spans="1:36" ht="12.75" hidden="1" customHeight="1" outlineLevel="1" x14ac:dyDescent="0.2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2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2">
        <f t="shared" si="62"/>
        <v>0</v>
      </c>
      <c r="AJ95" s="112">
        <f t="shared" si="57"/>
        <v>0</v>
      </c>
    </row>
    <row r="96" spans="1:36" s="11" customFormat="1" ht="12.75" hidden="1" customHeight="1" outlineLevel="1" x14ac:dyDescent="0.2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2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2">
        <f t="shared" si="62"/>
        <v>0</v>
      </c>
      <c r="AJ96" s="112">
        <f t="shared" si="57"/>
        <v>0</v>
      </c>
    </row>
    <row r="97" spans="1:36" s="11" customFormat="1" ht="12.75" hidden="1" customHeight="1" outlineLevel="1" x14ac:dyDescent="0.2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2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2">
        <f t="shared" si="62"/>
        <v>0</v>
      </c>
      <c r="AJ97" s="112">
        <f t="shared" si="57"/>
        <v>0</v>
      </c>
    </row>
    <row r="98" spans="1:36" ht="12.75" hidden="1" customHeight="1" outlineLevel="1" x14ac:dyDescent="0.2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2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2">
        <f t="shared" si="62"/>
        <v>0</v>
      </c>
      <c r="AJ98" s="112">
        <f t="shared" si="57"/>
        <v>0</v>
      </c>
    </row>
    <row r="99" spans="1:36" s="11" customFormat="1" ht="12.75" hidden="1" customHeight="1" outlineLevel="1" x14ac:dyDescent="0.2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2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2">
        <f t="shared" si="62"/>
        <v>0</v>
      </c>
      <c r="AJ99" s="112">
        <f t="shared" si="57"/>
        <v>0</v>
      </c>
    </row>
    <row r="100" spans="1:36" s="11" customFormat="1" ht="12.75" hidden="1" customHeight="1" outlineLevel="1" x14ac:dyDescent="0.2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2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2">
        <f t="shared" si="62"/>
        <v>0</v>
      </c>
      <c r="AJ100" s="112">
        <f t="shared" si="57"/>
        <v>0</v>
      </c>
    </row>
    <row r="101" spans="1:36" ht="12.75" hidden="1" customHeight="1" outlineLevel="1" x14ac:dyDescent="0.2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2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2">
        <f t="shared" si="62"/>
        <v>0</v>
      </c>
      <c r="AJ101" s="112">
        <f t="shared" si="57"/>
        <v>0</v>
      </c>
    </row>
    <row r="102" spans="1:36" s="11" customFormat="1" ht="12.75" hidden="1" customHeight="1" outlineLevel="1" x14ac:dyDescent="0.2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2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2">
        <f t="shared" si="62"/>
        <v>0</v>
      </c>
      <c r="AJ102" s="112">
        <f t="shared" si="57"/>
        <v>0</v>
      </c>
    </row>
    <row r="103" spans="1:36" s="11" customFormat="1" ht="12.75" customHeight="1" collapsed="1" x14ac:dyDescent="0.3">
      <c r="A103" s="427" t="s">
        <v>61</v>
      </c>
      <c r="B103" s="432"/>
      <c r="C103" s="428"/>
      <c r="D103" s="428"/>
      <c r="E103" s="428"/>
      <c r="F103" s="428"/>
      <c r="G103" s="428"/>
      <c r="H103" s="428"/>
      <c r="I103" s="429"/>
      <c r="J103" s="273">
        <f>SUM(J93:J102)</f>
        <v>0</v>
      </c>
      <c r="K103" s="273">
        <f>SUM(K93:K102)</f>
        <v>0</v>
      </c>
      <c r="L103" s="394"/>
      <c r="M103" s="273">
        <f>SUM(M93:M102)</f>
        <v>0</v>
      </c>
      <c r="N103" s="273">
        <f>SUM(N93:N102)</f>
        <v>0</v>
      </c>
      <c r="O103" s="273">
        <f>SUM(O93:O102)</f>
        <v>0</v>
      </c>
      <c r="P103" s="274"/>
      <c r="Q103" s="404"/>
      <c r="R103" s="273">
        <f t="shared" ref="R103:AH103" si="63">SUM(R93:R102)</f>
        <v>0</v>
      </c>
      <c r="S103" s="273">
        <f t="shared" si="63"/>
        <v>0</v>
      </c>
      <c r="T103" s="273">
        <f t="shared" si="63"/>
        <v>0</v>
      </c>
      <c r="U103" s="273">
        <f t="shared" si="63"/>
        <v>0</v>
      </c>
      <c r="V103" s="273">
        <f t="shared" si="63"/>
        <v>0</v>
      </c>
      <c r="W103" s="273">
        <f t="shared" si="63"/>
        <v>0</v>
      </c>
      <c r="X103" s="273">
        <f t="shared" si="63"/>
        <v>0</v>
      </c>
      <c r="Y103" s="273">
        <f t="shared" si="63"/>
        <v>0</v>
      </c>
      <c r="Z103" s="273">
        <f t="shared" si="63"/>
        <v>0</v>
      </c>
      <c r="AA103" s="273">
        <f t="shared" si="63"/>
        <v>0</v>
      </c>
      <c r="AB103" s="273">
        <f t="shared" si="63"/>
        <v>0</v>
      </c>
      <c r="AC103" s="273">
        <f t="shared" si="63"/>
        <v>0</v>
      </c>
      <c r="AD103" s="273">
        <f t="shared" si="63"/>
        <v>0</v>
      </c>
      <c r="AE103" s="273">
        <f t="shared" si="63"/>
        <v>0</v>
      </c>
      <c r="AF103" s="273">
        <f t="shared" si="63"/>
        <v>0</v>
      </c>
      <c r="AG103" s="273">
        <f t="shared" si="63"/>
        <v>0</v>
      </c>
      <c r="AH103" s="273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</row>
    <row r="104" spans="1:36" ht="12.75" customHeight="1" x14ac:dyDescent="0.3">
      <c r="A104" s="473" t="s">
        <v>62</v>
      </c>
      <c r="B104" s="474"/>
      <c r="C104" s="474"/>
      <c r="D104" s="474"/>
      <c r="E104" s="475"/>
      <c r="F104" s="16"/>
      <c r="G104" s="5"/>
      <c r="H104" s="17"/>
      <c r="I104" s="17"/>
      <c r="J104" s="32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1"/>
      <c r="AJ104" s="111"/>
    </row>
    <row r="105" spans="1:36" s="11" customFormat="1" hidden="1" outlineLevel="1" x14ac:dyDescent="0.3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321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2">
        <f t="shared" ref="AI105:AI114" si="65">IF(ISERROR(AH105/J105),0,AH105/J105)</f>
        <v>0</v>
      </c>
      <c r="AJ105" s="112">
        <f t="shared" ref="AJ105:AJ114" si="66">IF(ISERROR(AH105/$AH$191),"-",AH105/$AH$191)</f>
        <v>0</v>
      </c>
    </row>
    <row r="106" spans="1:36" s="11" customFormat="1" ht="12.75" hidden="1" customHeight="1" outlineLevel="1" x14ac:dyDescent="0.2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2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2">
        <f t="shared" si="65"/>
        <v>0</v>
      </c>
      <c r="AJ106" s="112">
        <f t="shared" si="66"/>
        <v>0</v>
      </c>
    </row>
    <row r="107" spans="1:36" ht="12.75" hidden="1" customHeight="1" outlineLevel="1" x14ac:dyDescent="0.2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2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2">
        <f t="shared" si="65"/>
        <v>0</v>
      </c>
      <c r="AJ107" s="112">
        <f t="shared" si="66"/>
        <v>0</v>
      </c>
    </row>
    <row r="108" spans="1:36" s="11" customFormat="1" ht="12.75" hidden="1" customHeight="1" outlineLevel="1" x14ac:dyDescent="0.2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2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2">
        <f t="shared" si="65"/>
        <v>0</v>
      </c>
      <c r="AJ108" s="112">
        <f t="shared" si="66"/>
        <v>0</v>
      </c>
    </row>
    <row r="109" spans="1:36" s="11" customFormat="1" ht="12.75" hidden="1" customHeight="1" outlineLevel="1" x14ac:dyDescent="0.2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2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2">
        <f t="shared" si="65"/>
        <v>0</v>
      </c>
      <c r="AJ109" s="112">
        <f t="shared" si="66"/>
        <v>0</v>
      </c>
    </row>
    <row r="110" spans="1:36" ht="12.75" hidden="1" customHeight="1" outlineLevel="1" x14ac:dyDescent="0.2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2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2">
        <f t="shared" si="65"/>
        <v>0</v>
      </c>
      <c r="AJ110" s="112">
        <f t="shared" si="66"/>
        <v>0</v>
      </c>
    </row>
    <row r="111" spans="1:36" s="11" customFormat="1" ht="12.75" hidden="1" customHeight="1" outlineLevel="1" x14ac:dyDescent="0.2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2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2">
        <f t="shared" si="65"/>
        <v>0</v>
      </c>
      <c r="AJ111" s="112">
        <f t="shared" si="66"/>
        <v>0</v>
      </c>
    </row>
    <row r="112" spans="1:36" s="11" customFormat="1" ht="12.75" hidden="1" customHeight="1" outlineLevel="1" x14ac:dyDescent="0.2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2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2">
        <f t="shared" si="65"/>
        <v>0</v>
      </c>
      <c r="AJ112" s="112">
        <f t="shared" si="66"/>
        <v>0</v>
      </c>
    </row>
    <row r="113" spans="1:36" ht="12.75" hidden="1" customHeight="1" outlineLevel="1" x14ac:dyDescent="0.2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2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2">
        <f t="shared" si="65"/>
        <v>0</v>
      </c>
      <c r="AJ113" s="112">
        <f t="shared" si="66"/>
        <v>0</v>
      </c>
    </row>
    <row r="114" spans="1:36" s="11" customFormat="1" ht="12.75" hidden="1" customHeight="1" outlineLevel="1" x14ac:dyDescent="0.2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2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2">
        <f t="shared" si="65"/>
        <v>0</v>
      </c>
      <c r="AJ114" s="112">
        <f t="shared" si="66"/>
        <v>0</v>
      </c>
    </row>
    <row r="115" spans="1:36" s="11" customFormat="1" ht="12.75" customHeight="1" collapsed="1" x14ac:dyDescent="0.3">
      <c r="A115" s="427" t="s">
        <v>63</v>
      </c>
      <c r="B115" s="432"/>
      <c r="C115" s="428"/>
      <c r="D115" s="428"/>
      <c r="E115" s="428"/>
      <c r="F115" s="428"/>
      <c r="G115" s="428"/>
      <c r="H115" s="428"/>
      <c r="I115" s="429"/>
      <c r="J115" s="273">
        <f>SUM(J105:J114)</f>
        <v>0</v>
      </c>
      <c r="K115" s="273">
        <f>SUM(K105:K114)</f>
        <v>0</v>
      </c>
      <c r="L115" s="394"/>
      <c r="M115" s="273">
        <f>SUM(M105:M114)</f>
        <v>0</v>
      </c>
      <c r="N115" s="273">
        <f>SUM(N105:N114)</f>
        <v>0</v>
      </c>
      <c r="O115" s="273">
        <f>SUM(O105:O114)</f>
        <v>0</v>
      </c>
      <c r="P115" s="274"/>
      <c r="Q115" s="404"/>
      <c r="R115" s="273">
        <f t="shared" ref="R115:AH115" si="71">SUM(R105:R114)</f>
        <v>0</v>
      </c>
      <c r="S115" s="273">
        <f t="shared" si="71"/>
        <v>0</v>
      </c>
      <c r="T115" s="273">
        <f t="shared" si="71"/>
        <v>0</v>
      </c>
      <c r="U115" s="273">
        <f t="shared" si="71"/>
        <v>0</v>
      </c>
      <c r="V115" s="273">
        <f t="shared" si="71"/>
        <v>0</v>
      </c>
      <c r="W115" s="273">
        <f t="shared" si="71"/>
        <v>0</v>
      </c>
      <c r="X115" s="273">
        <f t="shared" si="71"/>
        <v>0</v>
      </c>
      <c r="Y115" s="273">
        <f t="shared" si="71"/>
        <v>0</v>
      </c>
      <c r="Z115" s="273">
        <f t="shared" si="71"/>
        <v>0</v>
      </c>
      <c r="AA115" s="273">
        <f t="shared" si="71"/>
        <v>0</v>
      </c>
      <c r="AB115" s="273">
        <f t="shared" si="71"/>
        <v>0</v>
      </c>
      <c r="AC115" s="273">
        <f t="shared" si="71"/>
        <v>0</v>
      </c>
      <c r="AD115" s="273">
        <f t="shared" si="71"/>
        <v>0</v>
      </c>
      <c r="AE115" s="273">
        <f t="shared" si="71"/>
        <v>0</v>
      </c>
      <c r="AF115" s="273">
        <f t="shared" si="71"/>
        <v>0</v>
      </c>
      <c r="AG115" s="273">
        <f t="shared" si="71"/>
        <v>0</v>
      </c>
      <c r="AH115" s="273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</row>
    <row r="116" spans="1:36" ht="12.75" customHeight="1" x14ac:dyDescent="0.3">
      <c r="A116" s="473" t="s">
        <v>64</v>
      </c>
      <c r="B116" s="474"/>
      <c r="C116" s="474"/>
      <c r="D116" s="474"/>
      <c r="E116" s="475"/>
      <c r="F116" s="16"/>
      <c r="G116" s="5"/>
      <c r="H116" s="17"/>
      <c r="I116" s="17"/>
      <c r="J116" s="32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1"/>
      <c r="AJ116" s="111"/>
    </row>
    <row r="117" spans="1:36" s="11" customFormat="1" hidden="1" outlineLevel="1" x14ac:dyDescent="0.3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321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2">
        <f t="shared" ref="AI117:AI126" si="73">IF(ISERROR(AH117/J117),0,AH117/J117)</f>
        <v>0</v>
      </c>
      <c r="AJ117" s="112">
        <f t="shared" ref="AJ117:AJ126" si="74">IF(ISERROR(AH117/$AH$191),"-",AH117/$AH$191)</f>
        <v>0</v>
      </c>
    </row>
    <row r="118" spans="1:36" s="11" customFormat="1" ht="12.75" hidden="1" customHeight="1" outlineLevel="1" x14ac:dyDescent="0.2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2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2">
        <f t="shared" si="73"/>
        <v>0</v>
      </c>
      <c r="AJ118" s="112">
        <f t="shared" si="74"/>
        <v>0</v>
      </c>
    </row>
    <row r="119" spans="1:36" ht="12.75" hidden="1" customHeight="1" outlineLevel="1" x14ac:dyDescent="0.2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2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2">
        <f t="shared" si="73"/>
        <v>0</v>
      </c>
      <c r="AJ119" s="112">
        <f t="shared" si="74"/>
        <v>0</v>
      </c>
    </row>
    <row r="120" spans="1:36" s="11" customFormat="1" ht="12.75" hidden="1" customHeight="1" outlineLevel="1" x14ac:dyDescent="0.2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2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2">
        <f t="shared" si="73"/>
        <v>0</v>
      </c>
      <c r="AJ120" s="112">
        <f t="shared" si="74"/>
        <v>0</v>
      </c>
    </row>
    <row r="121" spans="1:36" s="11" customFormat="1" ht="12.75" hidden="1" customHeight="1" outlineLevel="1" x14ac:dyDescent="0.2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2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2">
        <f t="shared" si="73"/>
        <v>0</v>
      </c>
      <c r="AJ121" s="112">
        <f t="shared" si="74"/>
        <v>0</v>
      </c>
    </row>
    <row r="122" spans="1:36" ht="12.75" hidden="1" customHeight="1" outlineLevel="1" x14ac:dyDescent="0.2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2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2">
        <f t="shared" si="73"/>
        <v>0</v>
      </c>
      <c r="AJ122" s="112">
        <f t="shared" si="74"/>
        <v>0</v>
      </c>
    </row>
    <row r="123" spans="1:36" s="11" customFormat="1" ht="12.75" hidden="1" customHeight="1" outlineLevel="1" x14ac:dyDescent="0.2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2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2">
        <f t="shared" si="73"/>
        <v>0</v>
      </c>
      <c r="AJ123" s="112">
        <f t="shared" si="74"/>
        <v>0</v>
      </c>
    </row>
    <row r="124" spans="1:36" s="11" customFormat="1" ht="12.75" hidden="1" customHeight="1" outlineLevel="1" x14ac:dyDescent="0.2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2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2">
        <f t="shared" si="73"/>
        <v>0</v>
      </c>
      <c r="AJ124" s="112">
        <f t="shared" si="74"/>
        <v>0</v>
      </c>
    </row>
    <row r="125" spans="1:36" ht="12.75" hidden="1" customHeight="1" outlineLevel="1" x14ac:dyDescent="0.2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2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2">
        <f t="shared" si="73"/>
        <v>0</v>
      </c>
      <c r="AJ125" s="112">
        <f t="shared" si="74"/>
        <v>0</v>
      </c>
    </row>
    <row r="126" spans="1:36" s="11" customFormat="1" ht="12.75" hidden="1" customHeight="1" outlineLevel="1" x14ac:dyDescent="0.2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2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2">
        <f t="shared" si="73"/>
        <v>0</v>
      </c>
      <c r="AJ126" s="112">
        <f t="shared" si="74"/>
        <v>0</v>
      </c>
    </row>
    <row r="127" spans="1:36" s="11" customFormat="1" ht="12.75" customHeight="1" collapsed="1" x14ac:dyDescent="0.3">
      <c r="A127" s="427" t="s">
        <v>65</v>
      </c>
      <c r="B127" s="432"/>
      <c r="C127" s="428"/>
      <c r="D127" s="428"/>
      <c r="E127" s="428"/>
      <c r="F127" s="428"/>
      <c r="G127" s="428"/>
      <c r="H127" s="428"/>
      <c r="I127" s="429"/>
      <c r="J127" s="273">
        <f>SUM(J117:J126)</f>
        <v>0</v>
      </c>
      <c r="K127" s="273">
        <f>SUM(K117:K126)</f>
        <v>0</v>
      </c>
      <c r="L127" s="394"/>
      <c r="M127" s="273">
        <f>SUM(M117:M126)</f>
        <v>0</v>
      </c>
      <c r="N127" s="273">
        <f>SUM(N117:N126)</f>
        <v>0</v>
      </c>
      <c r="O127" s="273">
        <f>SUM(O117:O126)</f>
        <v>0</v>
      </c>
      <c r="P127" s="274"/>
      <c r="Q127" s="404"/>
      <c r="R127" s="273">
        <f t="shared" ref="R127:AH127" si="79">SUM(R117:R126)</f>
        <v>0</v>
      </c>
      <c r="S127" s="273">
        <f t="shared" si="79"/>
        <v>0</v>
      </c>
      <c r="T127" s="273">
        <f t="shared" si="79"/>
        <v>0</v>
      </c>
      <c r="U127" s="273">
        <f t="shared" si="79"/>
        <v>0</v>
      </c>
      <c r="V127" s="273">
        <f t="shared" si="79"/>
        <v>0</v>
      </c>
      <c r="W127" s="273">
        <f t="shared" si="79"/>
        <v>0</v>
      </c>
      <c r="X127" s="273">
        <f t="shared" si="79"/>
        <v>0</v>
      </c>
      <c r="Y127" s="273">
        <f t="shared" si="79"/>
        <v>0</v>
      </c>
      <c r="Z127" s="273">
        <f t="shared" si="79"/>
        <v>0</v>
      </c>
      <c r="AA127" s="273">
        <f t="shared" si="79"/>
        <v>0</v>
      </c>
      <c r="AB127" s="273">
        <f t="shared" si="79"/>
        <v>0</v>
      </c>
      <c r="AC127" s="273">
        <f t="shared" si="79"/>
        <v>0</v>
      </c>
      <c r="AD127" s="273">
        <f t="shared" si="79"/>
        <v>0</v>
      </c>
      <c r="AE127" s="273">
        <f t="shared" si="79"/>
        <v>0</v>
      </c>
      <c r="AF127" s="273">
        <f t="shared" si="79"/>
        <v>0</v>
      </c>
      <c r="AG127" s="273">
        <f t="shared" si="79"/>
        <v>0</v>
      </c>
      <c r="AH127" s="273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</row>
    <row r="128" spans="1:36" ht="12.75" customHeight="1" x14ac:dyDescent="0.3">
      <c r="A128" s="473" t="s">
        <v>66</v>
      </c>
      <c r="B128" s="474"/>
      <c r="C128" s="474"/>
      <c r="D128" s="474"/>
      <c r="E128" s="475"/>
      <c r="F128" s="16"/>
      <c r="G128" s="5"/>
      <c r="H128" s="17"/>
      <c r="I128" s="17"/>
      <c r="J128" s="32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1"/>
      <c r="AJ128" s="111"/>
    </row>
    <row r="129" spans="1:36" s="11" customFormat="1" hidden="1" outlineLevel="1" x14ac:dyDescent="0.3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21"/>
      <c r="K129" s="7"/>
      <c r="L129" s="8"/>
      <c r="M129" s="413"/>
      <c r="N129" s="41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2">
        <f>IF(ISERROR(AH129/J129),0,AH129/J129)</f>
        <v>0</v>
      </c>
      <c r="AJ129" s="112">
        <f t="shared" ref="AJ129:AJ138" si="81">IF(ISERROR(AH129/$AH$191),"-",AH129/$AH$191)</f>
        <v>0</v>
      </c>
    </row>
    <row r="130" spans="1:36" s="11" customFormat="1" ht="12.75" hidden="1" customHeight="1" outlineLevel="1" x14ac:dyDescent="0.2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2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2">
        <f t="shared" ref="AI130:AI138" si="86">IF(ISERROR(AH130/J130),0,AH130/J130)</f>
        <v>0</v>
      </c>
      <c r="AJ130" s="112">
        <f t="shared" si="81"/>
        <v>0</v>
      </c>
    </row>
    <row r="131" spans="1:36" ht="12.75" hidden="1" customHeight="1" outlineLevel="1" x14ac:dyDescent="0.2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2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2">
        <f t="shared" si="86"/>
        <v>0</v>
      </c>
      <c r="AJ131" s="112">
        <f t="shared" si="81"/>
        <v>0</v>
      </c>
    </row>
    <row r="132" spans="1:36" s="11" customFormat="1" ht="12.75" hidden="1" customHeight="1" outlineLevel="1" x14ac:dyDescent="0.2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2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2">
        <f t="shared" si="86"/>
        <v>0</v>
      </c>
      <c r="AJ132" s="112">
        <f t="shared" si="81"/>
        <v>0</v>
      </c>
    </row>
    <row r="133" spans="1:36" s="11" customFormat="1" ht="12.75" hidden="1" customHeight="1" outlineLevel="1" x14ac:dyDescent="0.2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2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2">
        <f t="shared" si="86"/>
        <v>0</v>
      </c>
      <c r="AJ133" s="112">
        <f t="shared" si="81"/>
        <v>0</v>
      </c>
    </row>
    <row r="134" spans="1:36" ht="12.75" hidden="1" customHeight="1" outlineLevel="1" x14ac:dyDescent="0.2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2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2">
        <f t="shared" si="86"/>
        <v>0</v>
      </c>
      <c r="AJ134" s="112">
        <f t="shared" si="81"/>
        <v>0</v>
      </c>
    </row>
    <row r="135" spans="1:36" s="11" customFormat="1" ht="12.75" hidden="1" customHeight="1" outlineLevel="1" x14ac:dyDescent="0.2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2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2">
        <f t="shared" si="86"/>
        <v>0</v>
      </c>
      <c r="AJ135" s="112">
        <f t="shared" si="81"/>
        <v>0</v>
      </c>
    </row>
    <row r="136" spans="1:36" s="11" customFormat="1" ht="12.75" hidden="1" customHeight="1" outlineLevel="1" x14ac:dyDescent="0.2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2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2">
        <f t="shared" si="86"/>
        <v>0</v>
      </c>
      <c r="AJ136" s="112">
        <f t="shared" si="81"/>
        <v>0</v>
      </c>
    </row>
    <row r="137" spans="1:36" ht="12.75" hidden="1" customHeight="1" outlineLevel="1" x14ac:dyDescent="0.2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2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2">
        <f t="shared" si="86"/>
        <v>0</v>
      </c>
      <c r="AJ137" s="112">
        <f t="shared" si="81"/>
        <v>0</v>
      </c>
    </row>
    <row r="138" spans="1:36" s="11" customFormat="1" ht="12.75" hidden="1" customHeight="1" outlineLevel="1" x14ac:dyDescent="0.2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2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2">
        <f t="shared" si="86"/>
        <v>0</v>
      </c>
      <c r="AJ138" s="112">
        <f t="shared" si="81"/>
        <v>0</v>
      </c>
    </row>
    <row r="139" spans="1:36" s="11" customFormat="1" ht="12.75" customHeight="1" collapsed="1" x14ac:dyDescent="0.3">
      <c r="A139" s="430" t="s">
        <v>67</v>
      </c>
      <c r="B139" s="430"/>
      <c r="C139" s="430"/>
      <c r="D139" s="430"/>
      <c r="E139" s="430"/>
      <c r="F139" s="430"/>
      <c r="G139" s="430"/>
      <c r="H139" s="430"/>
      <c r="I139" s="430"/>
      <c r="J139" s="273">
        <v>0</v>
      </c>
      <c r="K139" s="273">
        <v>0</v>
      </c>
      <c r="L139" s="394"/>
      <c r="M139" s="273">
        <f>SUM(M129:M138)</f>
        <v>0</v>
      </c>
      <c r="N139" s="273">
        <f>SUM(N129:N138)</f>
        <v>0</v>
      </c>
      <c r="O139" s="273">
        <f>SUM(O129:O138)</f>
        <v>0</v>
      </c>
      <c r="P139" s="274"/>
      <c r="Q139" s="404"/>
      <c r="R139" s="273">
        <f t="shared" ref="R139:AH139" si="87">SUM(R129:R138)</f>
        <v>0</v>
      </c>
      <c r="S139" s="273">
        <f t="shared" si="87"/>
        <v>0</v>
      </c>
      <c r="T139" s="273">
        <f t="shared" si="87"/>
        <v>0</v>
      </c>
      <c r="U139" s="273">
        <f t="shared" si="87"/>
        <v>0</v>
      </c>
      <c r="V139" s="273">
        <f t="shared" si="87"/>
        <v>0</v>
      </c>
      <c r="W139" s="273">
        <f t="shared" si="87"/>
        <v>0</v>
      </c>
      <c r="X139" s="273">
        <f t="shared" si="87"/>
        <v>0</v>
      </c>
      <c r="Y139" s="273">
        <f t="shared" si="87"/>
        <v>0</v>
      </c>
      <c r="Z139" s="273">
        <f t="shared" si="87"/>
        <v>0</v>
      </c>
      <c r="AA139" s="273">
        <f t="shared" si="87"/>
        <v>0</v>
      </c>
      <c r="AB139" s="273">
        <f t="shared" si="87"/>
        <v>0</v>
      </c>
      <c r="AC139" s="273">
        <f t="shared" si="87"/>
        <v>0</v>
      </c>
      <c r="AD139" s="273">
        <f t="shared" si="87"/>
        <v>0</v>
      </c>
      <c r="AE139" s="273">
        <f t="shared" si="87"/>
        <v>0</v>
      </c>
      <c r="AF139" s="273">
        <f t="shared" si="87"/>
        <v>0</v>
      </c>
      <c r="AG139" s="273">
        <f t="shared" si="87"/>
        <v>0</v>
      </c>
      <c r="AH139" s="273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</row>
    <row r="140" spans="1:36" ht="12.75" customHeight="1" x14ac:dyDescent="0.3">
      <c r="A140" s="476" t="s">
        <v>68</v>
      </c>
      <c r="B140" s="477"/>
      <c r="C140" s="477"/>
      <c r="D140" s="477"/>
      <c r="E140" s="478"/>
      <c r="F140" s="39"/>
      <c r="G140" s="420"/>
      <c r="H140" s="40"/>
      <c r="I140" s="40"/>
      <c r="J140" s="32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1"/>
      <c r="AJ140" s="111"/>
    </row>
    <row r="141" spans="1:36" s="11" customFormat="1" ht="12.75" hidden="1" customHeight="1" outlineLevel="1" x14ac:dyDescent="0.2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2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2">
        <f>IF(ISERROR(AH141/J141),0,AH141/J141)</f>
        <v>0</v>
      </c>
      <c r="AJ141" s="112">
        <f t="shared" ref="AJ141:AJ150" si="89">IF(ISERROR(AH141/$AH$191),"-",AH141/$AH$191)</f>
        <v>0</v>
      </c>
    </row>
    <row r="142" spans="1:36" s="11" customFormat="1" ht="12.75" hidden="1" customHeight="1" outlineLevel="1" x14ac:dyDescent="0.2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2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2">
        <f t="shared" ref="AI142:AI150" si="94">IF(ISERROR(AH142/J142),0,AH142/J142)</f>
        <v>0</v>
      </c>
      <c r="AJ142" s="112">
        <f t="shared" si="89"/>
        <v>0</v>
      </c>
    </row>
    <row r="143" spans="1:36" ht="12.75" hidden="1" customHeight="1" outlineLevel="1" x14ac:dyDescent="0.2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2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2">
        <f t="shared" si="94"/>
        <v>0</v>
      </c>
      <c r="AJ143" s="112">
        <f t="shared" si="89"/>
        <v>0</v>
      </c>
    </row>
    <row r="144" spans="1:36" s="11" customFormat="1" ht="12.75" hidden="1" customHeight="1" outlineLevel="1" x14ac:dyDescent="0.2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2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2">
        <f t="shared" si="94"/>
        <v>0</v>
      </c>
      <c r="AJ144" s="112">
        <f t="shared" si="89"/>
        <v>0</v>
      </c>
    </row>
    <row r="145" spans="1:36" s="11" customFormat="1" ht="12.75" hidden="1" customHeight="1" outlineLevel="1" x14ac:dyDescent="0.2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2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2">
        <f t="shared" si="94"/>
        <v>0</v>
      </c>
      <c r="AJ145" s="112">
        <f t="shared" si="89"/>
        <v>0</v>
      </c>
    </row>
    <row r="146" spans="1:36" ht="12.75" hidden="1" customHeight="1" outlineLevel="1" x14ac:dyDescent="0.2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2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2">
        <f t="shared" si="94"/>
        <v>0</v>
      </c>
      <c r="AJ146" s="112">
        <f t="shared" si="89"/>
        <v>0</v>
      </c>
    </row>
    <row r="147" spans="1:36" s="11" customFormat="1" ht="12.75" hidden="1" customHeight="1" outlineLevel="1" x14ac:dyDescent="0.2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2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2">
        <f t="shared" si="94"/>
        <v>0</v>
      </c>
      <c r="AJ147" s="112">
        <f t="shared" si="89"/>
        <v>0</v>
      </c>
    </row>
    <row r="148" spans="1:36" s="11" customFormat="1" ht="12.75" hidden="1" customHeight="1" outlineLevel="1" x14ac:dyDescent="0.2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2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2">
        <f t="shared" si="94"/>
        <v>0</v>
      </c>
      <c r="AJ148" s="112">
        <f t="shared" si="89"/>
        <v>0</v>
      </c>
    </row>
    <row r="149" spans="1:36" ht="12.75" hidden="1" customHeight="1" outlineLevel="1" x14ac:dyDescent="0.2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2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2">
        <f t="shared" si="94"/>
        <v>0</v>
      </c>
      <c r="AJ149" s="112">
        <f t="shared" si="89"/>
        <v>0</v>
      </c>
    </row>
    <row r="150" spans="1:36" s="11" customFormat="1" ht="12.75" hidden="1" customHeight="1" outlineLevel="1" x14ac:dyDescent="0.2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2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2">
        <f t="shared" si="94"/>
        <v>0</v>
      </c>
      <c r="AJ150" s="112">
        <f t="shared" si="89"/>
        <v>0</v>
      </c>
    </row>
    <row r="151" spans="1:36" s="11" customFormat="1" ht="12.75" customHeight="1" collapsed="1" x14ac:dyDescent="0.3">
      <c r="A151" s="427" t="s">
        <v>69</v>
      </c>
      <c r="B151" s="428"/>
      <c r="C151" s="428"/>
      <c r="D151" s="428"/>
      <c r="E151" s="428"/>
      <c r="F151" s="428"/>
      <c r="G151" s="428"/>
      <c r="H151" s="428"/>
      <c r="I151" s="429"/>
      <c r="J151" s="273">
        <f>SUM(J141:J150)</f>
        <v>0</v>
      </c>
      <c r="K151" s="273">
        <f>SUM(K141:K150)</f>
        <v>0</v>
      </c>
      <c r="L151" s="394"/>
      <c r="M151" s="273">
        <f>SUM(M141:M150)</f>
        <v>0</v>
      </c>
      <c r="N151" s="273">
        <f>SUM(N141:N150)</f>
        <v>0</v>
      </c>
      <c r="O151" s="273">
        <f>SUM(O141:O150)</f>
        <v>0</v>
      </c>
      <c r="P151" s="274"/>
      <c r="Q151" s="404"/>
      <c r="R151" s="273">
        <f t="shared" ref="R151:AH151" si="95">SUM(R141:R150)</f>
        <v>0</v>
      </c>
      <c r="S151" s="273">
        <f t="shared" si="95"/>
        <v>0</v>
      </c>
      <c r="T151" s="273">
        <f t="shared" si="95"/>
        <v>0</v>
      </c>
      <c r="U151" s="273">
        <f t="shared" si="95"/>
        <v>0</v>
      </c>
      <c r="V151" s="273">
        <f t="shared" si="95"/>
        <v>0</v>
      </c>
      <c r="W151" s="273">
        <f t="shared" si="95"/>
        <v>0</v>
      </c>
      <c r="X151" s="273">
        <f t="shared" si="95"/>
        <v>0</v>
      </c>
      <c r="Y151" s="273">
        <f t="shared" si="95"/>
        <v>0</v>
      </c>
      <c r="Z151" s="273">
        <f t="shared" si="95"/>
        <v>0</v>
      </c>
      <c r="AA151" s="273">
        <f t="shared" si="95"/>
        <v>0</v>
      </c>
      <c r="AB151" s="273">
        <f t="shared" si="95"/>
        <v>0</v>
      </c>
      <c r="AC151" s="273">
        <f t="shared" si="95"/>
        <v>0</v>
      </c>
      <c r="AD151" s="273">
        <f t="shared" si="95"/>
        <v>0</v>
      </c>
      <c r="AE151" s="273">
        <f t="shared" si="95"/>
        <v>0</v>
      </c>
      <c r="AF151" s="273">
        <f t="shared" si="95"/>
        <v>0</v>
      </c>
      <c r="AG151" s="273">
        <f t="shared" si="95"/>
        <v>0</v>
      </c>
      <c r="AH151" s="273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</row>
    <row r="152" spans="1:36" ht="12.75" customHeight="1" x14ac:dyDescent="0.3">
      <c r="A152" s="473" t="s">
        <v>70</v>
      </c>
      <c r="B152" s="474"/>
      <c r="C152" s="474"/>
      <c r="D152" s="474"/>
      <c r="E152" s="475"/>
      <c r="F152" s="16"/>
      <c r="G152" s="5"/>
      <c r="H152" s="17"/>
      <c r="I152" s="17"/>
      <c r="J152" s="32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1"/>
      <c r="AJ152" s="111"/>
    </row>
    <row r="153" spans="1:36" s="11" customFormat="1" ht="12.75" hidden="1" customHeight="1" outlineLevel="1" x14ac:dyDescent="0.2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2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2">
        <f>IF(ISERROR(AH153/J153),0,AH153/J153)</f>
        <v>0</v>
      </c>
      <c r="AJ153" s="112">
        <f t="shared" ref="AJ153:AJ162" si="97">IF(ISERROR(AH153/$AH$191),"-",AH153/$AH$191)</f>
        <v>0</v>
      </c>
    </row>
    <row r="154" spans="1:36" s="11" customFormat="1" ht="12.75" hidden="1" customHeight="1" outlineLevel="1" x14ac:dyDescent="0.2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2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2">
        <f t="shared" ref="AI154:AI162" si="102">IF(ISERROR(AH154/J154),0,AH154/J154)</f>
        <v>0</v>
      </c>
      <c r="AJ154" s="112">
        <f t="shared" si="97"/>
        <v>0</v>
      </c>
    </row>
    <row r="155" spans="1:36" ht="12.75" hidden="1" customHeight="1" outlineLevel="1" x14ac:dyDescent="0.2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2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2">
        <f t="shared" si="102"/>
        <v>0</v>
      </c>
      <c r="AJ155" s="112">
        <f t="shared" si="97"/>
        <v>0</v>
      </c>
    </row>
    <row r="156" spans="1:36" s="11" customFormat="1" ht="12.75" hidden="1" customHeight="1" outlineLevel="1" x14ac:dyDescent="0.2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2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2">
        <f t="shared" si="102"/>
        <v>0</v>
      </c>
      <c r="AJ156" s="112">
        <f t="shared" si="97"/>
        <v>0</v>
      </c>
    </row>
    <row r="157" spans="1:36" s="11" customFormat="1" ht="12.75" hidden="1" customHeight="1" outlineLevel="1" x14ac:dyDescent="0.2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2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2">
        <f t="shared" si="102"/>
        <v>0</v>
      </c>
      <c r="AJ157" s="112">
        <f t="shared" si="97"/>
        <v>0</v>
      </c>
    </row>
    <row r="158" spans="1:36" ht="12.75" hidden="1" customHeight="1" outlineLevel="1" x14ac:dyDescent="0.2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2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2">
        <f t="shared" si="102"/>
        <v>0</v>
      </c>
      <c r="AJ158" s="112">
        <f t="shared" si="97"/>
        <v>0</v>
      </c>
    </row>
    <row r="159" spans="1:36" s="11" customFormat="1" ht="12.75" hidden="1" customHeight="1" outlineLevel="1" x14ac:dyDescent="0.2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2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2">
        <f t="shared" si="102"/>
        <v>0</v>
      </c>
      <c r="AJ159" s="112">
        <f t="shared" si="97"/>
        <v>0</v>
      </c>
    </row>
    <row r="160" spans="1:36" s="11" customFormat="1" ht="12.75" hidden="1" customHeight="1" outlineLevel="1" x14ac:dyDescent="0.2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2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2">
        <f t="shared" si="102"/>
        <v>0</v>
      </c>
      <c r="AJ160" s="112">
        <f t="shared" si="97"/>
        <v>0</v>
      </c>
    </row>
    <row r="161" spans="1:36" ht="12.75" hidden="1" customHeight="1" outlineLevel="1" x14ac:dyDescent="0.2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2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2">
        <f t="shared" si="102"/>
        <v>0</v>
      </c>
      <c r="AJ161" s="112">
        <f t="shared" si="97"/>
        <v>0</v>
      </c>
    </row>
    <row r="162" spans="1:36" s="11" customFormat="1" ht="12.75" hidden="1" customHeight="1" outlineLevel="1" x14ac:dyDescent="0.2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2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2">
        <f t="shared" si="102"/>
        <v>0</v>
      </c>
      <c r="AJ162" s="112">
        <f t="shared" si="97"/>
        <v>0</v>
      </c>
    </row>
    <row r="163" spans="1:36" s="11" customFormat="1" ht="12.75" customHeight="1" collapsed="1" x14ac:dyDescent="0.3">
      <c r="A163" s="427" t="s">
        <v>71</v>
      </c>
      <c r="B163" s="428"/>
      <c r="C163" s="428"/>
      <c r="D163" s="428"/>
      <c r="E163" s="428"/>
      <c r="F163" s="428"/>
      <c r="G163" s="428"/>
      <c r="H163" s="428"/>
      <c r="I163" s="429"/>
      <c r="J163" s="273">
        <f>SUM(J153:J162)</f>
        <v>0</v>
      </c>
      <c r="K163" s="273">
        <f>SUM(K153:K162)</f>
        <v>0</v>
      </c>
      <c r="L163" s="394"/>
      <c r="M163" s="273">
        <f>SUM(M153:M162)</f>
        <v>0</v>
      </c>
      <c r="N163" s="273">
        <f>SUM(N153:N162)</f>
        <v>0</v>
      </c>
      <c r="O163" s="273">
        <f>SUM(O153:O162)</f>
        <v>0</v>
      </c>
      <c r="P163" s="274"/>
      <c r="Q163" s="404"/>
      <c r="R163" s="273">
        <f t="shared" ref="R163:AH163" si="103">SUM(R153:R162)</f>
        <v>0</v>
      </c>
      <c r="S163" s="273">
        <f t="shared" si="103"/>
        <v>0</v>
      </c>
      <c r="T163" s="273">
        <f t="shared" si="103"/>
        <v>0</v>
      </c>
      <c r="U163" s="273">
        <f t="shared" si="103"/>
        <v>0</v>
      </c>
      <c r="V163" s="273">
        <f t="shared" si="103"/>
        <v>0</v>
      </c>
      <c r="W163" s="273">
        <f t="shared" si="103"/>
        <v>0</v>
      </c>
      <c r="X163" s="273">
        <f t="shared" si="103"/>
        <v>0</v>
      </c>
      <c r="Y163" s="273">
        <f t="shared" si="103"/>
        <v>0</v>
      </c>
      <c r="Z163" s="273">
        <f t="shared" si="103"/>
        <v>0</v>
      </c>
      <c r="AA163" s="273">
        <f t="shared" si="103"/>
        <v>0</v>
      </c>
      <c r="AB163" s="273">
        <f t="shared" si="103"/>
        <v>0</v>
      </c>
      <c r="AC163" s="273">
        <f t="shared" si="103"/>
        <v>0</v>
      </c>
      <c r="AD163" s="273">
        <f t="shared" si="103"/>
        <v>0</v>
      </c>
      <c r="AE163" s="273">
        <f t="shared" si="103"/>
        <v>0</v>
      </c>
      <c r="AF163" s="273">
        <f t="shared" si="103"/>
        <v>0</v>
      </c>
      <c r="AG163" s="273">
        <f t="shared" si="103"/>
        <v>0</v>
      </c>
      <c r="AH163" s="273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</row>
    <row r="164" spans="1:36" ht="12.75" customHeight="1" x14ac:dyDescent="0.3">
      <c r="A164" s="473" t="s">
        <v>72</v>
      </c>
      <c r="B164" s="474"/>
      <c r="C164" s="474"/>
      <c r="D164" s="474"/>
      <c r="E164" s="475"/>
      <c r="F164" s="16"/>
      <c r="G164" s="5"/>
      <c r="H164" s="17"/>
      <c r="I164" s="17"/>
      <c r="J164" s="32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1"/>
      <c r="AJ164" s="111"/>
    </row>
    <row r="165" spans="1:36" s="11" customFormat="1" ht="12.75" hidden="1" customHeight="1" outlineLevel="1" x14ac:dyDescent="0.2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2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2">
        <f>IF(ISERROR(AH165/J165),0,AH165/J165)</f>
        <v>0</v>
      </c>
      <c r="AJ165" s="112">
        <f t="shared" ref="AJ165:AJ174" si="105">IF(ISERROR(AH165/$AH$191),"-",AH165/$AH$191)</f>
        <v>0</v>
      </c>
    </row>
    <row r="166" spans="1:36" s="11" customFormat="1" ht="12.75" hidden="1" customHeight="1" outlineLevel="1" x14ac:dyDescent="0.2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2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2">
        <f t="shared" ref="AI166:AI174" si="110">IF(ISERROR(AH166/J166),0,AH166/J166)</f>
        <v>0</v>
      </c>
      <c r="AJ166" s="112">
        <f t="shared" si="105"/>
        <v>0</v>
      </c>
    </row>
    <row r="167" spans="1:36" ht="12.75" hidden="1" customHeight="1" outlineLevel="1" x14ac:dyDescent="0.2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2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2">
        <f t="shared" si="110"/>
        <v>0</v>
      </c>
      <c r="AJ167" s="112">
        <f t="shared" si="105"/>
        <v>0</v>
      </c>
    </row>
    <row r="168" spans="1:36" s="11" customFormat="1" ht="12.75" hidden="1" customHeight="1" outlineLevel="1" x14ac:dyDescent="0.2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2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2">
        <f t="shared" si="110"/>
        <v>0</v>
      </c>
      <c r="AJ168" s="112">
        <f t="shared" si="105"/>
        <v>0</v>
      </c>
    </row>
    <row r="169" spans="1:36" s="11" customFormat="1" ht="12.75" hidden="1" customHeight="1" outlineLevel="1" x14ac:dyDescent="0.2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2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2">
        <f t="shared" si="110"/>
        <v>0</v>
      </c>
      <c r="AJ169" s="112">
        <f t="shared" si="105"/>
        <v>0</v>
      </c>
    </row>
    <row r="170" spans="1:36" ht="12.75" hidden="1" customHeight="1" outlineLevel="1" x14ac:dyDescent="0.2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2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2">
        <f t="shared" si="110"/>
        <v>0</v>
      </c>
      <c r="AJ170" s="112">
        <f t="shared" si="105"/>
        <v>0</v>
      </c>
    </row>
    <row r="171" spans="1:36" s="11" customFormat="1" ht="12.75" hidden="1" customHeight="1" outlineLevel="1" x14ac:dyDescent="0.2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2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2">
        <f t="shared" si="110"/>
        <v>0</v>
      </c>
      <c r="AJ171" s="112">
        <f t="shared" si="105"/>
        <v>0</v>
      </c>
    </row>
    <row r="172" spans="1:36" s="11" customFormat="1" ht="12.75" hidden="1" customHeight="1" outlineLevel="1" x14ac:dyDescent="0.2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2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2">
        <f t="shared" si="110"/>
        <v>0</v>
      </c>
      <c r="AJ172" s="112">
        <f t="shared" si="105"/>
        <v>0</v>
      </c>
    </row>
    <row r="173" spans="1:36" ht="12.75" hidden="1" customHeight="1" outlineLevel="1" x14ac:dyDescent="0.2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2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2">
        <f t="shared" si="110"/>
        <v>0</v>
      </c>
      <c r="AJ173" s="112">
        <f t="shared" si="105"/>
        <v>0</v>
      </c>
    </row>
    <row r="174" spans="1:36" s="11" customFormat="1" ht="12.75" hidden="1" customHeight="1" outlineLevel="1" x14ac:dyDescent="0.2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2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2">
        <f t="shared" si="110"/>
        <v>0</v>
      </c>
      <c r="AJ174" s="112">
        <f t="shared" si="105"/>
        <v>0</v>
      </c>
    </row>
    <row r="175" spans="1:36" s="11" customFormat="1" ht="12.75" customHeight="1" collapsed="1" x14ac:dyDescent="0.3">
      <c r="A175" s="427" t="s">
        <v>73</v>
      </c>
      <c r="B175" s="428"/>
      <c r="C175" s="428"/>
      <c r="D175" s="428"/>
      <c r="E175" s="428"/>
      <c r="F175" s="428"/>
      <c r="G175" s="428"/>
      <c r="H175" s="428"/>
      <c r="I175" s="429"/>
      <c r="J175" s="273">
        <f>SUM(J165:J174)</f>
        <v>0</v>
      </c>
      <c r="K175" s="273">
        <f>SUM(K165:K174)</f>
        <v>0</v>
      </c>
      <c r="L175" s="394"/>
      <c r="M175" s="273">
        <f>SUM(M165:M174)</f>
        <v>0</v>
      </c>
      <c r="N175" s="273">
        <f>SUM(N165:N174)</f>
        <v>0</v>
      </c>
      <c r="O175" s="273">
        <f>SUM(O165:O174)</f>
        <v>0</v>
      </c>
      <c r="P175" s="274"/>
      <c r="Q175" s="404"/>
      <c r="R175" s="273">
        <f t="shared" ref="R175:AH175" si="111">SUM(R165:R174)</f>
        <v>0</v>
      </c>
      <c r="S175" s="273">
        <f t="shared" si="111"/>
        <v>0</v>
      </c>
      <c r="T175" s="273">
        <f t="shared" si="111"/>
        <v>0</v>
      </c>
      <c r="U175" s="273">
        <f t="shared" si="111"/>
        <v>0</v>
      </c>
      <c r="V175" s="273">
        <f t="shared" si="111"/>
        <v>0</v>
      </c>
      <c r="W175" s="273">
        <f t="shared" si="111"/>
        <v>0</v>
      </c>
      <c r="X175" s="273">
        <f t="shared" si="111"/>
        <v>0</v>
      </c>
      <c r="Y175" s="273">
        <f t="shared" si="111"/>
        <v>0</v>
      </c>
      <c r="Z175" s="273">
        <f t="shared" si="111"/>
        <v>0</v>
      </c>
      <c r="AA175" s="273">
        <f t="shared" si="111"/>
        <v>0</v>
      </c>
      <c r="AB175" s="273">
        <f t="shared" si="111"/>
        <v>0</v>
      </c>
      <c r="AC175" s="273">
        <f t="shared" si="111"/>
        <v>0</v>
      </c>
      <c r="AD175" s="273">
        <f t="shared" si="111"/>
        <v>0</v>
      </c>
      <c r="AE175" s="273">
        <f t="shared" si="111"/>
        <v>0</v>
      </c>
      <c r="AF175" s="273">
        <f t="shared" si="111"/>
        <v>0</v>
      </c>
      <c r="AG175" s="273">
        <f t="shared" si="111"/>
        <v>0</v>
      </c>
      <c r="AH175" s="273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</row>
    <row r="176" spans="1:36" ht="12.75" customHeight="1" x14ac:dyDescent="0.3">
      <c r="A176" s="473" t="s">
        <v>74</v>
      </c>
      <c r="B176" s="474"/>
      <c r="C176" s="474"/>
      <c r="D176" s="474"/>
      <c r="E176" s="475"/>
      <c r="F176" s="16"/>
      <c r="G176" s="5"/>
      <c r="H176" s="17"/>
      <c r="I176" s="17"/>
      <c r="J176" s="32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1"/>
      <c r="AJ176" s="111"/>
    </row>
    <row r="177" spans="1:36" s="11" customFormat="1" ht="12.75" hidden="1" customHeight="1" outlineLevel="1" x14ac:dyDescent="0.2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2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2">
        <f>IF(ISERROR(AH177/J177),0,AH177/J177)</f>
        <v>0</v>
      </c>
      <c r="AJ177" s="112">
        <f t="shared" ref="AJ177:AJ186" si="113">IF(ISERROR(AH177/$AH$191),"-",AH177/$AH$191)</f>
        <v>0</v>
      </c>
    </row>
    <row r="178" spans="1:36" s="11" customFormat="1" ht="12.75" hidden="1" customHeight="1" outlineLevel="1" x14ac:dyDescent="0.2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2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2">
        <f t="shared" ref="AI178:AI186" si="118">IF(ISERROR(AH178/J178),0,AH178/J178)</f>
        <v>0</v>
      </c>
      <c r="AJ178" s="112">
        <f t="shared" si="113"/>
        <v>0</v>
      </c>
    </row>
    <row r="179" spans="1:36" ht="12.75" hidden="1" customHeight="1" outlineLevel="1" x14ac:dyDescent="0.2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2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2">
        <f t="shared" si="118"/>
        <v>0</v>
      </c>
      <c r="AJ179" s="112">
        <f t="shared" si="113"/>
        <v>0</v>
      </c>
    </row>
    <row r="180" spans="1:36" s="11" customFormat="1" ht="12.75" hidden="1" customHeight="1" outlineLevel="1" x14ac:dyDescent="0.2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2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2">
        <f t="shared" si="118"/>
        <v>0</v>
      </c>
      <c r="AJ180" s="112">
        <f t="shared" si="113"/>
        <v>0</v>
      </c>
    </row>
    <row r="181" spans="1:36" s="11" customFormat="1" ht="12.75" hidden="1" customHeight="1" outlineLevel="1" x14ac:dyDescent="0.2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2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2">
        <f t="shared" si="118"/>
        <v>0</v>
      </c>
      <c r="AJ181" s="112">
        <f t="shared" si="113"/>
        <v>0</v>
      </c>
    </row>
    <row r="182" spans="1:36" ht="12.75" hidden="1" customHeight="1" outlineLevel="1" x14ac:dyDescent="0.2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2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2">
        <f t="shared" si="118"/>
        <v>0</v>
      </c>
      <c r="AJ182" s="112">
        <f t="shared" si="113"/>
        <v>0</v>
      </c>
    </row>
    <row r="183" spans="1:36" s="11" customFormat="1" ht="12.75" hidden="1" customHeight="1" outlineLevel="1" x14ac:dyDescent="0.2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2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2">
        <f t="shared" si="118"/>
        <v>0</v>
      </c>
      <c r="AJ183" s="112">
        <f t="shared" si="113"/>
        <v>0</v>
      </c>
    </row>
    <row r="184" spans="1:36" s="11" customFormat="1" ht="12.75" hidden="1" customHeight="1" outlineLevel="1" x14ac:dyDescent="0.2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2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2">
        <f t="shared" si="118"/>
        <v>0</v>
      </c>
      <c r="AJ184" s="112">
        <f t="shared" si="113"/>
        <v>0</v>
      </c>
    </row>
    <row r="185" spans="1:36" ht="12.75" hidden="1" customHeight="1" outlineLevel="1" x14ac:dyDescent="0.2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2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2">
        <f t="shared" si="118"/>
        <v>0</v>
      </c>
      <c r="AJ185" s="112">
        <f t="shared" si="113"/>
        <v>0</v>
      </c>
    </row>
    <row r="186" spans="1:36" s="11" customFormat="1" ht="12.75" hidden="1" customHeight="1" outlineLevel="1" x14ac:dyDescent="0.2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2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2">
        <f t="shared" si="118"/>
        <v>0</v>
      </c>
      <c r="AJ186" s="112">
        <f t="shared" si="113"/>
        <v>0</v>
      </c>
    </row>
    <row r="187" spans="1:36" s="11" customFormat="1" ht="12.75" customHeight="1" collapsed="1" x14ac:dyDescent="0.3">
      <c r="A187" s="427" t="s">
        <v>75</v>
      </c>
      <c r="B187" s="428"/>
      <c r="C187" s="428"/>
      <c r="D187" s="428"/>
      <c r="E187" s="428"/>
      <c r="F187" s="428"/>
      <c r="G187" s="428"/>
      <c r="H187" s="428"/>
      <c r="I187" s="429"/>
      <c r="J187" s="273">
        <f>SUM(J177:J186)</f>
        <v>0</v>
      </c>
      <c r="K187" s="273">
        <f>SUM(K177:K186)</f>
        <v>0</v>
      </c>
      <c r="L187" s="394"/>
      <c r="M187" s="273">
        <f>SUM(M177:M186)</f>
        <v>0</v>
      </c>
      <c r="N187" s="273">
        <f>SUM(N177:N186)</f>
        <v>0</v>
      </c>
      <c r="O187" s="273">
        <f>SUM(O177:O186)</f>
        <v>0</v>
      </c>
      <c r="P187" s="274"/>
      <c r="Q187" s="404"/>
      <c r="R187" s="273">
        <f t="shared" ref="R187:AH187" si="119">SUM(R177:R186)</f>
        <v>0</v>
      </c>
      <c r="S187" s="273">
        <f t="shared" si="119"/>
        <v>0</v>
      </c>
      <c r="T187" s="273">
        <f t="shared" si="119"/>
        <v>0</v>
      </c>
      <c r="U187" s="273">
        <f t="shared" si="119"/>
        <v>0</v>
      </c>
      <c r="V187" s="273">
        <f t="shared" si="119"/>
        <v>0</v>
      </c>
      <c r="W187" s="273">
        <f t="shared" si="119"/>
        <v>0</v>
      </c>
      <c r="X187" s="273">
        <f t="shared" si="119"/>
        <v>0</v>
      </c>
      <c r="Y187" s="273">
        <f t="shared" si="119"/>
        <v>0</v>
      </c>
      <c r="Z187" s="273">
        <f t="shared" si="119"/>
        <v>0</v>
      </c>
      <c r="AA187" s="273">
        <f t="shared" si="119"/>
        <v>0</v>
      </c>
      <c r="AB187" s="273">
        <f t="shared" si="119"/>
        <v>0</v>
      </c>
      <c r="AC187" s="273">
        <f t="shared" si="119"/>
        <v>0</v>
      </c>
      <c r="AD187" s="273">
        <f t="shared" si="119"/>
        <v>0</v>
      </c>
      <c r="AE187" s="273">
        <f t="shared" si="119"/>
        <v>0</v>
      </c>
      <c r="AF187" s="273">
        <f t="shared" si="119"/>
        <v>0</v>
      </c>
      <c r="AG187" s="273">
        <f t="shared" si="119"/>
        <v>0</v>
      </c>
      <c r="AH187" s="273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</row>
    <row r="188" spans="1:36" ht="12.75" customHeight="1" x14ac:dyDescent="0.3">
      <c r="A188" s="473" t="s">
        <v>76</v>
      </c>
      <c r="B188" s="474"/>
      <c r="C188" s="474"/>
      <c r="D188" s="474"/>
      <c r="E188" s="475"/>
      <c r="F188" s="16"/>
      <c r="G188" s="5"/>
      <c r="H188" s="17"/>
      <c r="I188" s="17"/>
      <c r="J188" s="481">
        <v>16570868000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1"/>
      <c r="AJ188" s="111"/>
    </row>
    <row r="189" spans="1:36" s="11" customFormat="1" ht="35.1" customHeight="1" outlineLevel="1" x14ac:dyDescent="0.3">
      <c r="A189" s="23">
        <v>1</v>
      </c>
      <c r="B189" s="15"/>
      <c r="C189" s="5" t="s">
        <v>100</v>
      </c>
      <c r="D189" s="49">
        <v>44582</v>
      </c>
      <c r="E189" s="18" t="s">
        <v>101</v>
      </c>
      <c r="F189" s="59" t="s">
        <v>102</v>
      </c>
      <c r="G189" s="57" t="s">
        <v>103</v>
      </c>
      <c r="H189" s="10"/>
      <c r="I189" s="6"/>
      <c r="J189" s="482"/>
      <c r="K189" s="52">
        <v>16570868000</v>
      </c>
      <c r="L189" s="1"/>
      <c r="M189" s="51"/>
      <c r="N189" s="58"/>
      <c r="O189" s="51"/>
      <c r="P189" s="47"/>
      <c r="Q189" s="47"/>
      <c r="R189" s="28"/>
      <c r="S189" s="52">
        <v>8285434000</v>
      </c>
      <c r="T189" s="28"/>
      <c r="U189" s="29">
        <f>SUM(R189:T189)</f>
        <v>8285434000</v>
      </c>
      <c r="V189" s="28"/>
      <c r="W189" s="28"/>
      <c r="X189" s="28"/>
      <c r="Y189" s="29">
        <f>SUM(V189:X189)</f>
        <v>0</v>
      </c>
      <c r="Z189" s="28">
        <v>8285434000</v>
      </c>
      <c r="AA189" s="28"/>
      <c r="AB189" s="28"/>
      <c r="AC189" s="29">
        <f>SUM(Z189:AB189)</f>
        <v>8285434000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16570868000</v>
      </c>
      <c r="AI189" s="112">
        <f>IF(ISERROR(AH189/J188),0,AH189/J188)</f>
        <v>1</v>
      </c>
      <c r="AJ189" s="112">
        <f>IF(ISERROR(AH189/$AH$191),"-",AH189/$AH$191)</f>
        <v>1</v>
      </c>
    </row>
    <row r="190" spans="1:36" s="11" customFormat="1" x14ac:dyDescent="0.3">
      <c r="A190" s="427" t="s">
        <v>81</v>
      </c>
      <c r="B190" s="428"/>
      <c r="C190" s="428"/>
      <c r="D190" s="428"/>
      <c r="E190" s="428"/>
      <c r="F190" s="428"/>
      <c r="G190" s="428"/>
      <c r="H190" s="428"/>
      <c r="I190" s="429"/>
      <c r="J190" s="273">
        <f>J188</f>
        <v>16570868000</v>
      </c>
      <c r="K190" s="273">
        <f>SUM(K189:K189)</f>
        <v>16570868000</v>
      </c>
      <c r="L190" s="394"/>
      <c r="M190" s="273">
        <f>SUM(M189:M189)</f>
        <v>0</v>
      </c>
      <c r="N190" s="273">
        <f>SUM(N189:N189)</f>
        <v>0</v>
      </c>
      <c r="O190" s="273">
        <f>SUM(O189:O189)</f>
        <v>0</v>
      </c>
      <c r="P190" s="274"/>
      <c r="Q190" s="404"/>
      <c r="R190" s="273">
        <f>SUM(R189:R189)</f>
        <v>0</v>
      </c>
      <c r="S190" s="273">
        <f>SUM(S189:S189)</f>
        <v>8285434000</v>
      </c>
      <c r="T190" s="273">
        <f>SUM(T189:T189)</f>
        <v>0</v>
      </c>
      <c r="U190" s="273">
        <f>SUM(U189)</f>
        <v>8285434000</v>
      </c>
      <c r="V190" s="273">
        <f t="shared" ref="V190:AH190" si="121">SUM(V189)</f>
        <v>0</v>
      </c>
      <c r="W190" s="273">
        <f t="shared" si="121"/>
        <v>0</v>
      </c>
      <c r="X190" s="273">
        <f t="shared" si="121"/>
        <v>0</v>
      </c>
      <c r="Y190" s="273">
        <f t="shared" si="121"/>
        <v>0</v>
      </c>
      <c r="Z190" s="273">
        <f t="shared" si="121"/>
        <v>8285434000</v>
      </c>
      <c r="AA190" s="273">
        <f t="shared" si="121"/>
        <v>0</v>
      </c>
      <c r="AB190" s="273">
        <f t="shared" si="121"/>
        <v>0</v>
      </c>
      <c r="AC190" s="273">
        <f t="shared" si="121"/>
        <v>8285434000</v>
      </c>
      <c r="AD190" s="273">
        <f t="shared" si="121"/>
        <v>0</v>
      </c>
      <c r="AE190" s="273">
        <f t="shared" si="121"/>
        <v>0</v>
      </c>
      <c r="AF190" s="273">
        <f t="shared" si="121"/>
        <v>0</v>
      </c>
      <c r="AG190" s="273">
        <f t="shared" si="121"/>
        <v>0</v>
      </c>
      <c r="AH190" s="273">
        <f t="shared" si="121"/>
        <v>16570868000</v>
      </c>
      <c r="AI190" s="281">
        <f>IF(ISERROR(AH190/J190),0,AH190/J190)</f>
        <v>1</v>
      </c>
      <c r="AJ190" s="281">
        <f>IF(ISERROR(AH190/$AH$191),0,AH190/$AH$191)</f>
        <v>1</v>
      </c>
    </row>
    <row r="191" spans="1:36" ht="15" customHeight="1" x14ac:dyDescent="0.3">
      <c r="A191" s="421" t="s">
        <v>104</v>
      </c>
      <c r="B191" s="422"/>
      <c r="C191" s="422"/>
      <c r="D191" s="422"/>
      <c r="E191" s="422"/>
      <c r="F191" s="422"/>
      <c r="G191" s="422"/>
      <c r="H191" s="422"/>
      <c r="I191" s="423"/>
      <c r="J191" s="276">
        <f>SUM(J19,J31,J43,J55,J67,J79,J91,J103,J115,J127,J139,J151,J163,J175,J187,J190)</f>
        <v>16570868000</v>
      </c>
      <c r="K191" s="276">
        <f>+K19+K31+K43+K55+K67+K79+K91+K103+K115+K127+K139+K151+K187+K163+K175+K190</f>
        <v>16570868000</v>
      </c>
      <c r="L191" s="277"/>
      <c r="M191" s="276">
        <f>+M19+M31+M43+M55+M67+M79+M91+M103+M115+M127+M139+M151+M187+M163+M175+M190</f>
        <v>0</v>
      </c>
      <c r="N191" s="276">
        <f>+N19+N31+N43+N55+N67+N79+N91+N103+N115+N127+N139+N151+N187+N163+N175+N190</f>
        <v>0</v>
      </c>
      <c r="O191" s="276">
        <f>+O19+O31+O43+O55+O67+O79+O91+O103+O115+O127+O139+O151+O187+O163+O175+O190</f>
        <v>0</v>
      </c>
      <c r="P191" s="278"/>
      <c r="Q191" s="393"/>
      <c r="R191" s="276">
        <f t="shared" ref="R191:AH191" si="122">+R19+R31+R43+R55+R67+R79+R91+R103+R115+R127+R139+R151+R187+R163+R175+R190</f>
        <v>0</v>
      </c>
      <c r="S191" s="276">
        <f t="shared" si="122"/>
        <v>8285434000</v>
      </c>
      <c r="T191" s="276">
        <f t="shared" si="122"/>
        <v>0</v>
      </c>
      <c r="U191" s="276">
        <f t="shared" si="122"/>
        <v>8285434000</v>
      </c>
      <c r="V191" s="276">
        <f t="shared" si="122"/>
        <v>0</v>
      </c>
      <c r="W191" s="276">
        <f t="shared" si="122"/>
        <v>0</v>
      </c>
      <c r="X191" s="276">
        <f t="shared" si="122"/>
        <v>0</v>
      </c>
      <c r="Y191" s="276">
        <f t="shared" si="122"/>
        <v>0</v>
      </c>
      <c r="Z191" s="276">
        <f t="shared" si="122"/>
        <v>8285434000</v>
      </c>
      <c r="AA191" s="276">
        <f t="shared" si="122"/>
        <v>0</v>
      </c>
      <c r="AB191" s="276">
        <f t="shared" si="122"/>
        <v>0</v>
      </c>
      <c r="AC191" s="276">
        <f t="shared" si="122"/>
        <v>8285434000</v>
      </c>
      <c r="AD191" s="276">
        <f t="shared" si="122"/>
        <v>0</v>
      </c>
      <c r="AE191" s="276">
        <f t="shared" si="122"/>
        <v>0</v>
      </c>
      <c r="AF191" s="276">
        <f t="shared" si="122"/>
        <v>0</v>
      </c>
      <c r="AG191" s="276">
        <f t="shared" si="122"/>
        <v>0</v>
      </c>
      <c r="AH191" s="276">
        <f t="shared" si="122"/>
        <v>16570868000</v>
      </c>
      <c r="AI191" s="280">
        <f>IF(ISERROR(AH191/J191),0,AH191/J191)</f>
        <v>1</v>
      </c>
      <c r="AJ191" s="280">
        <f>IF(ISERROR(AH191/$AH$191),0,AH191/$AH$191)</f>
        <v>1</v>
      </c>
    </row>
    <row r="192" spans="1:36" s="11" customFormat="1" x14ac:dyDescent="0.3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3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3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3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ht="12" x14ac:dyDescent="0.3">
      <c r="J196" s="479"/>
      <c r="K196" s="480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3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3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3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3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3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3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3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3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3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3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3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3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3">
    <mergeCell ref="J196:K196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J188:J189"/>
    <mergeCell ref="A188:E18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E9:G18 F189:G189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" xr:uid="{00000000-0002-0000-08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0800-000001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800-000002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8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8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8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800-000006000000}">
      <formula1>255</formula1>
    </dataValidation>
    <dataValidation type="decimal" allowBlank="1" showInputMessage="1" showErrorMessage="1" errorTitle="Sólo números" error="Sólo ingresar números sin letras_x000a_" sqref="M117 Z189:AB189 M59:N66 M106:N114 M189 M118:N126 AD189:AF189 V189:X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 T189" xr:uid="{00000000-0002-0000-08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742E653-CA0E-4993-9CB1-5608F24DD7D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3BB1B5-CC4D-46AC-A340-1FAB3C360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F512D2-D7B1-42AF-A780-66FE8FAC9DB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2</vt:i4>
      </vt:variant>
    </vt:vector>
  </HeadingPairs>
  <TitlesOfParts>
    <vt:vector size="45" baseType="lpstr">
      <vt:lpstr>24-01-025-001 Ind. Proy</vt:lpstr>
      <vt:lpstr>24-01-025-001 Res. Proy</vt:lpstr>
      <vt:lpstr>24-01-025-002 Ind. Proy </vt:lpstr>
      <vt:lpstr>24-01-025-002 Res. Proy </vt:lpstr>
      <vt:lpstr>24-02-010 Ind. Proy</vt:lpstr>
      <vt:lpstr>24-02-010 Res. Proy</vt:lpstr>
      <vt:lpstr>24-02-012 Ind. Proy</vt:lpstr>
      <vt:lpstr>24-02-012 Res. Proy</vt:lpstr>
      <vt:lpstr>24-02-014-002 Ind. Proy</vt:lpstr>
      <vt:lpstr>24-02-014-002 Res. Proy</vt:lpstr>
      <vt:lpstr>24-02-014-004 Ind. Proy</vt:lpstr>
      <vt:lpstr>24-02-014-004 Res. Proy</vt:lpstr>
      <vt:lpstr>24-02-015 Ind. Proy</vt:lpstr>
      <vt:lpstr>24-02-015 Res. Proy</vt:lpstr>
      <vt:lpstr>24-02-018 Ind. Proy</vt:lpstr>
      <vt:lpstr>24-02-018 Res. Proy</vt:lpstr>
      <vt:lpstr>24-02-020 Ind. Proy</vt:lpstr>
      <vt:lpstr>24-02-020 Res. Proy</vt:lpstr>
      <vt:lpstr>24-02-021 Ind. Proy</vt:lpstr>
      <vt:lpstr>24-02-021 Res. Proy</vt:lpstr>
      <vt:lpstr>24-03-010 Ind. Proy</vt:lpstr>
      <vt:lpstr>24-03-010 Res. Proy</vt:lpstr>
      <vt:lpstr>24-03-335 Ind. Proy</vt:lpstr>
      <vt:lpstr>24-03-335 Res. Proy</vt:lpstr>
      <vt:lpstr>24-03-336 Ind. Proy</vt:lpstr>
      <vt:lpstr>24-03-336 Res. Proy</vt:lpstr>
      <vt:lpstr>24-03-337 Ind. Proy</vt:lpstr>
      <vt:lpstr>24-03-337 Res. Proy</vt:lpstr>
      <vt:lpstr>24-03-340 Ind. Proy</vt:lpstr>
      <vt:lpstr>24-03-340 Res. Proy</vt:lpstr>
      <vt:lpstr>24-03-343 Ind. Proy</vt:lpstr>
      <vt:lpstr>24-03-343 Res. Proy</vt:lpstr>
      <vt:lpstr>24-03-344 Ind. Proy</vt:lpstr>
      <vt:lpstr>24-03-344 Res. Proy</vt:lpstr>
      <vt:lpstr>24-03-345 Ind. Proy</vt:lpstr>
      <vt:lpstr>24-03-345 Res. Pro</vt:lpstr>
      <vt:lpstr>24-03-986 Ind. Proy</vt:lpstr>
      <vt:lpstr>24-03-986 Res. Proy</vt:lpstr>
      <vt:lpstr>24-03-997 Ind. Proy</vt:lpstr>
      <vt:lpstr>24-03-997 Res. Proy</vt:lpstr>
      <vt:lpstr>24-03-999 Ind. Proy</vt:lpstr>
      <vt:lpstr>24-03-999 Res. Proy</vt:lpstr>
      <vt:lpstr>Hoja1</vt:lpstr>
      <vt:lpstr>'24-02-018 Ind. Proy'!Área_de_impresión</vt:lpstr>
      <vt:lpstr>'24-02-021 Ind. Proy'!Área_de_impresión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Paulina Perez Esquivel</cp:lastModifiedBy>
  <cp:revision/>
  <dcterms:created xsi:type="dcterms:W3CDTF">2014-04-01T14:20:29Z</dcterms:created>
  <dcterms:modified xsi:type="dcterms:W3CDTF">2022-10-27T16:57:36Z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