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45" yWindow="1245" windowWidth="11580" windowHeight="8835" tabRatio="951" activeTab="8"/>
  </bookViews>
  <sheets>
    <sheet name="24-03-315" sheetId="10" r:id="rId1"/>
    <sheet name="24-03-315 res" sheetId="11" r:id="rId2"/>
    <sheet name="24-03-341" sheetId="23" r:id="rId3"/>
    <sheet name="24-03-341 res " sheetId="24" r:id="rId4"/>
    <sheet name="24-03-342" sheetId="25" r:id="rId5"/>
    <sheet name="24-03-342 res " sheetId="26" r:id="rId6"/>
    <sheet name="24-03-409" sheetId="27" r:id="rId7"/>
    <sheet name="24-03-409 res " sheetId="28" r:id="rId8"/>
    <sheet name="24-03-998" sheetId="29" r:id="rId9"/>
    <sheet name="24-03-998 res" sheetId="30" r:id="rId10"/>
  </sheets>
  <definedNames>
    <definedName name="_xlnm.Print_Area" localSheetId="0">'24-03-315'!$A$1:$AI$192</definedName>
    <definedName name="_xlnm.Print_Area" localSheetId="1">'24-03-315 res'!$A$1:$Y$25</definedName>
    <definedName name="_xlnm.Print_Area" localSheetId="2">'24-03-341'!$A$1:$AI$84</definedName>
    <definedName name="_xlnm.Print_Area" localSheetId="3">'24-03-341 res '!$A$1:$Y$25</definedName>
    <definedName name="_xlnm.Print_Area" localSheetId="4">'24-03-342'!$A$1:$AI$105</definedName>
    <definedName name="_xlnm.Print_Area" localSheetId="5">'24-03-342 res '!$A$1:$Y$25</definedName>
    <definedName name="_xlnm.Print_Area" localSheetId="6">'24-03-409'!$A$1:$AI$192</definedName>
    <definedName name="_xlnm.Print_Area" localSheetId="7">'24-03-409 res '!$A$1:$Y$25</definedName>
    <definedName name="_xlnm.Print_Area" localSheetId="8">'24-03-998'!$A$1:$AI$175</definedName>
    <definedName name="_xlnm.Print_Area" localSheetId="9">'24-03-998 res'!$A$1:$Y$25</definedName>
    <definedName name="_xlnm.Print_Titles" localSheetId="0">'24-03-315'!$1:$7</definedName>
    <definedName name="_xlnm.Print_Titles" localSheetId="1">'24-03-315 res'!$6:$7</definedName>
    <definedName name="_xlnm.Print_Titles" localSheetId="2">'24-03-341'!$1:$7</definedName>
    <definedName name="_xlnm.Print_Titles" localSheetId="3">'24-03-341 res '!$6:$7</definedName>
    <definedName name="_xlnm.Print_Titles" localSheetId="4">'24-03-342'!$1:$7</definedName>
    <definedName name="_xlnm.Print_Titles" localSheetId="5">'24-03-342 res '!$6:$7</definedName>
    <definedName name="_xlnm.Print_Titles" localSheetId="6">'24-03-409'!$1:$7</definedName>
    <definedName name="_xlnm.Print_Titles" localSheetId="7">'24-03-409 res '!$6:$7</definedName>
    <definedName name="_xlnm.Print_Titles" localSheetId="8">'24-03-998'!$1:$7</definedName>
    <definedName name="_xlnm.Print_Titles" localSheetId="9">'24-03-998 res'!$6:$7</definedName>
  </definedNames>
  <calcPr calcId="125725"/>
</workbook>
</file>

<file path=xl/calcChain.xml><?xml version="1.0" encoding="utf-8"?>
<calcChain xmlns="http://schemas.openxmlformats.org/spreadsheetml/2006/main">
  <c r="AH173" i="29"/>
  <c r="AG173"/>
  <c r="AI173" s="1"/>
  <c r="X173"/>
  <c r="AB173"/>
  <c r="AF173"/>
  <c r="T173"/>
  <c r="J174"/>
  <c r="AG20" i="23" l="1"/>
  <c r="J83"/>
  <c r="X70"/>
  <c r="AB70"/>
  <c r="AF70"/>
  <c r="T70"/>
  <c r="Q71"/>
  <c r="S71"/>
  <c r="R71"/>
  <c r="J71"/>
  <c r="T65"/>
  <c r="T64"/>
  <c r="AF65"/>
  <c r="AB65"/>
  <c r="X65"/>
  <c r="AF64"/>
  <c r="AB64"/>
  <c r="X64"/>
  <c r="R67"/>
  <c r="S67"/>
  <c r="Q67"/>
  <c r="J67"/>
  <c r="AG64" l="1"/>
  <c r="AH64" s="1"/>
  <c r="AG70"/>
  <c r="AH70" s="1"/>
  <c r="AG65"/>
  <c r="AH65" s="1"/>
  <c r="S50" l="1"/>
  <c r="AF47"/>
  <c r="AB47"/>
  <c r="X47"/>
  <c r="AF46"/>
  <c r="AB46"/>
  <c r="X46"/>
  <c r="T47"/>
  <c r="T46"/>
  <c r="AG46" s="1"/>
  <c r="R50"/>
  <c r="Q50"/>
  <c r="J50"/>
  <c r="AH46" l="1"/>
  <c r="AG47"/>
  <c r="AH47" s="1"/>
  <c r="X43" l="1"/>
  <c r="AB43"/>
  <c r="AF43"/>
  <c r="T43"/>
  <c r="AG43" s="1"/>
  <c r="AH43" s="1"/>
  <c r="Q44"/>
  <c r="S44"/>
  <c r="R44"/>
  <c r="J44"/>
  <c r="AG39"/>
  <c r="AH39" s="1"/>
  <c r="X39"/>
  <c r="AB39"/>
  <c r="AF39"/>
  <c r="T39"/>
  <c r="R40"/>
  <c r="S40"/>
  <c r="Q40"/>
  <c r="J40"/>
  <c r="AG35"/>
  <c r="AH35" s="1"/>
  <c r="X35"/>
  <c r="AB35"/>
  <c r="AF35"/>
  <c r="T35"/>
  <c r="R36"/>
  <c r="S36"/>
  <c r="Q36"/>
  <c r="J36"/>
  <c r="AF29"/>
  <c r="AB29"/>
  <c r="X29"/>
  <c r="AF28"/>
  <c r="AB28"/>
  <c r="X28"/>
  <c r="AF27"/>
  <c r="AB27"/>
  <c r="X27"/>
  <c r="AF26"/>
  <c r="AB26"/>
  <c r="X26"/>
  <c r="T29"/>
  <c r="AG29" s="1"/>
  <c r="AH29" s="1"/>
  <c r="T28"/>
  <c r="AG28" s="1"/>
  <c r="AH28" s="1"/>
  <c r="T27"/>
  <c r="AG27" s="1"/>
  <c r="AH27" s="1"/>
  <c r="T26"/>
  <c r="AG26" s="1"/>
  <c r="AH26" s="1"/>
  <c r="J32"/>
  <c r="J24"/>
  <c r="AF17"/>
  <c r="AB17"/>
  <c r="X17"/>
  <c r="AF16"/>
  <c r="AG16" s="1"/>
  <c r="AH16" s="1"/>
  <c r="AB16"/>
  <c r="X16"/>
  <c r="AF15"/>
  <c r="AB15"/>
  <c r="X15"/>
  <c r="AG15" s="1"/>
  <c r="AH15" s="1"/>
  <c r="AF14"/>
  <c r="AB14"/>
  <c r="X14"/>
  <c r="AF13"/>
  <c r="AB13"/>
  <c r="X13"/>
  <c r="AF12"/>
  <c r="AG12" s="1"/>
  <c r="AH12" s="1"/>
  <c r="AB12"/>
  <c r="X12"/>
  <c r="T17"/>
  <c r="AG17" s="1"/>
  <c r="AH17" s="1"/>
  <c r="T16"/>
  <c r="T15"/>
  <c r="T14"/>
  <c r="AG14" s="1"/>
  <c r="AH14" s="1"/>
  <c r="T13"/>
  <c r="AG13" s="1"/>
  <c r="AH13" s="1"/>
  <c r="T12"/>
  <c r="R20"/>
  <c r="S20"/>
  <c r="Q20"/>
  <c r="J20"/>
  <c r="I174" i="29" l="1"/>
  <c r="I85"/>
  <c r="I58"/>
  <c r="I191" i="27"/>
  <c r="I105" i="25"/>
  <c r="I40" i="23"/>
  <c r="I44"/>
  <c r="I83"/>
  <c r="AH83" i="25"/>
  <c r="AH82"/>
  <c r="T73" i="23" l="1"/>
  <c r="I75"/>
  <c r="I71" l="1"/>
  <c r="I92" i="25"/>
  <c r="I78" i="23" l="1"/>
  <c r="I76" i="25"/>
  <c r="I67" i="23" l="1"/>
  <c r="I70" i="25"/>
  <c r="I62" i="23" l="1"/>
  <c r="I64" i="25"/>
  <c r="I58" i="23" l="1"/>
  <c r="I54" l="1"/>
  <c r="I54" i="25"/>
  <c r="I50" i="23" l="1"/>
  <c r="R48" i="25"/>
  <c r="J48"/>
  <c r="I48"/>
  <c r="X40" l="1"/>
  <c r="AB40"/>
  <c r="AF40"/>
  <c r="X41"/>
  <c r="AB41"/>
  <c r="AF41"/>
  <c r="T41"/>
  <c r="T40"/>
  <c r="T39"/>
  <c r="R42"/>
  <c r="S42"/>
  <c r="Q42"/>
  <c r="M42"/>
  <c r="N42"/>
  <c r="L42"/>
  <c r="L37"/>
  <c r="J42"/>
  <c r="I42"/>
  <c r="AG40" l="1"/>
  <c r="AH40" s="1"/>
  <c r="T42"/>
  <c r="AG41"/>
  <c r="AH41" s="1"/>
  <c r="I37"/>
  <c r="I36" i="23"/>
  <c r="I26" i="25"/>
  <c r="Q32" i="23" l="1"/>
  <c r="R32"/>
  <c r="I32"/>
  <c r="I21" i="25"/>
  <c r="I24" i="23" l="1"/>
  <c r="I16" i="25"/>
  <c r="I20" i="23" l="1"/>
  <c r="R11" i="25"/>
  <c r="H8" i="26" s="1"/>
  <c r="S11" i="25"/>
  <c r="I8" i="26" s="1"/>
  <c r="I11" i="25"/>
  <c r="J191" i="10"/>
  <c r="I191"/>
  <c r="AH190"/>
  <c r="AG190"/>
  <c r="AF190"/>
  <c r="AB190"/>
  <c r="X190"/>
  <c r="T190"/>
  <c r="F16" i="30"/>
  <c r="A5"/>
  <c r="A24" s="1"/>
  <c r="A3"/>
  <c r="A1"/>
  <c r="A175" i="29"/>
  <c r="AE174"/>
  <c r="U23" i="30" s="1"/>
  <c r="AD174" i="29"/>
  <c r="T23" i="30" s="1"/>
  <c r="AC174" i="29"/>
  <c r="S23" i="30" s="1"/>
  <c r="AA174" i="29"/>
  <c r="Q23" i="30" s="1"/>
  <c r="Z174" i="29"/>
  <c r="P23" i="30" s="1"/>
  <c r="Y174" i="29"/>
  <c r="O23" i="30" s="1"/>
  <c r="W174" i="29"/>
  <c r="M23" i="30" s="1"/>
  <c r="V174" i="29"/>
  <c r="L23" i="30" s="1"/>
  <c r="U174" i="29"/>
  <c r="K23" i="30" s="1"/>
  <c r="S174" i="29"/>
  <c r="I23" i="30" s="1"/>
  <c r="R174" i="29"/>
  <c r="H23" i="30" s="1"/>
  <c r="Q174" i="29"/>
  <c r="G23" i="30" s="1"/>
  <c r="N174" i="29"/>
  <c r="F23" i="30" s="1"/>
  <c r="M174" i="29"/>
  <c r="E23" i="30" s="1"/>
  <c r="L174" i="29"/>
  <c r="D23" i="30" s="1"/>
  <c r="C23"/>
  <c r="B23"/>
  <c r="AF172" i="29"/>
  <c r="AB172"/>
  <c r="X172"/>
  <c r="T172"/>
  <c r="AF171"/>
  <c r="AB171"/>
  <c r="X171"/>
  <c r="X174" s="1"/>
  <c r="N23" i="30" s="1"/>
  <c r="T171" i="29"/>
  <c r="AE169"/>
  <c r="U22" i="30" s="1"/>
  <c r="AD169" i="29"/>
  <c r="T22" i="30" s="1"/>
  <c r="AC169" i="29"/>
  <c r="S22" i="30" s="1"/>
  <c r="AA169" i="29"/>
  <c r="Q22" i="30" s="1"/>
  <c r="Z169" i="29"/>
  <c r="P22" i="30" s="1"/>
  <c r="Y169" i="29"/>
  <c r="O22" i="30" s="1"/>
  <c r="W169" i="29"/>
  <c r="M22" i="30" s="1"/>
  <c r="V169" i="29"/>
  <c r="L22" i="30" s="1"/>
  <c r="U169" i="29"/>
  <c r="K22" i="30" s="1"/>
  <c r="S169" i="29"/>
  <c r="I22" i="30" s="1"/>
  <c r="R169" i="29"/>
  <c r="H22" i="30" s="1"/>
  <c r="Q169" i="29"/>
  <c r="G22" i="30" s="1"/>
  <c r="N169" i="29"/>
  <c r="F22" i="30" s="1"/>
  <c r="M169" i="29"/>
  <c r="E22" i="30" s="1"/>
  <c r="L169" i="29"/>
  <c r="D22" i="30" s="1"/>
  <c r="J169" i="29"/>
  <c r="C22" i="30" s="1"/>
  <c r="I169" i="29"/>
  <c r="B22" i="30" s="1"/>
  <c r="AF168" i="29"/>
  <c r="AB168"/>
  <c r="X168"/>
  <c r="T168"/>
  <c r="AF167"/>
  <c r="AB167"/>
  <c r="X167"/>
  <c r="T167"/>
  <c r="AF166"/>
  <c r="AB166"/>
  <c r="X166"/>
  <c r="T166"/>
  <c r="AF165"/>
  <c r="AB165"/>
  <c r="X165"/>
  <c r="T165"/>
  <c r="AF164"/>
  <c r="AB164"/>
  <c r="X164"/>
  <c r="T164"/>
  <c r="AF163"/>
  <c r="AB163"/>
  <c r="X163"/>
  <c r="T163"/>
  <c r="AF162"/>
  <c r="AB162"/>
  <c r="X162"/>
  <c r="T162"/>
  <c r="AF161"/>
  <c r="AB161"/>
  <c r="X161"/>
  <c r="T161"/>
  <c r="AF160"/>
  <c r="AB160"/>
  <c r="X160"/>
  <c r="T160"/>
  <c r="AF159"/>
  <c r="AF169" s="1"/>
  <c r="V22" i="30" s="1"/>
  <c r="AB159" i="29"/>
  <c r="X159"/>
  <c r="T159"/>
  <c r="AE157"/>
  <c r="U21" i="30" s="1"/>
  <c r="AD157" i="29"/>
  <c r="T21" i="30" s="1"/>
  <c r="AC157" i="29"/>
  <c r="S21" i="30" s="1"/>
  <c r="AA157" i="29"/>
  <c r="Q21" i="30" s="1"/>
  <c r="Z157" i="29"/>
  <c r="P21" i="30" s="1"/>
  <c r="Y157" i="29"/>
  <c r="O21" i="30" s="1"/>
  <c r="W157" i="29"/>
  <c r="M21" i="30" s="1"/>
  <c r="V157" i="29"/>
  <c r="L21" i="30" s="1"/>
  <c r="U157" i="29"/>
  <c r="K21" i="30" s="1"/>
  <c r="S157" i="29"/>
  <c r="I21" i="30" s="1"/>
  <c r="R157" i="29"/>
  <c r="H21" i="30" s="1"/>
  <c r="Q157" i="29"/>
  <c r="G21" i="30" s="1"/>
  <c r="N157" i="29"/>
  <c r="F21" i="30" s="1"/>
  <c r="M157" i="29"/>
  <c r="E21" i="30" s="1"/>
  <c r="L157" i="29"/>
  <c r="D21" i="30" s="1"/>
  <c r="J157" i="29"/>
  <c r="C21" i="30" s="1"/>
  <c r="I157" i="29"/>
  <c r="B21" i="30" s="1"/>
  <c r="AF156" i="29"/>
  <c r="AB156"/>
  <c r="X156"/>
  <c r="T156"/>
  <c r="AF155"/>
  <c r="AB155"/>
  <c r="X155"/>
  <c r="T155"/>
  <c r="AF154"/>
  <c r="AB154"/>
  <c r="X154"/>
  <c r="T154"/>
  <c r="AF153"/>
  <c r="AB153"/>
  <c r="X153"/>
  <c r="T153"/>
  <c r="AF152"/>
  <c r="AB152"/>
  <c r="X152"/>
  <c r="T152"/>
  <c r="AF151"/>
  <c r="AB151"/>
  <c r="X151"/>
  <c r="T151"/>
  <c r="AF150"/>
  <c r="AB150"/>
  <c r="X150"/>
  <c r="T150"/>
  <c r="AF149"/>
  <c r="AB149"/>
  <c r="X149"/>
  <c r="T149"/>
  <c r="AF148"/>
  <c r="AB148"/>
  <c r="X148"/>
  <c r="T148"/>
  <c r="AF147"/>
  <c r="AB147"/>
  <c r="X147"/>
  <c r="T147"/>
  <c r="AE145"/>
  <c r="U20" i="30" s="1"/>
  <c r="AD145" i="29"/>
  <c r="T20" i="30" s="1"/>
  <c r="AC145" i="29"/>
  <c r="S20" i="30" s="1"/>
  <c r="AA145" i="29"/>
  <c r="Q20" i="30" s="1"/>
  <c r="Z145" i="29"/>
  <c r="P20" i="30" s="1"/>
  <c r="Y145" i="29"/>
  <c r="O20" i="30" s="1"/>
  <c r="W145" i="29"/>
  <c r="M20" i="30" s="1"/>
  <c r="V145" i="29"/>
  <c r="L20" i="30" s="1"/>
  <c r="U145" i="29"/>
  <c r="K20" i="30" s="1"/>
  <c r="S145" i="29"/>
  <c r="I20" i="30" s="1"/>
  <c r="R145" i="29"/>
  <c r="H20" i="30" s="1"/>
  <c r="Q145" i="29"/>
  <c r="G20" i="30" s="1"/>
  <c r="N145" i="29"/>
  <c r="F20" i="30" s="1"/>
  <c r="M145" i="29"/>
  <c r="E20" i="30" s="1"/>
  <c r="L145" i="29"/>
  <c r="D20" i="30" s="1"/>
  <c r="J145" i="29"/>
  <c r="C20" i="30" s="1"/>
  <c r="I145" i="29"/>
  <c r="B20" i="30" s="1"/>
  <c r="AF144" i="29"/>
  <c r="AB144"/>
  <c r="X144"/>
  <c r="T144"/>
  <c r="AF143"/>
  <c r="AB143"/>
  <c r="X143"/>
  <c r="T143"/>
  <c r="AF142"/>
  <c r="AB142"/>
  <c r="X142"/>
  <c r="T142"/>
  <c r="AF141"/>
  <c r="AB141"/>
  <c r="X141"/>
  <c r="T141"/>
  <c r="AF140"/>
  <c r="AB140"/>
  <c r="X140"/>
  <c r="T140"/>
  <c r="AF139"/>
  <c r="AB139"/>
  <c r="X139"/>
  <c r="T139"/>
  <c r="AF138"/>
  <c r="AB138"/>
  <c r="X138"/>
  <c r="T138"/>
  <c r="AF137"/>
  <c r="AB137"/>
  <c r="X137"/>
  <c r="T137"/>
  <c r="AF136"/>
  <c r="AB136"/>
  <c r="X136"/>
  <c r="T136"/>
  <c r="AF135"/>
  <c r="AB135"/>
  <c r="X135"/>
  <c r="T135"/>
  <c r="AE133"/>
  <c r="U19" i="30" s="1"/>
  <c r="AD133" i="29"/>
  <c r="T19" i="30" s="1"/>
  <c r="AC133" i="29"/>
  <c r="S19" i="30" s="1"/>
  <c r="AA133" i="29"/>
  <c r="Q19" i="30" s="1"/>
  <c r="Z133" i="29"/>
  <c r="P19" i="30" s="1"/>
  <c r="Y133" i="29"/>
  <c r="O19" i="30" s="1"/>
  <c r="W133" i="29"/>
  <c r="M19" i="30" s="1"/>
  <c r="V133" i="29"/>
  <c r="L19" i="30" s="1"/>
  <c r="U133" i="29"/>
  <c r="K19" i="30" s="1"/>
  <c r="S133" i="29"/>
  <c r="I19" i="30" s="1"/>
  <c r="R133" i="29"/>
  <c r="H19" i="30" s="1"/>
  <c r="Q133" i="29"/>
  <c r="G19" i="30" s="1"/>
  <c r="N133" i="29"/>
  <c r="F19" i="30" s="1"/>
  <c r="M133" i="29"/>
  <c r="E19" i="30" s="1"/>
  <c r="L133" i="29"/>
  <c r="D19" i="30" s="1"/>
  <c r="J133" i="29"/>
  <c r="C19" i="30" s="1"/>
  <c r="I133" i="29"/>
  <c r="B19" i="30" s="1"/>
  <c r="AF132" i="29"/>
  <c r="AB132"/>
  <c r="X132"/>
  <c r="T132"/>
  <c r="AF131"/>
  <c r="AB131"/>
  <c r="X131"/>
  <c r="T131"/>
  <c r="AF130"/>
  <c r="AB130"/>
  <c r="X130"/>
  <c r="T130"/>
  <c r="AF129"/>
  <c r="AB129"/>
  <c r="X129"/>
  <c r="T129"/>
  <c r="AF128"/>
  <c r="AB128"/>
  <c r="X128"/>
  <c r="T128"/>
  <c r="AF127"/>
  <c r="AB127"/>
  <c r="X127"/>
  <c r="T127"/>
  <c r="AF126"/>
  <c r="AB126"/>
  <c r="X126"/>
  <c r="T126"/>
  <c r="AF125"/>
  <c r="AB125"/>
  <c r="X125"/>
  <c r="T125"/>
  <c r="AF124"/>
  <c r="AB124"/>
  <c r="X124"/>
  <c r="T124"/>
  <c r="AF123"/>
  <c r="AB123"/>
  <c r="X123"/>
  <c r="T123"/>
  <c r="AE121"/>
  <c r="U18" i="30" s="1"/>
  <c r="AD121" i="29"/>
  <c r="T18" i="30" s="1"/>
  <c r="AC121" i="29"/>
  <c r="S18" i="30" s="1"/>
  <c r="AA121" i="29"/>
  <c r="Q18" i="30" s="1"/>
  <c r="Z121" i="29"/>
  <c r="P18" i="30" s="1"/>
  <c r="Y121" i="29"/>
  <c r="O18" i="30" s="1"/>
  <c r="W121" i="29"/>
  <c r="M18" i="30" s="1"/>
  <c r="V121" i="29"/>
  <c r="L18" i="30" s="1"/>
  <c r="U121" i="29"/>
  <c r="K18" i="30" s="1"/>
  <c r="S121" i="29"/>
  <c r="I18" i="30" s="1"/>
  <c r="R121" i="29"/>
  <c r="H18" i="30" s="1"/>
  <c r="Q121" i="29"/>
  <c r="G18" i="30" s="1"/>
  <c r="N121" i="29"/>
  <c r="F18" i="30" s="1"/>
  <c r="M121" i="29"/>
  <c r="E18" i="30" s="1"/>
  <c r="L121" i="29"/>
  <c r="D18" i="30" s="1"/>
  <c r="J121" i="29"/>
  <c r="C18" i="30" s="1"/>
  <c r="I121" i="29"/>
  <c r="B18" i="30" s="1"/>
  <c r="AF120" i="29"/>
  <c r="AB120"/>
  <c r="X120"/>
  <c r="T120"/>
  <c r="AF119"/>
  <c r="AB119"/>
  <c r="X119"/>
  <c r="T119"/>
  <c r="AF118"/>
  <c r="AB118"/>
  <c r="X118"/>
  <c r="T118"/>
  <c r="AF117"/>
  <c r="AB117"/>
  <c r="X117"/>
  <c r="T117"/>
  <c r="AF116"/>
  <c r="AB116"/>
  <c r="X116"/>
  <c r="T116"/>
  <c r="AF115"/>
  <c r="AB115"/>
  <c r="X115"/>
  <c r="T115"/>
  <c r="AF114"/>
  <c r="AB114"/>
  <c r="X114"/>
  <c r="T114"/>
  <c r="AF113"/>
  <c r="AB113"/>
  <c r="X113"/>
  <c r="T113"/>
  <c r="AF112"/>
  <c r="AB112"/>
  <c r="X112"/>
  <c r="T112"/>
  <c r="AF111"/>
  <c r="AB111"/>
  <c r="X111"/>
  <c r="X121" s="1"/>
  <c r="N18" i="30" s="1"/>
  <c r="T111" i="29"/>
  <c r="AE109"/>
  <c r="U17" i="30" s="1"/>
  <c r="AD109" i="29"/>
  <c r="T17" i="30" s="1"/>
  <c r="AC109" i="29"/>
  <c r="S17" i="30" s="1"/>
  <c r="AA109" i="29"/>
  <c r="Q17" i="30" s="1"/>
  <c r="Z109" i="29"/>
  <c r="P17" i="30" s="1"/>
  <c r="Y109" i="29"/>
  <c r="O17" i="30" s="1"/>
  <c r="W109" i="29"/>
  <c r="M17" i="30" s="1"/>
  <c r="V109" i="29"/>
  <c r="L17" i="30" s="1"/>
  <c r="U109" i="29"/>
  <c r="K17" i="30" s="1"/>
  <c r="S109" i="29"/>
  <c r="I17" i="30" s="1"/>
  <c r="R109" i="29"/>
  <c r="H17" i="30" s="1"/>
  <c r="Q109" i="29"/>
  <c r="G17" i="30" s="1"/>
  <c r="N109" i="29"/>
  <c r="F17" i="30" s="1"/>
  <c r="M109" i="29"/>
  <c r="E17" i="30" s="1"/>
  <c r="L109" i="29"/>
  <c r="D17" i="30" s="1"/>
  <c r="J109" i="29"/>
  <c r="C17" i="30" s="1"/>
  <c r="I109" i="29"/>
  <c r="B17" i="30" s="1"/>
  <c r="AF108" i="29"/>
  <c r="AB108"/>
  <c r="X108"/>
  <c r="T108"/>
  <c r="AF107"/>
  <c r="AB107"/>
  <c r="X107"/>
  <c r="T107"/>
  <c r="AF106"/>
  <c r="AB106"/>
  <c r="X106"/>
  <c r="T106"/>
  <c r="AF105"/>
  <c r="AB105"/>
  <c r="X105"/>
  <c r="T105"/>
  <c r="AF104"/>
  <c r="AB104"/>
  <c r="X104"/>
  <c r="T104"/>
  <c r="AF103"/>
  <c r="AB103"/>
  <c r="X103"/>
  <c r="T103"/>
  <c r="AF102"/>
  <c r="AB102"/>
  <c r="X102"/>
  <c r="T102"/>
  <c r="AF101"/>
  <c r="AB101"/>
  <c r="X101"/>
  <c r="T101"/>
  <c r="AF100"/>
  <c r="AB100"/>
  <c r="X100"/>
  <c r="T100"/>
  <c r="AF99"/>
  <c r="AB99"/>
  <c r="AB109" s="1"/>
  <c r="R17" i="30" s="1"/>
  <c r="X99" i="29"/>
  <c r="X109" s="1"/>
  <c r="N17" i="30" s="1"/>
  <c r="T99" i="29"/>
  <c r="AE97"/>
  <c r="U16" i="30" s="1"/>
  <c r="AD97" i="29"/>
  <c r="T16" i="30" s="1"/>
  <c r="AC97" i="29"/>
  <c r="S16" i="30" s="1"/>
  <c r="AA97" i="29"/>
  <c r="Q16" i="30" s="1"/>
  <c r="Z97" i="29"/>
  <c r="P16" i="30" s="1"/>
  <c r="Y97" i="29"/>
  <c r="O16" i="30" s="1"/>
  <c r="W97" i="29"/>
  <c r="M16" i="30" s="1"/>
  <c r="V97" i="29"/>
  <c r="L16" i="30" s="1"/>
  <c r="U97" i="29"/>
  <c r="K16" i="30" s="1"/>
  <c r="S97" i="29"/>
  <c r="I16" i="30" s="1"/>
  <c r="R97" i="29"/>
  <c r="H16" i="30" s="1"/>
  <c r="Q97" i="29"/>
  <c r="G16" i="30" s="1"/>
  <c r="N97" i="29"/>
  <c r="M97"/>
  <c r="E16" i="30" s="1"/>
  <c r="L97" i="29"/>
  <c r="D16" i="30" s="1"/>
  <c r="J97" i="29"/>
  <c r="C16" i="30" s="1"/>
  <c r="I97" i="29"/>
  <c r="B16" i="30" s="1"/>
  <c r="AF96" i="29"/>
  <c r="AB96"/>
  <c r="X96"/>
  <c r="T96"/>
  <c r="AF95"/>
  <c r="AB95"/>
  <c r="X95"/>
  <c r="T95"/>
  <c r="AF94"/>
  <c r="AB94"/>
  <c r="X94"/>
  <c r="T94"/>
  <c r="AF93"/>
  <c r="AB93"/>
  <c r="X93"/>
  <c r="T93"/>
  <c r="AF92"/>
  <c r="AB92"/>
  <c r="X92"/>
  <c r="T92"/>
  <c r="AF91"/>
  <c r="AB91"/>
  <c r="X91"/>
  <c r="T91"/>
  <c r="AF90"/>
  <c r="AB90"/>
  <c r="X90"/>
  <c r="T90"/>
  <c r="AF89"/>
  <c r="AB89"/>
  <c r="X89"/>
  <c r="T89"/>
  <c r="AF88"/>
  <c r="AB88"/>
  <c r="X88"/>
  <c r="T88"/>
  <c r="AF87"/>
  <c r="AB87"/>
  <c r="X87"/>
  <c r="T87"/>
  <c r="T97" s="1"/>
  <c r="J16" i="30" s="1"/>
  <c r="AE85" i="29"/>
  <c r="U15" i="30" s="1"/>
  <c r="AD85" i="29"/>
  <c r="T15" i="30" s="1"/>
  <c r="AC85" i="29"/>
  <c r="S15" i="30" s="1"/>
  <c r="AA85" i="29"/>
  <c r="Q15" i="30" s="1"/>
  <c r="Z85" i="29"/>
  <c r="P15" i="30" s="1"/>
  <c r="Y85" i="29"/>
  <c r="O15" i="30" s="1"/>
  <c r="W85" i="29"/>
  <c r="M15" i="30" s="1"/>
  <c r="V85" i="29"/>
  <c r="L15" i="30" s="1"/>
  <c r="U85" i="29"/>
  <c r="K15" i="30" s="1"/>
  <c r="S85" i="29"/>
  <c r="I15" i="30" s="1"/>
  <c r="R85" i="29"/>
  <c r="H15" i="30" s="1"/>
  <c r="Q85" i="29"/>
  <c r="G15" i="30" s="1"/>
  <c r="N85" i="29"/>
  <c r="F15" i="30" s="1"/>
  <c r="M85" i="29"/>
  <c r="E15" i="30" s="1"/>
  <c r="L85" i="29"/>
  <c r="D15" i="30" s="1"/>
  <c r="J85" i="29"/>
  <c r="C15" i="30" s="1"/>
  <c r="B15"/>
  <c r="AF84" i="29"/>
  <c r="AB84"/>
  <c r="X84"/>
  <c r="T84"/>
  <c r="AE82"/>
  <c r="U14" i="30" s="1"/>
  <c r="AD82" i="29"/>
  <c r="T14" i="30" s="1"/>
  <c r="AC82" i="29"/>
  <c r="S14" i="30" s="1"/>
  <c r="AA82" i="29"/>
  <c r="Q14" i="30" s="1"/>
  <c r="Z82" i="29"/>
  <c r="P14" i="30" s="1"/>
  <c r="Y82" i="29"/>
  <c r="O14" i="30" s="1"/>
  <c r="W82" i="29"/>
  <c r="M14" i="30" s="1"/>
  <c r="V82" i="29"/>
  <c r="L14" i="30" s="1"/>
  <c r="U82" i="29"/>
  <c r="K14" i="30" s="1"/>
  <c r="S82" i="29"/>
  <c r="I14" i="30" s="1"/>
  <c r="R82" i="29"/>
  <c r="H14" i="30" s="1"/>
  <c r="Q82" i="29"/>
  <c r="G14" i="30" s="1"/>
  <c r="N82" i="29"/>
  <c r="F14" i="30" s="1"/>
  <c r="M82" i="29"/>
  <c r="E14" i="30" s="1"/>
  <c r="L82" i="29"/>
  <c r="D14" i="30" s="1"/>
  <c r="J82" i="29"/>
  <c r="C14" i="30" s="1"/>
  <c r="I82" i="29"/>
  <c r="B14" i="30" s="1"/>
  <c r="AF81" i="29"/>
  <c r="AB81"/>
  <c r="X81"/>
  <c r="T81"/>
  <c r="AF80"/>
  <c r="AB80"/>
  <c r="X80"/>
  <c r="T80"/>
  <c r="AF79"/>
  <c r="AB79"/>
  <c r="X79"/>
  <c r="T79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F82" s="1"/>
  <c r="V14" i="30" s="1"/>
  <c r="AB72" i="29"/>
  <c r="X72"/>
  <c r="T72"/>
  <c r="AE70"/>
  <c r="U13" i="30" s="1"/>
  <c r="AD70" i="29"/>
  <c r="T13" i="30" s="1"/>
  <c r="AC70" i="29"/>
  <c r="S13" i="30" s="1"/>
  <c r="AA70" i="29"/>
  <c r="Q13" i="30" s="1"/>
  <c r="Z70" i="29"/>
  <c r="P13" i="30" s="1"/>
  <c r="Y70" i="29"/>
  <c r="O13" i="30" s="1"/>
  <c r="W70" i="29"/>
  <c r="M13" i="30" s="1"/>
  <c r="V70" i="29"/>
  <c r="L13" i="30" s="1"/>
  <c r="U70" i="29"/>
  <c r="K13" i="30" s="1"/>
  <c r="S70" i="29"/>
  <c r="I13" i="30" s="1"/>
  <c r="R70" i="29"/>
  <c r="H13" i="30" s="1"/>
  <c r="Q70" i="29"/>
  <c r="G13" i="30" s="1"/>
  <c r="N70" i="29"/>
  <c r="F13" i="30" s="1"/>
  <c r="M70" i="29"/>
  <c r="E13" i="30" s="1"/>
  <c r="L70" i="29"/>
  <c r="D13" i="30" s="1"/>
  <c r="J70" i="29"/>
  <c r="C13" i="30" s="1"/>
  <c r="I70" i="29"/>
  <c r="B13" i="30" s="1"/>
  <c r="AF69" i="29"/>
  <c r="AB69"/>
  <c r="X69"/>
  <c r="T69"/>
  <c r="AF68"/>
  <c r="AB68"/>
  <c r="X68"/>
  <c r="T68"/>
  <c r="AF67"/>
  <c r="AB67"/>
  <c r="X67"/>
  <c r="T67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E58"/>
  <c r="U12" i="30" s="1"/>
  <c r="AD58" i="29"/>
  <c r="T12" i="30" s="1"/>
  <c r="AC58" i="29"/>
  <c r="S12" i="30" s="1"/>
  <c r="AA58" i="29"/>
  <c r="Q12" i="30" s="1"/>
  <c r="Z58" i="29"/>
  <c r="P12" i="30" s="1"/>
  <c r="Y58" i="29"/>
  <c r="O12" i="30" s="1"/>
  <c r="W58" i="29"/>
  <c r="M12" i="30" s="1"/>
  <c r="V58" i="29"/>
  <c r="L12" i="30" s="1"/>
  <c r="U58" i="29"/>
  <c r="K12" i="30" s="1"/>
  <c r="S58" i="29"/>
  <c r="I12" i="30" s="1"/>
  <c r="R58" i="29"/>
  <c r="H12" i="30" s="1"/>
  <c r="Q58" i="29"/>
  <c r="G12" i="30" s="1"/>
  <c r="N58" i="29"/>
  <c r="F12" i="30" s="1"/>
  <c r="M58" i="29"/>
  <c r="E12" i="30" s="1"/>
  <c r="L58" i="29"/>
  <c r="D12" i="30" s="1"/>
  <c r="J58" i="29"/>
  <c r="C12" i="30" s="1"/>
  <c r="B12"/>
  <c r="AF57" i="29"/>
  <c r="AB57"/>
  <c r="AB58" s="1"/>
  <c r="R12" i="30" s="1"/>
  <c r="X57" i="29"/>
  <c r="T57"/>
  <c r="AE55"/>
  <c r="U11" i="30" s="1"/>
  <c r="AD55" i="29"/>
  <c r="T11" i="30" s="1"/>
  <c r="AC55" i="29"/>
  <c r="S11" i="30" s="1"/>
  <c r="AA55" i="29"/>
  <c r="Q11" i="30" s="1"/>
  <c r="Z55" i="29"/>
  <c r="P11" i="30" s="1"/>
  <c r="Y55" i="29"/>
  <c r="O11" i="30" s="1"/>
  <c r="W55" i="29"/>
  <c r="M11" i="30" s="1"/>
  <c r="V55" i="29"/>
  <c r="L11" i="30" s="1"/>
  <c r="U55" i="29"/>
  <c r="K11" i="30" s="1"/>
  <c r="S55" i="29"/>
  <c r="I11" i="30" s="1"/>
  <c r="R55" i="29"/>
  <c r="H11" i="30" s="1"/>
  <c r="Q55" i="29"/>
  <c r="G11" i="30" s="1"/>
  <c r="N55" i="29"/>
  <c r="F11" i="30" s="1"/>
  <c r="M55" i="29"/>
  <c r="E11" i="30" s="1"/>
  <c r="L55" i="29"/>
  <c r="D11" i="30" s="1"/>
  <c r="J55" i="29"/>
  <c r="C11" i="30" s="1"/>
  <c r="I55" i="29"/>
  <c r="B11" i="30" s="1"/>
  <c r="AF54" i="29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30" s="1"/>
  <c r="X45" i="29"/>
  <c r="T45"/>
  <c r="AE43"/>
  <c r="U10" i="30" s="1"/>
  <c r="AD43" i="29"/>
  <c r="T10" i="30" s="1"/>
  <c r="AC43" i="29"/>
  <c r="S10" i="30" s="1"/>
  <c r="AA43" i="29"/>
  <c r="Q10" i="30" s="1"/>
  <c r="Z43" i="29"/>
  <c r="P10" i="30" s="1"/>
  <c r="Y43" i="29"/>
  <c r="O10" i="30" s="1"/>
  <c r="W43" i="29"/>
  <c r="M10" i="30" s="1"/>
  <c r="V43" i="29"/>
  <c r="L10" i="30" s="1"/>
  <c r="U43" i="29"/>
  <c r="K10" i="30" s="1"/>
  <c r="S43" i="29"/>
  <c r="I10" i="30" s="1"/>
  <c r="R43" i="29"/>
  <c r="H10" i="30" s="1"/>
  <c r="Q43" i="29"/>
  <c r="G10" i="30" s="1"/>
  <c r="N43" i="29"/>
  <c r="F10" i="30" s="1"/>
  <c r="M43" i="29"/>
  <c r="E10" i="30" s="1"/>
  <c r="L43" i="29"/>
  <c r="D10" i="30" s="1"/>
  <c r="J43" i="29"/>
  <c r="C10" i="30" s="1"/>
  <c r="I43" i="29"/>
  <c r="B10" i="30" s="1"/>
  <c r="AF42" i="29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30" s="1"/>
  <c r="T33" i="29"/>
  <c r="AE31"/>
  <c r="U9" i="30" s="1"/>
  <c r="AD31" i="29"/>
  <c r="T9" i="30" s="1"/>
  <c r="AC31" i="29"/>
  <c r="S9" i="30" s="1"/>
  <c r="AA31" i="29"/>
  <c r="Q9" i="30" s="1"/>
  <c r="Z31" i="29"/>
  <c r="P9" i="30" s="1"/>
  <c r="Y31" i="29"/>
  <c r="O9" i="30" s="1"/>
  <c r="W31" i="29"/>
  <c r="M9" i="30" s="1"/>
  <c r="V31" i="29"/>
  <c r="L9" i="30" s="1"/>
  <c r="U31" i="29"/>
  <c r="K9" i="30" s="1"/>
  <c r="S31" i="29"/>
  <c r="I9" i="30" s="1"/>
  <c r="R31" i="29"/>
  <c r="H9" i="30" s="1"/>
  <c r="Q31" i="29"/>
  <c r="G9" i="30" s="1"/>
  <c r="N31" i="29"/>
  <c r="F9" i="30" s="1"/>
  <c r="M31" i="29"/>
  <c r="E9" i="30" s="1"/>
  <c r="L31" i="29"/>
  <c r="D9" i="30" s="1"/>
  <c r="J31" i="29"/>
  <c r="C9" i="30" s="1"/>
  <c r="I31" i="29"/>
  <c r="B9" i="30" s="1"/>
  <c r="AF30" i="29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30" s="1"/>
  <c r="AB21" i="29"/>
  <c r="X21"/>
  <c r="T21"/>
  <c r="AE19"/>
  <c r="U8" i="30" s="1"/>
  <c r="AD19" i="29"/>
  <c r="T8" i="30" s="1"/>
  <c r="AC19" i="29"/>
  <c r="AA19"/>
  <c r="Z19"/>
  <c r="P8" i="30" s="1"/>
  <c r="Y19" i="29"/>
  <c r="W19"/>
  <c r="M8" i="30" s="1"/>
  <c r="V19" i="29"/>
  <c r="L8" i="30" s="1"/>
  <c r="U19" i="29"/>
  <c r="S19"/>
  <c r="I8" i="30" s="1"/>
  <c r="R19" i="29"/>
  <c r="H8" i="30" s="1"/>
  <c r="Q19" i="29"/>
  <c r="N19"/>
  <c r="F8" i="30" s="1"/>
  <c r="M19" i="29"/>
  <c r="E8" i="30" s="1"/>
  <c r="L19" i="29"/>
  <c r="D8" i="30" s="1"/>
  <c r="J19" i="29"/>
  <c r="I19"/>
  <c r="B8" i="30" s="1"/>
  <c r="AF18" i="29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Q23" i="28"/>
  <c r="U22"/>
  <c r="B22"/>
  <c r="F20"/>
  <c r="M16"/>
  <c r="I15"/>
  <c r="I12"/>
  <c r="E12"/>
  <c r="A5"/>
  <c r="A24" s="1"/>
  <c r="A3"/>
  <c r="A1"/>
  <c r="A192" i="27"/>
  <c r="AE191"/>
  <c r="U23" i="28" s="1"/>
  <c r="AD191" i="27"/>
  <c r="T23" i="28" s="1"/>
  <c r="AC191" i="27"/>
  <c r="S23" i="28" s="1"/>
  <c r="AA191" i="27"/>
  <c r="Z191"/>
  <c r="P23" i="28" s="1"/>
  <c r="Y191" i="27"/>
  <c r="O23" i="28" s="1"/>
  <c r="W191" i="27"/>
  <c r="M23" i="28" s="1"/>
  <c r="V191" i="27"/>
  <c r="L23" i="28" s="1"/>
  <c r="U191" i="27"/>
  <c r="K23" i="28" s="1"/>
  <c r="S191" i="27"/>
  <c r="I23" i="28" s="1"/>
  <c r="R191" i="27"/>
  <c r="H23" i="28" s="1"/>
  <c r="Q191" i="27"/>
  <c r="G23" i="28" s="1"/>
  <c r="N191" i="27"/>
  <c r="F23" i="28" s="1"/>
  <c r="M191" i="27"/>
  <c r="E23" i="28" s="1"/>
  <c r="L191" i="27"/>
  <c r="D23" i="28" s="1"/>
  <c r="J191" i="27"/>
  <c r="C23" i="28" s="1"/>
  <c r="B23"/>
  <c r="AF190" i="27"/>
  <c r="AB190"/>
  <c r="X190"/>
  <c r="T190"/>
  <c r="AF189"/>
  <c r="AB189"/>
  <c r="AB191" s="1"/>
  <c r="R23" i="28" s="1"/>
  <c r="X189" i="27"/>
  <c r="X191" s="1"/>
  <c r="N23" i="28" s="1"/>
  <c r="T189" i="27"/>
  <c r="AE187"/>
  <c r="AD187"/>
  <c r="T22" i="28" s="1"/>
  <c r="AC187" i="27"/>
  <c r="S22" i="28" s="1"/>
  <c r="AA187" i="27"/>
  <c r="Q22" i="28" s="1"/>
  <c r="Z187" i="27"/>
  <c r="P22" i="28" s="1"/>
  <c r="Y187" i="27"/>
  <c r="O22" i="28" s="1"/>
  <c r="W187" i="27"/>
  <c r="M22" i="28" s="1"/>
  <c r="V187" i="27"/>
  <c r="L22" i="28" s="1"/>
  <c r="U187" i="27"/>
  <c r="K22" i="28" s="1"/>
  <c r="S187" i="27"/>
  <c r="I22" i="28" s="1"/>
  <c r="R187" i="27"/>
  <c r="H22" i="28" s="1"/>
  <c r="Q187" i="27"/>
  <c r="G22" i="28" s="1"/>
  <c r="N187" i="27"/>
  <c r="F22" i="28" s="1"/>
  <c r="M187" i="27"/>
  <c r="E22" i="28" s="1"/>
  <c r="L187" i="27"/>
  <c r="D22" i="28" s="1"/>
  <c r="J187" i="27"/>
  <c r="C22" i="28" s="1"/>
  <c r="I187" i="27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28" s="1"/>
  <c r="AB177" i="27"/>
  <c r="X177"/>
  <c r="T177"/>
  <c r="AE175"/>
  <c r="U21" i="28" s="1"/>
  <c r="AD175" i="27"/>
  <c r="T21" i="28" s="1"/>
  <c r="AC175" i="27"/>
  <c r="S21" i="28" s="1"/>
  <c r="AA175" i="27"/>
  <c r="Q21" i="28" s="1"/>
  <c r="Z175" i="27"/>
  <c r="P21" i="28" s="1"/>
  <c r="Y175" i="27"/>
  <c r="O21" i="28" s="1"/>
  <c r="W175" i="27"/>
  <c r="M21" i="28" s="1"/>
  <c r="V175" i="27"/>
  <c r="L21" i="28" s="1"/>
  <c r="U175" i="27"/>
  <c r="K21" i="28" s="1"/>
  <c r="S175" i="27"/>
  <c r="I21" i="28" s="1"/>
  <c r="R175" i="27"/>
  <c r="H21" i="28" s="1"/>
  <c r="Q175" i="27"/>
  <c r="G21" i="28" s="1"/>
  <c r="N175" i="27"/>
  <c r="F21" i="28" s="1"/>
  <c r="M175" i="27"/>
  <c r="E21" i="28" s="1"/>
  <c r="L175" i="27"/>
  <c r="D21" i="28" s="1"/>
  <c r="J175" i="27"/>
  <c r="C21" i="28" s="1"/>
  <c r="I175" i="27"/>
  <c r="B21" i="28" s="1"/>
  <c r="AF174" i="27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28" s="1"/>
  <c r="AD163" i="27"/>
  <c r="T20" i="28" s="1"/>
  <c r="AC163" i="27"/>
  <c r="S20" i="28" s="1"/>
  <c r="AA163" i="27"/>
  <c r="Q20" i="28" s="1"/>
  <c r="Z163" i="27"/>
  <c r="P20" i="28" s="1"/>
  <c r="Y163" i="27"/>
  <c r="O20" i="28" s="1"/>
  <c r="W163" i="27"/>
  <c r="M20" i="28" s="1"/>
  <c r="V163" i="27"/>
  <c r="L20" i="28" s="1"/>
  <c r="U163" i="27"/>
  <c r="K20" i="28" s="1"/>
  <c r="S163" i="27"/>
  <c r="I20" i="28" s="1"/>
  <c r="R163" i="27"/>
  <c r="H20" i="28" s="1"/>
  <c r="Q163" i="27"/>
  <c r="G20" i="28" s="1"/>
  <c r="N163" i="27"/>
  <c r="M163"/>
  <c r="E20" i="28" s="1"/>
  <c r="L163" i="27"/>
  <c r="D20" i="28" s="1"/>
  <c r="J163" i="27"/>
  <c r="C20" i="28" s="1"/>
  <c r="I163" i="27"/>
  <c r="B20" i="28" s="1"/>
  <c r="AF162" i="27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8" s="1"/>
  <c r="X153" i="27"/>
  <c r="T153"/>
  <c r="AE151"/>
  <c r="U19" i="28" s="1"/>
  <c r="AD151" i="27"/>
  <c r="T19" i="28" s="1"/>
  <c r="AC151" i="27"/>
  <c r="S19" i="28" s="1"/>
  <c r="AA151" i="27"/>
  <c r="Q19" i="28" s="1"/>
  <c r="Z151" i="27"/>
  <c r="P19" i="28" s="1"/>
  <c r="Y151" i="27"/>
  <c r="O19" i="28" s="1"/>
  <c r="W151" i="27"/>
  <c r="M19" i="28" s="1"/>
  <c r="V151" i="27"/>
  <c r="L19" i="28" s="1"/>
  <c r="U151" i="27"/>
  <c r="K19" i="28" s="1"/>
  <c r="S151" i="27"/>
  <c r="I19" i="28" s="1"/>
  <c r="R151" i="27"/>
  <c r="H19" i="28" s="1"/>
  <c r="Q151" i="27"/>
  <c r="G19" i="28" s="1"/>
  <c r="N151" i="27"/>
  <c r="F19" i="28" s="1"/>
  <c r="M151" i="27"/>
  <c r="E19" i="28" s="1"/>
  <c r="L151" i="27"/>
  <c r="D19" i="28" s="1"/>
  <c r="J151" i="27"/>
  <c r="C19" i="28" s="1"/>
  <c r="I151" i="27"/>
  <c r="B19" i="28" s="1"/>
  <c r="AF150" i="27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8" s="1"/>
  <c r="AD139" i="27"/>
  <c r="T18" i="28" s="1"/>
  <c r="AC139" i="27"/>
  <c r="S18" i="28" s="1"/>
  <c r="AA139" i="27"/>
  <c r="Q18" i="28" s="1"/>
  <c r="Z139" i="27"/>
  <c r="P18" i="28" s="1"/>
  <c r="Y139" i="27"/>
  <c r="O18" i="28" s="1"/>
  <c r="W139" i="27"/>
  <c r="M18" i="28" s="1"/>
  <c r="V139" i="27"/>
  <c r="L18" i="28" s="1"/>
  <c r="U139" i="27"/>
  <c r="K18" i="28" s="1"/>
  <c r="S139" i="27"/>
  <c r="I18" i="28" s="1"/>
  <c r="R139" i="27"/>
  <c r="H18" i="28" s="1"/>
  <c r="Q139" i="27"/>
  <c r="G18" i="28" s="1"/>
  <c r="N139" i="27"/>
  <c r="F18" i="28" s="1"/>
  <c r="M139" i="27"/>
  <c r="E18" i="28" s="1"/>
  <c r="L139" i="27"/>
  <c r="D18" i="28" s="1"/>
  <c r="J139" i="27"/>
  <c r="C18" i="28" s="1"/>
  <c r="I139" i="27"/>
  <c r="B18" i="28" s="1"/>
  <c r="AF138" i="27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AE127"/>
  <c r="U17" i="28" s="1"/>
  <c r="AD127" i="27"/>
  <c r="T17" i="28" s="1"/>
  <c r="AC127" i="27"/>
  <c r="S17" i="28" s="1"/>
  <c r="AA127" i="27"/>
  <c r="Q17" i="28" s="1"/>
  <c r="Z127" i="27"/>
  <c r="P17" i="28" s="1"/>
  <c r="Y127" i="27"/>
  <c r="O17" i="28" s="1"/>
  <c r="W127" i="27"/>
  <c r="M17" i="28" s="1"/>
  <c r="V127" i="27"/>
  <c r="L17" i="28" s="1"/>
  <c r="U127" i="27"/>
  <c r="K17" i="28" s="1"/>
  <c r="S127" i="27"/>
  <c r="I17" i="28" s="1"/>
  <c r="R127" i="27"/>
  <c r="H17" i="28" s="1"/>
  <c r="Q127" i="27"/>
  <c r="G17" i="28" s="1"/>
  <c r="N127" i="27"/>
  <c r="F17" i="28" s="1"/>
  <c r="M127" i="27"/>
  <c r="E17" i="28" s="1"/>
  <c r="L127" i="27"/>
  <c r="D17" i="28" s="1"/>
  <c r="J127" i="27"/>
  <c r="C17" i="28" s="1"/>
  <c r="I127" i="27"/>
  <c r="B17" i="28" s="1"/>
  <c r="AF126" i="27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8" s="1"/>
  <c r="X117" i="27"/>
  <c r="X127" s="1"/>
  <c r="N17" i="28" s="1"/>
  <c r="T117" i="27"/>
  <c r="AE115"/>
  <c r="U16" i="28" s="1"/>
  <c r="AD115" i="27"/>
  <c r="T16" i="28" s="1"/>
  <c r="AC115" i="27"/>
  <c r="S16" i="28" s="1"/>
  <c r="AA115" i="27"/>
  <c r="Q16" i="28" s="1"/>
  <c r="Z115" i="27"/>
  <c r="P16" i="28" s="1"/>
  <c r="Y115" i="27"/>
  <c r="O16" i="28" s="1"/>
  <c r="W115" i="27"/>
  <c r="V115"/>
  <c r="L16" i="28" s="1"/>
  <c r="U115" i="27"/>
  <c r="K16" i="28" s="1"/>
  <c r="S115" i="27"/>
  <c r="I16" i="28" s="1"/>
  <c r="R115" i="27"/>
  <c r="H16" i="28" s="1"/>
  <c r="Q115" i="27"/>
  <c r="G16" i="28" s="1"/>
  <c r="N115" i="27"/>
  <c r="F16" i="28" s="1"/>
  <c r="M115" i="27"/>
  <c r="E16" i="28" s="1"/>
  <c r="L115" i="27"/>
  <c r="D16" i="28" s="1"/>
  <c r="J115" i="27"/>
  <c r="C16" i="28" s="1"/>
  <c r="I115" i="27"/>
  <c r="B16" i="28" s="1"/>
  <c r="AF114" i="27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T115" s="1"/>
  <c r="J16" i="28" s="1"/>
  <c r="AE103" i="27"/>
  <c r="U15" i="28" s="1"/>
  <c r="AD103" i="27"/>
  <c r="T15" i="28" s="1"/>
  <c r="AC103" i="27"/>
  <c r="S15" i="28" s="1"/>
  <c r="AA103" i="27"/>
  <c r="Q15" i="28" s="1"/>
  <c r="Z103" i="27"/>
  <c r="P15" i="28" s="1"/>
  <c r="Y103" i="27"/>
  <c r="O15" i="28" s="1"/>
  <c r="W103" i="27"/>
  <c r="M15" i="28" s="1"/>
  <c r="V103" i="27"/>
  <c r="L15" i="28" s="1"/>
  <c r="U103" i="27"/>
  <c r="K15" i="28" s="1"/>
  <c r="S103" i="27"/>
  <c r="R103"/>
  <c r="H15" i="28" s="1"/>
  <c r="Q103" i="27"/>
  <c r="G15" i="28" s="1"/>
  <c r="N103" i="27"/>
  <c r="F15" i="28" s="1"/>
  <c r="M103" i="27"/>
  <c r="E15" i="28" s="1"/>
  <c r="L103" i="27"/>
  <c r="D15" i="28" s="1"/>
  <c r="J103" i="27"/>
  <c r="C15" i="28" s="1"/>
  <c r="I103" i="27"/>
  <c r="B15" i="28" s="1"/>
  <c r="AF102" i="27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8" s="1"/>
  <c r="X93" i="27"/>
  <c r="T93"/>
  <c r="AE91"/>
  <c r="U14" i="28" s="1"/>
  <c r="AD91" i="27"/>
  <c r="T14" i="28" s="1"/>
  <c r="AC91" i="27"/>
  <c r="S14" i="28" s="1"/>
  <c r="AA91" i="27"/>
  <c r="Q14" i="28" s="1"/>
  <c r="Z91" i="27"/>
  <c r="P14" i="28" s="1"/>
  <c r="Y91" i="27"/>
  <c r="O14" i="28" s="1"/>
  <c r="W91" i="27"/>
  <c r="M14" i="28" s="1"/>
  <c r="V91" i="27"/>
  <c r="L14" i="28" s="1"/>
  <c r="U91" i="27"/>
  <c r="K14" i="28" s="1"/>
  <c r="S91" i="27"/>
  <c r="I14" i="28" s="1"/>
  <c r="R91" i="27"/>
  <c r="H14" i="28" s="1"/>
  <c r="Q91" i="27"/>
  <c r="G14" i="28" s="1"/>
  <c r="N91" i="27"/>
  <c r="F14" i="28" s="1"/>
  <c r="M91" i="27"/>
  <c r="E14" i="28" s="1"/>
  <c r="L91" i="27"/>
  <c r="D14" i="28" s="1"/>
  <c r="J91" i="27"/>
  <c r="C14" i="28" s="1"/>
  <c r="I91" i="27"/>
  <c r="B14" i="28" s="1"/>
  <c r="AF90" i="27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28" s="1"/>
  <c r="AB81" i="27"/>
  <c r="X81"/>
  <c r="T81"/>
  <c r="AE79"/>
  <c r="U13" i="28" s="1"/>
  <c r="AD79" i="27"/>
  <c r="T13" i="28" s="1"/>
  <c r="AC79" i="27"/>
  <c r="S13" i="28" s="1"/>
  <c r="AA79" i="27"/>
  <c r="Q13" i="28" s="1"/>
  <c r="Z79" i="27"/>
  <c r="P13" i="28" s="1"/>
  <c r="Y79" i="27"/>
  <c r="O13" i="28" s="1"/>
  <c r="W79" i="27"/>
  <c r="M13" i="28" s="1"/>
  <c r="V79" i="27"/>
  <c r="L13" i="28" s="1"/>
  <c r="U79" i="27"/>
  <c r="K13" i="28" s="1"/>
  <c r="S79" i="27"/>
  <c r="I13" i="28" s="1"/>
  <c r="R79" i="27"/>
  <c r="H13" i="28" s="1"/>
  <c r="Q79" i="27"/>
  <c r="G13" i="28" s="1"/>
  <c r="N79" i="27"/>
  <c r="F13" i="28" s="1"/>
  <c r="M79" i="27"/>
  <c r="E13" i="28" s="1"/>
  <c r="L79" i="27"/>
  <c r="D13" i="28" s="1"/>
  <c r="J79" i="27"/>
  <c r="C13" i="28" s="1"/>
  <c r="I79" i="27"/>
  <c r="B13" i="28" s="1"/>
  <c r="AF78" i="27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8" s="1"/>
  <c r="AD67" i="27"/>
  <c r="T12" i="28" s="1"/>
  <c r="AC67" i="27"/>
  <c r="S12" i="28" s="1"/>
  <c r="AA67" i="27"/>
  <c r="Q12" i="28" s="1"/>
  <c r="Z67" i="27"/>
  <c r="P12" i="28" s="1"/>
  <c r="Y67" i="27"/>
  <c r="O12" i="28" s="1"/>
  <c r="W67" i="27"/>
  <c r="M12" i="28" s="1"/>
  <c r="V67" i="27"/>
  <c r="L12" i="28" s="1"/>
  <c r="U67" i="27"/>
  <c r="K12" i="28" s="1"/>
  <c r="S67" i="27"/>
  <c r="R67"/>
  <c r="H12" i="28" s="1"/>
  <c r="Q67" i="27"/>
  <c r="G12" i="28" s="1"/>
  <c r="N67" i="27"/>
  <c r="F12" i="28" s="1"/>
  <c r="M67" i="27"/>
  <c r="L67"/>
  <c r="D12" i="28" s="1"/>
  <c r="J67" i="27"/>
  <c r="C12" i="28" s="1"/>
  <c r="I67" i="27"/>
  <c r="B12" i="28" s="1"/>
  <c r="AF66" i="27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X57"/>
  <c r="T57"/>
  <c r="AE55"/>
  <c r="U11" i="28" s="1"/>
  <c r="AD55" i="27"/>
  <c r="T11" i="28" s="1"/>
  <c r="AC55" i="27"/>
  <c r="S11" i="28" s="1"/>
  <c r="AA55" i="27"/>
  <c r="Q11" i="28" s="1"/>
  <c r="Z55" i="27"/>
  <c r="P11" i="28" s="1"/>
  <c r="Y55" i="27"/>
  <c r="O11" i="28" s="1"/>
  <c r="W55" i="27"/>
  <c r="M11" i="28" s="1"/>
  <c r="V55" i="27"/>
  <c r="L11" i="28" s="1"/>
  <c r="U55" i="27"/>
  <c r="K11" i="28" s="1"/>
  <c r="S55" i="27"/>
  <c r="I11" i="28" s="1"/>
  <c r="R55" i="27"/>
  <c r="H11" i="28" s="1"/>
  <c r="Q55" i="27"/>
  <c r="G11" i="28" s="1"/>
  <c r="N55" i="27"/>
  <c r="F11" i="28" s="1"/>
  <c r="M55" i="27"/>
  <c r="E11" i="28" s="1"/>
  <c r="L55" i="27"/>
  <c r="D11" i="28" s="1"/>
  <c r="J55" i="27"/>
  <c r="C11" i="28" s="1"/>
  <c r="I55" i="27"/>
  <c r="B11" i="28" s="1"/>
  <c r="AF54" i="27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AB55" s="1"/>
  <c r="R11" i="28" s="1"/>
  <c r="X48" i="27"/>
  <c r="T48"/>
  <c r="AF47"/>
  <c r="AB47"/>
  <c r="X47"/>
  <c r="T47"/>
  <c r="AG47" s="1"/>
  <c r="AF46"/>
  <c r="AB46"/>
  <c r="X46"/>
  <c r="T46"/>
  <c r="AF45"/>
  <c r="AB45"/>
  <c r="X45"/>
  <c r="T45"/>
  <c r="AE43"/>
  <c r="U10" i="28" s="1"/>
  <c r="AD43" i="27"/>
  <c r="T10" i="28" s="1"/>
  <c r="AC43" i="27"/>
  <c r="S10" i="28" s="1"/>
  <c r="AA43" i="27"/>
  <c r="Q10" i="28" s="1"/>
  <c r="Z43" i="27"/>
  <c r="P10" i="28" s="1"/>
  <c r="Y43" i="27"/>
  <c r="O10" i="28" s="1"/>
  <c r="W43" i="27"/>
  <c r="M10" i="28" s="1"/>
  <c r="V43" i="27"/>
  <c r="L10" i="28" s="1"/>
  <c r="U43" i="27"/>
  <c r="K10" i="28" s="1"/>
  <c r="S43" i="27"/>
  <c r="I10" i="28" s="1"/>
  <c r="R43" i="27"/>
  <c r="H10" i="28" s="1"/>
  <c r="Q43" i="27"/>
  <c r="G10" i="28" s="1"/>
  <c r="N43" i="27"/>
  <c r="F10" i="28" s="1"/>
  <c r="M43" i="27"/>
  <c r="E10" i="28" s="1"/>
  <c r="L43" i="27"/>
  <c r="D10" i="28" s="1"/>
  <c r="J43" i="27"/>
  <c r="C10" i="28" s="1"/>
  <c r="I43" i="27"/>
  <c r="B10" i="28" s="1"/>
  <c r="AF42" i="27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AG33" s="1"/>
  <c r="AE31"/>
  <c r="U9" i="28" s="1"/>
  <c r="AD31" i="27"/>
  <c r="T9" i="28" s="1"/>
  <c r="AC31" i="27"/>
  <c r="S9" i="28" s="1"/>
  <c r="AA31" i="27"/>
  <c r="Z31"/>
  <c r="P9" i="28" s="1"/>
  <c r="Y31" i="27"/>
  <c r="O9" i="28" s="1"/>
  <c r="W31" i="27"/>
  <c r="M9" i="28" s="1"/>
  <c r="V31" i="27"/>
  <c r="L9" i="28" s="1"/>
  <c r="U31" i="27"/>
  <c r="K9" i="28" s="1"/>
  <c r="S31" i="27"/>
  <c r="R31"/>
  <c r="H9" i="28" s="1"/>
  <c r="Q31" i="27"/>
  <c r="G9" i="28" s="1"/>
  <c r="N31" i="27"/>
  <c r="F9" i="28" s="1"/>
  <c r="M31" i="27"/>
  <c r="E9" i="28" s="1"/>
  <c r="L31" i="27"/>
  <c r="D9" i="28" s="1"/>
  <c r="J31" i="27"/>
  <c r="C9" i="28" s="1"/>
  <c r="I31" i="27"/>
  <c r="B9" i="28" s="1"/>
  <c r="AF30" i="27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8" s="1"/>
  <c r="AB21" i="27"/>
  <c r="X21"/>
  <c r="X31" s="1"/>
  <c r="N9" i="28" s="1"/>
  <c r="T21" i="27"/>
  <c r="T31" s="1"/>
  <c r="J9" i="28" s="1"/>
  <c r="AE19" i="27"/>
  <c r="U8" i="28" s="1"/>
  <c r="AD19" i="27"/>
  <c r="T8" i="28" s="1"/>
  <c r="AC19" i="27"/>
  <c r="AA19"/>
  <c r="Q8" i="28" s="1"/>
  <c r="Z19" i="27"/>
  <c r="P8" i="28" s="1"/>
  <c r="Y19" i="27"/>
  <c r="W19"/>
  <c r="M8" i="28" s="1"/>
  <c r="V19" i="27"/>
  <c r="L8" i="28" s="1"/>
  <c r="U19" i="27"/>
  <c r="S19"/>
  <c r="I8" i="28" s="1"/>
  <c r="R19" i="27"/>
  <c r="H8" i="28" s="1"/>
  <c r="Q19" i="27"/>
  <c r="N19"/>
  <c r="M19"/>
  <c r="E8" i="28" s="1"/>
  <c r="L19" i="27"/>
  <c r="D8" i="28" s="1"/>
  <c r="J19" i="27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6"/>
  <c r="A24" s="1"/>
  <c r="A3"/>
  <c r="A1"/>
  <c r="A105" i="25"/>
  <c r="AE104"/>
  <c r="U23" i="26" s="1"/>
  <c r="AD104" i="25"/>
  <c r="T23" i="26" s="1"/>
  <c r="AC104" i="25"/>
  <c r="S23" i="26" s="1"/>
  <c r="AA104" i="25"/>
  <c r="Q23" i="26" s="1"/>
  <c r="Z104" i="25"/>
  <c r="P23" i="26" s="1"/>
  <c r="Y104" i="25"/>
  <c r="O23" i="26" s="1"/>
  <c r="W104" i="25"/>
  <c r="M23" i="26" s="1"/>
  <c r="V104" i="25"/>
  <c r="L23" i="26" s="1"/>
  <c r="U104" i="25"/>
  <c r="K23" i="26" s="1"/>
  <c r="S104" i="25"/>
  <c r="I23" i="26" s="1"/>
  <c r="R104" i="25"/>
  <c r="H23" i="26" s="1"/>
  <c r="Q104" i="25"/>
  <c r="G23" i="26" s="1"/>
  <c r="N104" i="25"/>
  <c r="F23" i="26" s="1"/>
  <c r="M104" i="25"/>
  <c r="E23" i="26" s="1"/>
  <c r="L104" i="25"/>
  <c r="D23" i="26" s="1"/>
  <c r="J104" i="25"/>
  <c r="C23" i="26" s="1"/>
  <c r="I104" i="25"/>
  <c r="B23" i="26" s="1"/>
  <c r="AF103" i="25"/>
  <c r="AB103"/>
  <c r="X103"/>
  <c r="T103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AB104" s="1"/>
  <c r="R23" i="26" s="1"/>
  <c r="X94" i="25"/>
  <c r="X104" s="1"/>
  <c r="N23" i="26" s="1"/>
  <c r="T94" i="25"/>
  <c r="AE92"/>
  <c r="U22" i="26" s="1"/>
  <c r="AD92" i="25"/>
  <c r="T22" i="26" s="1"/>
  <c r="AC92" i="25"/>
  <c r="S22" i="26" s="1"/>
  <c r="AA92" i="25"/>
  <c r="Q22" i="26" s="1"/>
  <c r="Z92" i="25"/>
  <c r="P22" i="26" s="1"/>
  <c r="Y92" i="25"/>
  <c r="O22" i="26" s="1"/>
  <c r="W92" i="25"/>
  <c r="M22" i="26" s="1"/>
  <c r="V92" i="25"/>
  <c r="L22" i="26" s="1"/>
  <c r="U92" i="25"/>
  <c r="K22" i="26" s="1"/>
  <c r="S92" i="25"/>
  <c r="I22" i="26" s="1"/>
  <c r="R92" i="25"/>
  <c r="H22" i="26" s="1"/>
  <c r="Q92" i="25"/>
  <c r="G22" i="26" s="1"/>
  <c r="N92" i="25"/>
  <c r="F22" i="26" s="1"/>
  <c r="M92" i="25"/>
  <c r="E22" i="26" s="1"/>
  <c r="L92" i="25"/>
  <c r="D22" i="26" s="1"/>
  <c r="J92" i="25"/>
  <c r="C22" i="26" s="1"/>
  <c r="B22"/>
  <c r="AF91" i="25"/>
  <c r="AB91"/>
  <c r="X91"/>
  <c r="T9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E84"/>
  <c r="U21" i="26" s="1"/>
  <c r="AD84" i="25"/>
  <c r="T21" i="26" s="1"/>
  <c r="AC84" i="25"/>
  <c r="S21" i="26" s="1"/>
  <c r="AA84" i="25"/>
  <c r="Q21" i="26" s="1"/>
  <c r="Z84" i="25"/>
  <c r="P21" i="26" s="1"/>
  <c r="Y84" i="25"/>
  <c r="O21" i="26" s="1"/>
  <c r="W84" i="25"/>
  <c r="M21" i="26" s="1"/>
  <c r="V84" i="25"/>
  <c r="L21" i="26" s="1"/>
  <c r="U84" i="25"/>
  <c r="K21" i="26" s="1"/>
  <c r="S84" i="25"/>
  <c r="I21" i="26" s="1"/>
  <c r="R84" i="25"/>
  <c r="H21" i="26" s="1"/>
  <c r="Q84" i="25"/>
  <c r="G21" i="26" s="1"/>
  <c r="N84" i="25"/>
  <c r="F21" i="26" s="1"/>
  <c r="M84" i="25"/>
  <c r="E21" i="26" s="1"/>
  <c r="L84" i="25"/>
  <c r="D21" i="26" s="1"/>
  <c r="J84" i="25"/>
  <c r="C21" i="26" s="1"/>
  <c r="I84" i="25"/>
  <c r="B21" i="26" s="1"/>
  <c r="AF83" i="25"/>
  <c r="AB83"/>
  <c r="X83"/>
  <c r="T83"/>
  <c r="AF82"/>
  <c r="AB82"/>
  <c r="X82"/>
  <c r="T82"/>
  <c r="AE80"/>
  <c r="U20" i="26" s="1"/>
  <c r="AD80" i="25"/>
  <c r="T20" i="26" s="1"/>
  <c r="AC80" i="25"/>
  <c r="S20" i="26" s="1"/>
  <c r="AA80" i="25"/>
  <c r="Q20" i="26" s="1"/>
  <c r="Z80" i="25"/>
  <c r="P20" i="26" s="1"/>
  <c r="Y80" i="25"/>
  <c r="O20" i="26" s="1"/>
  <c r="W80" i="25"/>
  <c r="M20" i="26" s="1"/>
  <c r="V80" i="25"/>
  <c r="L20" i="26" s="1"/>
  <c r="U80" i="25"/>
  <c r="K20" i="26" s="1"/>
  <c r="S80" i="25"/>
  <c r="I20" i="26" s="1"/>
  <c r="R80" i="25"/>
  <c r="H20" i="26" s="1"/>
  <c r="Q80" i="25"/>
  <c r="G20" i="26" s="1"/>
  <c r="N80" i="25"/>
  <c r="F20" i="26" s="1"/>
  <c r="M80" i="25"/>
  <c r="E20" i="26" s="1"/>
  <c r="L80" i="25"/>
  <c r="D20" i="26" s="1"/>
  <c r="J80" i="25"/>
  <c r="C20" i="26" s="1"/>
  <c r="I80" i="25"/>
  <c r="B20" i="26" s="1"/>
  <c r="AF79" i="25"/>
  <c r="AB79"/>
  <c r="X79"/>
  <c r="T79"/>
  <c r="AF78"/>
  <c r="AB78"/>
  <c r="AB80" s="1"/>
  <c r="R20" i="26" s="1"/>
  <c r="X78" i="25"/>
  <c r="T78"/>
  <c r="AE76"/>
  <c r="U19" i="26" s="1"/>
  <c r="AD76" i="25"/>
  <c r="T19" i="26" s="1"/>
  <c r="AC76" i="25"/>
  <c r="S19" i="26" s="1"/>
  <c r="AA76" i="25"/>
  <c r="Q19" i="26" s="1"/>
  <c r="Z76" i="25"/>
  <c r="P19" i="26" s="1"/>
  <c r="Y76" i="25"/>
  <c r="O19" i="26" s="1"/>
  <c r="W76" i="25"/>
  <c r="M19" i="26" s="1"/>
  <c r="V76" i="25"/>
  <c r="L19" i="26" s="1"/>
  <c r="U76" i="25"/>
  <c r="K19" i="26" s="1"/>
  <c r="S76" i="25"/>
  <c r="I19" i="26" s="1"/>
  <c r="R76" i="25"/>
  <c r="H19" i="26" s="1"/>
  <c r="Q76" i="25"/>
  <c r="G19" i="26" s="1"/>
  <c r="N76" i="25"/>
  <c r="F19" i="26" s="1"/>
  <c r="M76" i="25"/>
  <c r="E19" i="26" s="1"/>
  <c r="L76" i="25"/>
  <c r="D19" i="26" s="1"/>
  <c r="J76" i="25"/>
  <c r="C19" i="26" s="1"/>
  <c r="B19"/>
  <c r="AF75" i="25"/>
  <c r="AB75"/>
  <c r="X75"/>
  <c r="T75"/>
  <c r="AF74"/>
  <c r="AB74"/>
  <c r="X74"/>
  <c r="T74"/>
  <c r="AF73"/>
  <c r="AB73"/>
  <c r="X73"/>
  <c r="T73"/>
  <c r="AF72"/>
  <c r="AB72"/>
  <c r="X72"/>
  <c r="T72"/>
  <c r="AE70"/>
  <c r="U18" i="26" s="1"/>
  <c r="AD70" i="25"/>
  <c r="T18" i="26" s="1"/>
  <c r="AC70" i="25"/>
  <c r="S18" i="26" s="1"/>
  <c r="AA70" i="25"/>
  <c r="Q18" i="26" s="1"/>
  <c r="Z70" i="25"/>
  <c r="P18" i="26" s="1"/>
  <c r="Y70" i="25"/>
  <c r="O18" i="26" s="1"/>
  <c r="W70" i="25"/>
  <c r="M18" i="26" s="1"/>
  <c r="V70" i="25"/>
  <c r="L18" i="26" s="1"/>
  <c r="U70" i="25"/>
  <c r="K18" i="26" s="1"/>
  <c r="S70" i="25"/>
  <c r="I18" i="26" s="1"/>
  <c r="R70" i="25"/>
  <c r="H18" i="26" s="1"/>
  <c r="Q70" i="25"/>
  <c r="G18" i="26" s="1"/>
  <c r="N70" i="25"/>
  <c r="F18" i="26" s="1"/>
  <c r="M70" i="25"/>
  <c r="E18" i="26" s="1"/>
  <c r="L70" i="25"/>
  <c r="D18" i="26" s="1"/>
  <c r="J70" i="25"/>
  <c r="C18" i="26" s="1"/>
  <c r="B18"/>
  <c r="AF69" i="25"/>
  <c r="AB69"/>
  <c r="X69"/>
  <c r="T69"/>
  <c r="AF68"/>
  <c r="AB68"/>
  <c r="X68"/>
  <c r="T68"/>
  <c r="AF67"/>
  <c r="AB67"/>
  <c r="X67"/>
  <c r="T67"/>
  <c r="AF66"/>
  <c r="AB66"/>
  <c r="X66"/>
  <c r="T66"/>
  <c r="AE64"/>
  <c r="U17" i="26" s="1"/>
  <c r="AD64" i="25"/>
  <c r="T17" i="26" s="1"/>
  <c r="AC64" i="25"/>
  <c r="S17" i="26" s="1"/>
  <c r="AA64" i="25"/>
  <c r="Q17" i="26" s="1"/>
  <c r="Z64" i="25"/>
  <c r="P17" i="26" s="1"/>
  <c r="Y64" i="25"/>
  <c r="O17" i="26" s="1"/>
  <c r="W64" i="25"/>
  <c r="M17" i="26" s="1"/>
  <c r="V64" i="25"/>
  <c r="L17" i="26" s="1"/>
  <c r="U64" i="25"/>
  <c r="K17" i="26" s="1"/>
  <c r="S64" i="25"/>
  <c r="I17" i="26" s="1"/>
  <c r="R64" i="25"/>
  <c r="H17" i="26" s="1"/>
  <c r="Q64" i="25"/>
  <c r="G17" i="26" s="1"/>
  <c r="N64" i="25"/>
  <c r="F17" i="26" s="1"/>
  <c r="M64" i="25"/>
  <c r="E17" i="26" s="1"/>
  <c r="L64" i="25"/>
  <c r="D17" i="26" s="1"/>
  <c r="J64" i="25"/>
  <c r="C17" i="26" s="1"/>
  <c r="B17"/>
  <c r="AF63" i="25"/>
  <c r="AB63"/>
  <c r="X63"/>
  <c r="T63"/>
  <c r="AF62"/>
  <c r="AB62"/>
  <c r="X62"/>
  <c r="T62"/>
  <c r="AF61"/>
  <c r="AB61"/>
  <c r="X61"/>
  <c r="T61"/>
  <c r="AF60"/>
  <c r="AB60"/>
  <c r="X60"/>
  <c r="T60"/>
  <c r="AE58"/>
  <c r="U16" i="26" s="1"/>
  <c r="AD58" i="25"/>
  <c r="T16" i="26" s="1"/>
  <c r="AC58" i="25"/>
  <c r="S16" i="26" s="1"/>
  <c r="AA58" i="25"/>
  <c r="Q16" i="26" s="1"/>
  <c r="Z58" i="25"/>
  <c r="P16" i="26" s="1"/>
  <c r="Y58" i="25"/>
  <c r="O16" i="26" s="1"/>
  <c r="W58" i="25"/>
  <c r="M16" i="26" s="1"/>
  <c r="V58" i="25"/>
  <c r="L16" i="26" s="1"/>
  <c r="U58" i="25"/>
  <c r="K16" i="26" s="1"/>
  <c r="S58" i="25"/>
  <c r="I16" i="26" s="1"/>
  <c r="R58" i="25"/>
  <c r="H16" i="26" s="1"/>
  <c r="Q58" i="25"/>
  <c r="G16" i="26" s="1"/>
  <c r="N58" i="25"/>
  <c r="F16" i="26" s="1"/>
  <c r="M58" i="25"/>
  <c r="E16" i="26" s="1"/>
  <c r="L58" i="25"/>
  <c r="D16" i="26" s="1"/>
  <c r="J58" i="25"/>
  <c r="C16" i="26" s="1"/>
  <c r="I58" i="25"/>
  <c r="B16" i="26" s="1"/>
  <c r="AF57" i="25"/>
  <c r="AB57"/>
  <c r="X57"/>
  <c r="T57"/>
  <c r="AF56"/>
  <c r="AB56"/>
  <c r="X56"/>
  <c r="T56"/>
  <c r="AE54"/>
  <c r="U15" i="26" s="1"/>
  <c r="AD54" i="25"/>
  <c r="T15" i="26" s="1"/>
  <c r="AC54" i="25"/>
  <c r="S15" i="26" s="1"/>
  <c r="AA54" i="25"/>
  <c r="Q15" i="26" s="1"/>
  <c r="Z54" i="25"/>
  <c r="P15" i="26" s="1"/>
  <c r="Y54" i="25"/>
  <c r="O15" i="26" s="1"/>
  <c r="W54" i="25"/>
  <c r="M15" i="26" s="1"/>
  <c r="V54" i="25"/>
  <c r="L15" i="26" s="1"/>
  <c r="U54" i="25"/>
  <c r="K15" i="26" s="1"/>
  <c r="S54" i="25"/>
  <c r="I15" i="26" s="1"/>
  <c r="R54" i="25"/>
  <c r="H15" i="26" s="1"/>
  <c r="Q54" i="25"/>
  <c r="G15" i="26" s="1"/>
  <c r="N54" i="25"/>
  <c r="F15" i="26" s="1"/>
  <c r="M54" i="25"/>
  <c r="E15" i="26" s="1"/>
  <c r="L54" i="25"/>
  <c r="D15" i="26" s="1"/>
  <c r="J54" i="25"/>
  <c r="C15" i="26" s="1"/>
  <c r="B15"/>
  <c r="AF53" i="25"/>
  <c r="AB53"/>
  <c r="X53"/>
  <c r="T53"/>
  <c r="AF52"/>
  <c r="AB52"/>
  <c r="X52"/>
  <c r="T52"/>
  <c r="AF51"/>
  <c r="AB51"/>
  <c r="X51"/>
  <c r="T51"/>
  <c r="AF50"/>
  <c r="AB50"/>
  <c r="X50"/>
  <c r="T50"/>
  <c r="AE48"/>
  <c r="U14" i="26" s="1"/>
  <c r="AD48" i="25"/>
  <c r="T14" i="26" s="1"/>
  <c r="AC48" i="25"/>
  <c r="S14" i="26" s="1"/>
  <c r="AA48" i="25"/>
  <c r="Q14" i="26" s="1"/>
  <c r="Z48" i="25"/>
  <c r="P14" i="26" s="1"/>
  <c r="Y48" i="25"/>
  <c r="O14" i="26" s="1"/>
  <c r="W48" i="25"/>
  <c r="M14" i="26" s="1"/>
  <c r="V48" i="25"/>
  <c r="L14" i="26" s="1"/>
  <c r="U48" i="25"/>
  <c r="K14" i="26" s="1"/>
  <c r="S48" i="25"/>
  <c r="I14" i="26" s="1"/>
  <c r="Q48" i="25"/>
  <c r="G14" i="26" s="1"/>
  <c r="M48" i="25"/>
  <c r="E14" i="26" s="1"/>
  <c r="C14"/>
  <c r="AF47" i="25"/>
  <c r="AB47"/>
  <c r="X47"/>
  <c r="T47"/>
  <c r="AF46"/>
  <c r="AB46"/>
  <c r="X46"/>
  <c r="T46"/>
  <c r="AF45"/>
  <c r="AB45"/>
  <c r="X45"/>
  <c r="T45"/>
  <c r="AF44"/>
  <c r="AF48" s="1"/>
  <c r="V14" i="26" s="1"/>
  <c r="AB44" i="25"/>
  <c r="X44"/>
  <c r="T44"/>
  <c r="AE42"/>
  <c r="U13" i="26" s="1"/>
  <c r="AD42" i="25"/>
  <c r="T13" i="26" s="1"/>
  <c r="AC42" i="25"/>
  <c r="S13" i="26" s="1"/>
  <c r="AA42" i="25"/>
  <c r="Q13" i="26" s="1"/>
  <c r="Z42" i="25"/>
  <c r="P13" i="26" s="1"/>
  <c r="Y42" i="25"/>
  <c r="O13" i="26" s="1"/>
  <c r="W42" i="25"/>
  <c r="M13" i="26" s="1"/>
  <c r="V42" i="25"/>
  <c r="L13" i="26" s="1"/>
  <c r="U42" i="25"/>
  <c r="K13" i="26" s="1"/>
  <c r="I13"/>
  <c r="H13"/>
  <c r="G13"/>
  <c r="F13"/>
  <c r="E13"/>
  <c r="D13"/>
  <c r="C13"/>
  <c r="B13"/>
  <c r="AF39" i="25"/>
  <c r="AF42" s="1"/>
  <c r="AB39"/>
  <c r="AB42" s="1"/>
  <c r="X39"/>
  <c r="X42" s="1"/>
  <c r="AE37"/>
  <c r="U12" i="26" s="1"/>
  <c r="AD37" i="25"/>
  <c r="T12" i="26" s="1"/>
  <c r="AC37" i="25"/>
  <c r="S12" i="26" s="1"/>
  <c r="AA37" i="25"/>
  <c r="Q12" i="26" s="1"/>
  <c r="Z37" i="25"/>
  <c r="P12" i="26" s="1"/>
  <c r="Y37" i="25"/>
  <c r="O12" i="26" s="1"/>
  <c r="W37" i="25"/>
  <c r="M12" i="26" s="1"/>
  <c r="V37" i="25"/>
  <c r="L12" i="26" s="1"/>
  <c r="U37" i="25"/>
  <c r="K12" i="26" s="1"/>
  <c r="S37" i="25"/>
  <c r="I12" i="26" s="1"/>
  <c r="R37" i="25"/>
  <c r="H12" i="26" s="1"/>
  <c r="Q37" i="25"/>
  <c r="G12" i="26" s="1"/>
  <c r="N37" i="25"/>
  <c r="F12" i="26" s="1"/>
  <c r="M37" i="25"/>
  <c r="E12" i="26" s="1"/>
  <c r="D12"/>
  <c r="J37" i="25"/>
  <c r="C12" i="26" s="1"/>
  <c r="B12"/>
  <c r="AF36" i="25"/>
  <c r="AB36"/>
  <c r="X36"/>
  <c r="T36"/>
  <c r="AF35"/>
  <c r="AB35"/>
  <c r="X35"/>
  <c r="T35"/>
  <c r="AF34"/>
  <c r="AB34"/>
  <c r="X34"/>
  <c r="T34"/>
  <c r="AF33"/>
  <c r="AB33"/>
  <c r="X33"/>
  <c r="T33"/>
  <c r="AF32"/>
  <c r="AB32"/>
  <c r="X32"/>
  <c r="T32"/>
  <c r="AF31"/>
  <c r="AB31"/>
  <c r="X31"/>
  <c r="T31"/>
  <c r="AF30"/>
  <c r="AB30"/>
  <c r="X30"/>
  <c r="T30"/>
  <c r="AF29"/>
  <c r="AB29"/>
  <c r="X29"/>
  <c r="T29"/>
  <c r="AF28"/>
  <c r="AB28"/>
  <c r="X28"/>
  <c r="X37" s="1"/>
  <c r="T28"/>
  <c r="AE26"/>
  <c r="U11" i="26" s="1"/>
  <c r="AD26" i="25"/>
  <c r="T11" i="26" s="1"/>
  <c r="AC26" i="25"/>
  <c r="S11" i="26" s="1"/>
  <c r="AA26" i="25"/>
  <c r="Q11" i="26" s="1"/>
  <c r="Z26" i="25"/>
  <c r="P11" i="26" s="1"/>
  <c r="Y26" i="25"/>
  <c r="O11" i="26" s="1"/>
  <c r="W26" i="25"/>
  <c r="M11" i="26" s="1"/>
  <c r="V26" i="25"/>
  <c r="L11" i="26" s="1"/>
  <c r="U26" i="25"/>
  <c r="K11" i="26" s="1"/>
  <c r="S26" i="25"/>
  <c r="I11" i="26" s="1"/>
  <c r="R26" i="25"/>
  <c r="H11" i="26" s="1"/>
  <c r="Q26" i="25"/>
  <c r="G11" i="26" s="1"/>
  <c r="N26" i="25"/>
  <c r="F11" i="26" s="1"/>
  <c r="M26" i="25"/>
  <c r="E11" i="26" s="1"/>
  <c r="L26" i="25"/>
  <c r="D11" i="26" s="1"/>
  <c r="J26" i="25"/>
  <c r="C11" i="26" s="1"/>
  <c r="B11"/>
  <c r="AF25" i="25"/>
  <c r="AB25"/>
  <c r="X25"/>
  <c r="T25"/>
  <c r="AF24"/>
  <c r="AB24"/>
  <c r="X24"/>
  <c r="T24"/>
  <c r="AF23"/>
  <c r="AB23"/>
  <c r="AB26" s="1"/>
  <c r="R11" i="26" s="1"/>
  <c r="X23" i="25"/>
  <c r="T23"/>
  <c r="AE21"/>
  <c r="U10" i="26" s="1"/>
  <c r="AD21" i="25"/>
  <c r="T10" i="26" s="1"/>
  <c r="AC21" i="25"/>
  <c r="S10" i="26" s="1"/>
  <c r="AA21" i="25"/>
  <c r="Q10" i="26" s="1"/>
  <c r="Z21" i="25"/>
  <c r="P10" i="26" s="1"/>
  <c r="Y21" i="25"/>
  <c r="O10" i="26" s="1"/>
  <c r="W21" i="25"/>
  <c r="M10" i="26" s="1"/>
  <c r="V21" i="25"/>
  <c r="L10" i="26" s="1"/>
  <c r="U21" i="25"/>
  <c r="K10" i="26" s="1"/>
  <c r="S21" i="25"/>
  <c r="I10" i="26" s="1"/>
  <c r="R21" i="25"/>
  <c r="H10" i="26" s="1"/>
  <c r="Q21" i="25"/>
  <c r="G10" i="26" s="1"/>
  <c r="N21" i="25"/>
  <c r="F10" i="26" s="1"/>
  <c r="M21" i="25"/>
  <c r="E10" i="26" s="1"/>
  <c r="L21" i="25"/>
  <c r="D10" i="26" s="1"/>
  <c r="J21" i="25"/>
  <c r="C10" i="26" s="1"/>
  <c r="B10"/>
  <c r="AF20" i="25"/>
  <c r="AB20"/>
  <c r="X20"/>
  <c r="T20"/>
  <c r="AF19"/>
  <c r="AB19"/>
  <c r="X19"/>
  <c r="T19"/>
  <c r="AF18"/>
  <c r="AB18"/>
  <c r="X18"/>
  <c r="T18"/>
  <c r="AE16"/>
  <c r="U9" i="26" s="1"/>
  <c r="AD16" i="25"/>
  <c r="T9" i="26" s="1"/>
  <c r="AC16" i="25"/>
  <c r="S9" i="26" s="1"/>
  <c r="AA16" i="25"/>
  <c r="Z16"/>
  <c r="P9" i="26" s="1"/>
  <c r="Y16" i="25"/>
  <c r="O9" i="26" s="1"/>
  <c r="W16" i="25"/>
  <c r="M9" i="26" s="1"/>
  <c r="V16" i="25"/>
  <c r="L9" i="26" s="1"/>
  <c r="U16" i="25"/>
  <c r="K9" i="26" s="1"/>
  <c r="S16" i="25"/>
  <c r="I9" i="26" s="1"/>
  <c r="R16" i="25"/>
  <c r="H9" i="26" s="1"/>
  <c r="Q16" i="25"/>
  <c r="G9" i="26" s="1"/>
  <c r="N16" i="25"/>
  <c r="F9" i="26" s="1"/>
  <c r="M16" i="25"/>
  <c r="E9" i="26" s="1"/>
  <c r="L16" i="25"/>
  <c r="D9" i="26" s="1"/>
  <c r="J16" i="25"/>
  <c r="C9" i="26" s="1"/>
  <c r="B9"/>
  <c r="AF15" i="25"/>
  <c r="AB15"/>
  <c r="X15"/>
  <c r="T15"/>
  <c r="AF14"/>
  <c r="AB14"/>
  <c r="X14"/>
  <c r="T14"/>
  <c r="AF13"/>
  <c r="AF16" s="1"/>
  <c r="V9" i="26" s="1"/>
  <c r="AB13" i="25"/>
  <c r="AB16" s="1"/>
  <c r="R9" i="26" s="1"/>
  <c r="X13" i="25"/>
  <c r="X16" s="1"/>
  <c r="N9" i="26" s="1"/>
  <c r="T13" i="25"/>
  <c r="AE11"/>
  <c r="U8" i="26" s="1"/>
  <c r="AD11" i="25"/>
  <c r="T8" i="26" s="1"/>
  <c r="AC11" i="25"/>
  <c r="AA11"/>
  <c r="Q8" i="26" s="1"/>
  <c r="Z11" i="25"/>
  <c r="P8" i="26" s="1"/>
  <c r="Y11" i="25"/>
  <c r="W11"/>
  <c r="M8" i="26" s="1"/>
  <c r="V11" i="25"/>
  <c r="L8" i="26" s="1"/>
  <c r="U11" i="25"/>
  <c r="Q11"/>
  <c r="N11"/>
  <c r="M11"/>
  <c r="E8" i="26" s="1"/>
  <c r="L11" i="25"/>
  <c r="D8" i="26" s="1"/>
  <c r="J11" i="25"/>
  <c r="AF10"/>
  <c r="AB10"/>
  <c r="X10"/>
  <c r="T10"/>
  <c r="AF9"/>
  <c r="AB9"/>
  <c r="X9"/>
  <c r="T9"/>
  <c r="A5" i="24"/>
  <c r="A24" s="1"/>
  <c r="A3"/>
  <c r="A1"/>
  <c r="A84" i="23"/>
  <c r="AE83"/>
  <c r="U23" i="24" s="1"/>
  <c r="AD83" i="23"/>
  <c r="T23" i="24" s="1"/>
  <c r="AC83" i="23"/>
  <c r="S23" i="24" s="1"/>
  <c r="AA83" i="23"/>
  <c r="Q23" i="24" s="1"/>
  <c r="Z83" i="23"/>
  <c r="P23" i="24" s="1"/>
  <c r="Y83" i="23"/>
  <c r="O23" i="24" s="1"/>
  <c r="W83" i="23"/>
  <c r="M23" i="24" s="1"/>
  <c r="V83" i="23"/>
  <c r="L23" i="24" s="1"/>
  <c r="U83" i="23"/>
  <c r="K23" i="24" s="1"/>
  <c r="S83" i="23"/>
  <c r="I23" i="24" s="1"/>
  <c r="R83" i="23"/>
  <c r="H23" i="24" s="1"/>
  <c r="Q83" i="23"/>
  <c r="G23" i="24" s="1"/>
  <c r="N83" i="23"/>
  <c r="F23" i="24" s="1"/>
  <c r="M83" i="23"/>
  <c r="E23" i="24" s="1"/>
  <c r="L83" i="23"/>
  <c r="D23" i="24" s="1"/>
  <c r="C23"/>
  <c r="B23"/>
  <c r="AF82" i="23"/>
  <c r="AB82"/>
  <c r="X82"/>
  <c r="T82"/>
  <c r="AF81"/>
  <c r="AB81"/>
  <c r="X81"/>
  <c r="T81"/>
  <c r="AF80"/>
  <c r="AB80"/>
  <c r="X80"/>
  <c r="T80"/>
  <c r="AE78"/>
  <c r="U22" i="24" s="1"/>
  <c r="AD78" i="23"/>
  <c r="T22" i="24" s="1"/>
  <c r="AC78" i="23"/>
  <c r="S22" i="24" s="1"/>
  <c r="AA78" i="23"/>
  <c r="Q22" i="24" s="1"/>
  <c r="Z78" i="23"/>
  <c r="P22" i="24" s="1"/>
  <c r="Y78" i="23"/>
  <c r="O22" i="24" s="1"/>
  <c r="W78" i="23"/>
  <c r="M22" i="24" s="1"/>
  <c r="V78" i="23"/>
  <c r="L22" i="24" s="1"/>
  <c r="U78" i="23"/>
  <c r="K22" i="24" s="1"/>
  <c r="S78" i="23"/>
  <c r="I22" i="24" s="1"/>
  <c r="R78" i="23"/>
  <c r="H22" i="24" s="1"/>
  <c r="Q78" i="23"/>
  <c r="G22" i="24" s="1"/>
  <c r="N78" i="23"/>
  <c r="F22" i="24" s="1"/>
  <c r="M78" i="23"/>
  <c r="E22" i="24" s="1"/>
  <c r="L78" i="23"/>
  <c r="D22" i="24" s="1"/>
  <c r="J78" i="23"/>
  <c r="C22" i="24" s="1"/>
  <c r="B22"/>
  <c r="AF77" i="23"/>
  <c r="AB77"/>
  <c r="X77"/>
  <c r="T77"/>
  <c r="T78" s="1"/>
  <c r="J22" i="24" s="1"/>
  <c r="AE75" i="23"/>
  <c r="U21" i="24" s="1"/>
  <c r="AD75" i="23"/>
  <c r="T21" i="24" s="1"/>
  <c r="AC75" i="23"/>
  <c r="S21" i="24" s="1"/>
  <c r="AA75" i="23"/>
  <c r="Q21" i="24" s="1"/>
  <c r="Z75" i="23"/>
  <c r="P21" i="24" s="1"/>
  <c r="Y75" i="23"/>
  <c r="O21" i="24" s="1"/>
  <c r="W75" i="23"/>
  <c r="M21" i="24" s="1"/>
  <c r="V75" i="23"/>
  <c r="L21" i="24" s="1"/>
  <c r="U75" i="23"/>
  <c r="K21" i="24" s="1"/>
  <c r="S75" i="23"/>
  <c r="I21" i="24" s="1"/>
  <c r="R75" i="23"/>
  <c r="H21" i="24" s="1"/>
  <c r="Q75" i="23"/>
  <c r="G21" i="24" s="1"/>
  <c r="N75" i="23"/>
  <c r="F21" i="24" s="1"/>
  <c r="M75" i="23"/>
  <c r="E21" i="24" s="1"/>
  <c r="L75" i="23"/>
  <c r="D21" i="24" s="1"/>
  <c r="J75" i="23"/>
  <c r="C21" i="24" s="1"/>
  <c r="B21"/>
  <c r="AF74" i="23"/>
  <c r="AB74"/>
  <c r="X74"/>
  <c r="T74"/>
  <c r="AF73"/>
  <c r="AB73"/>
  <c r="AB75" s="1"/>
  <c r="R21" i="24" s="1"/>
  <c r="X73" i="23"/>
  <c r="AE71"/>
  <c r="U20" i="24" s="1"/>
  <c r="AD71" i="23"/>
  <c r="T20" i="24" s="1"/>
  <c r="AC71" i="23"/>
  <c r="S20" i="24" s="1"/>
  <c r="AA71" i="23"/>
  <c r="Q20" i="24" s="1"/>
  <c r="Z71" i="23"/>
  <c r="P20" i="24" s="1"/>
  <c r="Y71" i="23"/>
  <c r="O20" i="24" s="1"/>
  <c r="W71" i="23"/>
  <c r="M20" i="24" s="1"/>
  <c r="V71" i="23"/>
  <c r="L20" i="24" s="1"/>
  <c r="U71" i="23"/>
  <c r="K20" i="24" s="1"/>
  <c r="I20"/>
  <c r="H20"/>
  <c r="G20"/>
  <c r="N71" i="23"/>
  <c r="F20" i="24" s="1"/>
  <c r="M71" i="23"/>
  <c r="E20" i="24" s="1"/>
  <c r="L71" i="23"/>
  <c r="D20" i="24" s="1"/>
  <c r="C20"/>
  <c r="B20"/>
  <c r="AF69" i="23"/>
  <c r="AB69"/>
  <c r="AB71" s="1"/>
  <c r="R20" i="24" s="1"/>
  <c r="X69" i="23"/>
  <c r="T69"/>
  <c r="T71" s="1"/>
  <c r="AE67"/>
  <c r="U19" i="24" s="1"/>
  <c r="AD67" i="23"/>
  <c r="T19" i="24" s="1"/>
  <c r="AC67" i="23"/>
  <c r="S19" i="24" s="1"/>
  <c r="AA67" i="23"/>
  <c r="Q19" i="24" s="1"/>
  <c r="Z67" i="23"/>
  <c r="P19" i="24" s="1"/>
  <c r="Y67" i="23"/>
  <c r="O19" i="24" s="1"/>
  <c r="W67" i="23"/>
  <c r="M19" i="24" s="1"/>
  <c r="V67" i="23"/>
  <c r="L19" i="24" s="1"/>
  <c r="U67" i="23"/>
  <c r="K19" i="24" s="1"/>
  <c r="I19"/>
  <c r="H19"/>
  <c r="G19"/>
  <c r="N67" i="23"/>
  <c r="F19" i="24" s="1"/>
  <c r="M67" i="23"/>
  <c r="E19" i="24" s="1"/>
  <c r="L67" i="23"/>
  <c r="D19" i="24" s="1"/>
  <c r="C19"/>
  <c r="B19"/>
  <c r="AF66" i="23"/>
  <c r="AB66"/>
  <c r="X66"/>
  <c r="T66"/>
  <c r="T67" s="1"/>
  <c r="AE62"/>
  <c r="U18" i="24" s="1"/>
  <c r="AD62" i="23"/>
  <c r="T18" i="24" s="1"/>
  <c r="AC62" i="23"/>
  <c r="S18" i="24" s="1"/>
  <c r="AA62" i="23"/>
  <c r="Q18" i="24" s="1"/>
  <c r="Z62" i="23"/>
  <c r="P18" i="24" s="1"/>
  <c r="Y62" i="23"/>
  <c r="O18" i="24" s="1"/>
  <c r="W62" i="23"/>
  <c r="M18" i="24" s="1"/>
  <c r="V62" i="23"/>
  <c r="L18" i="24" s="1"/>
  <c r="U62" i="23"/>
  <c r="K18" i="24" s="1"/>
  <c r="S62" i="23"/>
  <c r="I18" i="24" s="1"/>
  <c r="R62" i="23"/>
  <c r="H18" i="24" s="1"/>
  <c r="Q62" i="23"/>
  <c r="G18" i="24" s="1"/>
  <c r="N62" i="23"/>
  <c r="F18" i="24" s="1"/>
  <c r="M62" i="23"/>
  <c r="E18" i="24" s="1"/>
  <c r="L62" i="23"/>
  <c r="D18" i="24" s="1"/>
  <c r="J62" i="23"/>
  <c r="C18" i="24" s="1"/>
  <c r="B18"/>
  <c r="AF61" i="23"/>
  <c r="AB61"/>
  <c r="X61"/>
  <c r="T61"/>
  <c r="AF60"/>
  <c r="AB60"/>
  <c r="X60"/>
  <c r="T60"/>
  <c r="T62" s="1"/>
  <c r="J18" i="24" s="1"/>
  <c r="AE58" i="23"/>
  <c r="U17" i="24" s="1"/>
  <c r="AD58" i="23"/>
  <c r="T17" i="24" s="1"/>
  <c r="AC58" i="23"/>
  <c r="S17" i="24" s="1"/>
  <c r="AA58" i="23"/>
  <c r="Q17" i="24" s="1"/>
  <c r="Z58" i="23"/>
  <c r="P17" i="24" s="1"/>
  <c r="Y58" i="23"/>
  <c r="O17" i="24" s="1"/>
  <c r="W58" i="23"/>
  <c r="M17" i="24" s="1"/>
  <c r="V58" i="23"/>
  <c r="L17" i="24" s="1"/>
  <c r="U58" i="23"/>
  <c r="K17" i="24" s="1"/>
  <c r="S58" i="23"/>
  <c r="I17" i="24" s="1"/>
  <c r="R58" i="23"/>
  <c r="H17" i="24" s="1"/>
  <c r="Q58" i="23"/>
  <c r="G17" i="24" s="1"/>
  <c r="N58" i="23"/>
  <c r="F17" i="24" s="1"/>
  <c r="M58" i="23"/>
  <c r="E17" i="24" s="1"/>
  <c r="L58" i="23"/>
  <c r="D17" i="24" s="1"/>
  <c r="J58" i="23"/>
  <c r="C17" i="24" s="1"/>
  <c r="B17"/>
  <c r="AF57" i="23"/>
  <c r="AB57"/>
  <c r="X57"/>
  <c r="T57"/>
  <c r="AF56"/>
  <c r="AB56"/>
  <c r="AB58" s="1"/>
  <c r="R17" i="24" s="1"/>
  <c r="X56" i="23"/>
  <c r="T56"/>
  <c r="AE54"/>
  <c r="U16" i="24" s="1"/>
  <c r="AD54" i="23"/>
  <c r="T16" i="24" s="1"/>
  <c r="AC54" i="23"/>
  <c r="S16" i="24" s="1"/>
  <c r="AA54" i="23"/>
  <c r="Q16" i="24" s="1"/>
  <c r="Z54" i="23"/>
  <c r="P16" i="24" s="1"/>
  <c r="Y54" i="23"/>
  <c r="O16" i="24" s="1"/>
  <c r="W54" i="23"/>
  <c r="M16" i="24" s="1"/>
  <c r="V54" i="23"/>
  <c r="L16" i="24" s="1"/>
  <c r="U54" i="23"/>
  <c r="K16" i="24" s="1"/>
  <c r="S54" i="23"/>
  <c r="I16" i="24" s="1"/>
  <c r="R54" i="23"/>
  <c r="H16" i="24" s="1"/>
  <c r="Q54" i="23"/>
  <c r="G16" i="24" s="1"/>
  <c r="N54" i="23"/>
  <c r="F16" i="24" s="1"/>
  <c r="M54" i="23"/>
  <c r="E16" i="24" s="1"/>
  <c r="L54" i="23"/>
  <c r="D16" i="24" s="1"/>
  <c r="J54" i="23"/>
  <c r="C16" i="24" s="1"/>
  <c r="B16"/>
  <c r="AF53" i="23"/>
  <c r="AB53"/>
  <c r="X53"/>
  <c r="T53"/>
  <c r="AF52"/>
  <c r="AB52"/>
  <c r="X52"/>
  <c r="T52"/>
  <c r="AE50"/>
  <c r="U15" i="24" s="1"/>
  <c r="AD50" i="23"/>
  <c r="T15" i="24" s="1"/>
  <c r="AC50" i="23"/>
  <c r="S15" i="24" s="1"/>
  <c r="AA50" i="23"/>
  <c r="Q15" i="24" s="1"/>
  <c r="Z50" i="23"/>
  <c r="P15" i="24" s="1"/>
  <c r="Y50" i="23"/>
  <c r="O15" i="24" s="1"/>
  <c r="W50" i="23"/>
  <c r="M15" i="24" s="1"/>
  <c r="V50" i="23"/>
  <c r="L15" i="24" s="1"/>
  <c r="U50" i="23"/>
  <c r="K15" i="24" s="1"/>
  <c r="I15"/>
  <c r="H15"/>
  <c r="G15"/>
  <c r="N50" i="23"/>
  <c r="F15" i="24" s="1"/>
  <c r="M50" i="23"/>
  <c r="E15" i="24" s="1"/>
  <c r="L50" i="23"/>
  <c r="D15" i="24" s="1"/>
  <c r="C15"/>
  <c r="B15"/>
  <c r="AF49" i="23"/>
  <c r="AB49"/>
  <c r="X49"/>
  <c r="T49"/>
  <c r="AF48"/>
  <c r="AB48"/>
  <c r="X48"/>
  <c r="T48"/>
  <c r="T50" s="1"/>
  <c r="AE44"/>
  <c r="U14" i="24" s="1"/>
  <c r="AD44" i="23"/>
  <c r="T14" i="24" s="1"/>
  <c r="AC44" i="23"/>
  <c r="S14" i="24" s="1"/>
  <c r="AA44" i="23"/>
  <c r="Q14" i="24" s="1"/>
  <c r="Z44" i="23"/>
  <c r="P14" i="24" s="1"/>
  <c r="Y44" i="23"/>
  <c r="O14" i="24" s="1"/>
  <c r="W44" i="23"/>
  <c r="M14" i="24" s="1"/>
  <c r="V44" i="23"/>
  <c r="L14" i="24" s="1"/>
  <c r="U44" i="23"/>
  <c r="K14" i="24" s="1"/>
  <c r="I14"/>
  <c r="H14"/>
  <c r="G14"/>
  <c r="N44" i="23"/>
  <c r="F14" i="24" s="1"/>
  <c r="M44" i="23"/>
  <c r="E14" i="24" s="1"/>
  <c r="L44" i="23"/>
  <c r="D14" i="24" s="1"/>
  <c r="C14"/>
  <c r="B14"/>
  <c r="AF42" i="23"/>
  <c r="AB42"/>
  <c r="X42"/>
  <c r="T42"/>
  <c r="AE40"/>
  <c r="U13" i="24" s="1"/>
  <c r="AD40" i="23"/>
  <c r="T13" i="24" s="1"/>
  <c r="AC40" i="23"/>
  <c r="S13" i="24" s="1"/>
  <c r="AA40" i="23"/>
  <c r="Q13" i="24" s="1"/>
  <c r="Z40" i="23"/>
  <c r="P13" i="24" s="1"/>
  <c r="Y40" i="23"/>
  <c r="O13" i="24" s="1"/>
  <c r="W40" i="23"/>
  <c r="M13" i="24" s="1"/>
  <c r="V40" i="23"/>
  <c r="L13" i="24" s="1"/>
  <c r="U40" i="23"/>
  <c r="K13" i="24" s="1"/>
  <c r="I13"/>
  <c r="H13"/>
  <c r="G13"/>
  <c r="N40" i="23"/>
  <c r="F13" i="24" s="1"/>
  <c r="M40" i="23"/>
  <c r="E13" i="24" s="1"/>
  <c r="L40" i="23"/>
  <c r="D13" i="24" s="1"/>
  <c r="C13"/>
  <c r="B13"/>
  <c r="AF38" i="23"/>
  <c r="AB38"/>
  <c r="X38"/>
  <c r="T38"/>
  <c r="AE36"/>
  <c r="U12" i="24" s="1"/>
  <c r="AD36" i="23"/>
  <c r="T12" i="24" s="1"/>
  <c r="AC36" i="23"/>
  <c r="S12" i="24" s="1"/>
  <c r="AA36" i="23"/>
  <c r="Q12" i="24" s="1"/>
  <c r="Z36" i="23"/>
  <c r="P12" i="24" s="1"/>
  <c r="Y36" i="23"/>
  <c r="O12" i="24" s="1"/>
  <c r="W36" i="23"/>
  <c r="M12" i="24" s="1"/>
  <c r="V36" i="23"/>
  <c r="L12" i="24" s="1"/>
  <c r="U36" i="23"/>
  <c r="K12" i="24" s="1"/>
  <c r="I12"/>
  <c r="H12"/>
  <c r="G12"/>
  <c r="N36" i="23"/>
  <c r="F12" i="24" s="1"/>
  <c r="M36" i="23"/>
  <c r="E12" i="24" s="1"/>
  <c r="L36" i="23"/>
  <c r="D12" i="24" s="1"/>
  <c r="C12"/>
  <c r="B12"/>
  <c r="AF34" i="23"/>
  <c r="AB34"/>
  <c r="AB36" s="1"/>
  <c r="R12" i="24" s="1"/>
  <c r="X34" i="23"/>
  <c r="T34"/>
  <c r="AE32"/>
  <c r="U11" i="24" s="1"/>
  <c r="AD32" i="23"/>
  <c r="T11" i="24" s="1"/>
  <c r="AC32" i="23"/>
  <c r="S11" i="24" s="1"/>
  <c r="AA32" i="23"/>
  <c r="Q11" i="24" s="1"/>
  <c r="Z32" i="23"/>
  <c r="P11" i="24" s="1"/>
  <c r="Y32" i="23"/>
  <c r="O11" i="24" s="1"/>
  <c r="W32" i="23"/>
  <c r="M11" i="24" s="1"/>
  <c r="V32" i="23"/>
  <c r="L11" i="24" s="1"/>
  <c r="U32" i="23"/>
  <c r="K11" i="24" s="1"/>
  <c r="H11"/>
  <c r="G11"/>
  <c r="N32" i="23"/>
  <c r="F11" i="24" s="1"/>
  <c r="M32" i="23"/>
  <c r="E11" i="24" s="1"/>
  <c r="L32" i="23"/>
  <c r="D11" i="24" s="1"/>
  <c r="C11"/>
  <c r="B11"/>
  <c r="AF31" i="23"/>
  <c r="AB31"/>
  <c r="X31"/>
  <c r="T31"/>
  <c r="AF30"/>
  <c r="AF32" s="1"/>
  <c r="AB30"/>
  <c r="AB32" s="1"/>
  <c r="X30"/>
  <c r="X32" s="1"/>
  <c r="T30"/>
  <c r="T32" s="1"/>
  <c r="AE24"/>
  <c r="U10" i="24" s="1"/>
  <c r="AD24" i="23"/>
  <c r="T10" i="24" s="1"/>
  <c r="AC24" i="23"/>
  <c r="S10" i="24" s="1"/>
  <c r="AA24" i="23"/>
  <c r="Q10" i="24" s="1"/>
  <c r="Z24" i="23"/>
  <c r="P10" i="24" s="1"/>
  <c r="Y24" i="23"/>
  <c r="O10" i="24" s="1"/>
  <c r="W24" i="23"/>
  <c r="M10" i="24" s="1"/>
  <c r="V24" i="23"/>
  <c r="L10" i="24" s="1"/>
  <c r="U24" i="23"/>
  <c r="K10" i="24" s="1"/>
  <c r="S24" i="23"/>
  <c r="I10" i="24" s="1"/>
  <c r="R24" i="23"/>
  <c r="H10" i="24" s="1"/>
  <c r="Q24" i="23"/>
  <c r="G10" i="24" s="1"/>
  <c r="N24" i="23"/>
  <c r="F10" i="24" s="1"/>
  <c r="M24" i="23"/>
  <c r="E10" i="24" s="1"/>
  <c r="L24" i="23"/>
  <c r="D10" i="24" s="1"/>
  <c r="C10"/>
  <c r="B10"/>
  <c r="AF23" i="23"/>
  <c r="AB23"/>
  <c r="X23"/>
  <c r="T23"/>
  <c r="AF22"/>
  <c r="AB22"/>
  <c r="X22"/>
  <c r="T22"/>
  <c r="T24" s="1"/>
  <c r="J10" i="24" s="1"/>
  <c r="AE20" i="23"/>
  <c r="U9" i="24" s="1"/>
  <c r="AD20" i="23"/>
  <c r="T9" i="24" s="1"/>
  <c r="AC20" i="23"/>
  <c r="S9" i="24" s="1"/>
  <c r="AA20" i="23"/>
  <c r="Q9" i="24" s="1"/>
  <c r="Z20" i="23"/>
  <c r="P9" i="24" s="1"/>
  <c r="Y20" i="23"/>
  <c r="O9" i="24" s="1"/>
  <c r="W20" i="23"/>
  <c r="M9" i="24" s="1"/>
  <c r="V20" i="23"/>
  <c r="L9" i="24" s="1"/>
  <c r="U20" i="23"/>
  <c r="K9" i="24" s="1"/>
  <c r="I9"/>
  <c r="H9"/>
  <c r="G9"/>
  <c r="N20" i="23"/>
  <c r="F9" i="24" s="1"/>
  <c r="M20" i="23"/>
  <c r="E9" i="24" s="1"/>
  <c r="L20" i="23"/>
  <c r="D9" i="24" s="1"/>
  <c r="C9"/>
  <c r="AF19" i="23"/>
  <c r="AB19"/>
  <c r="X19"/>
  <c r="T19"/>
  <c r="AF18"/>
  <c r="AB18"/>
  <c r="X18"/>
  <c r="T18"/>
  <c r="AE10"/>
  <c r="U8" i="24" s="1"/>
  <c r="AD10" i="23"/>
  <c r="AC10"/>
  <c r="S8" i="24" s="1"/>
  <c r="AA10" i="23"/>
  <c r="Q8" i="24" s="1"/>
  <c r="Z10" i="23"/>
  <c r="Y10"/>
  <c r="O8" i="24" s="1"/>
  <c r="W10" i="23"/>
  <c r="M8" i="24" s="1"/>
  <c r="V10" i="23"/>
  <c r="U10"/>
  <c r="K8" i="24" s="1"/>
  <c r="S10" i="23"/>
  <c r="I8" i="24" s="1"/>
  <c r="R10" i="23"/>
  <c r="Q10"/>
  <c r="G8" i="24" s="1"/>
  <c r="N10" i="23"/>
  <c r="F8" i="24" s="1"/>
  <c r="M10" i="23"/>
  <c r="E8" i="24" s="1"/>
  <c r="L10" i="23"/>
  <c r="J10"/>
  <c r="C8" i="24" s="1"/>
  <c r="I10" i="23"/>
  <c r="B8" i="24" s="1"/>
  <c r="AF9" i="23"/>
  <c r="AF10" s="1"/>
  <c r="AB9"/>
  <c r="AB10" s="1"/>
  <c r="X9"/>
  <c r="X10" s="1"/>
  <c r="T9"/>
  <c r="T10" s="1"/>
  <c r="Y55" i="10"/>
  <c r="Z55"/>
  <c r="AA55"/>
  <c r="AF43"/>
  <c r="A1" i="11"/>
  <c r="M191" i="10"/>
  <c r="M187"/>
  <c r="E22" i="11" s="1"/>
  <c r="M175" i="10"/>
  <c r="E21" i="11" s="1"/>
  <c r="M163" i="10"/>
  <c r="E20" i="11" s="1"/>
  <c r="M151" i="10"/>
  <c r="E19" i="11" s="1"/>
  <c r="M139" i="10"/>
  <c r="M127"/>
  <c r="E17" i="11" s="1"/>
  <c r="M115" i="10"/>
  <c r="E16" i="11" s="1"/>
  <c r="M103" i="10"/>
  <c r="E15" i="11" s="1"/>
  <c r="M91" i="10"/>
  <c r="E14" i="11" s="1"/>
  <c r="M79" i="10"/>
  <c r="E13" i="11" s="1"/>
  <c r="M67" i="10"/>
  <c r="E12" i="11" s="1"/>
  <c r="M55" i="10"/>
  <c r="E11" i="11" s="1"/>
  <c r="M43" i="10"/>
  <c r="E10" i="11" s="1"/>
  <c r="M31" i="10"/>
  <c r="E9" i="11" s="1"/>
  <c r="M19" i="10"/>
  <c r="E23" i="11"/>
  <c r="E18"/>
  <c r="E8"/>
  <c r="A3"/>
  <c r="AE191" i="10"/>
  <c r="AD191"/>
  <c r="AC191"/>
  <c r="AA191"/>
  <c r="Z191"/>
  <c r="Y191"/>
  <c r="W191"/>
  <c r="V191"/>
  <c r="U191"/>
  <c r="S191"/>
  <c r="R191"/>
  <c r="Q191"/>
  <c r="N191"/>
  <c r="L191"/>
  <c r="AE187"/>
  <c r="AD187"/>
  <c r="AC187"/>
  <c r="AA187"/>
  <c r="Z187"/>
  <c r="Y187"/>
  <c r="W187"/>
  <c r="V187"/>
  <c r="U187"/>
  <c r="S187"/>
  <c r="R187"/>
  <c r="Q187"/>
  <c r="N187"/>
  <c r="L187"/>
  <c r="J187"/>
  <c r="I187"/>
  <c r="AE175"/>
  <c r="AD175"/>
  <c r="AC175"/>
  <c r="AA175"/>
  <c r="Z175"/>
  <c r="Y175"/>
  <c r="W175"/>
  <c r="V175"/>
  <c r="U175"/>
  <c r="S175"/>
  <c r="R175"/>
  <c r="Q175"/>
  <c r="N175"/>
  <c r="L175"/>
  <c r="J175"/>
  <c r="I175"/>
  <c r="AE163"/>
  <c r="AD163"/>
  <c r="AC163"/>
  <c r="AA163"/>
  <c r="Z163"/>
  <c r="Y163"/>
  <c r="W163"/>
  <c r="V163"/>
  <c r="U163"/>
  <c r="S163"/>
  <c r="R163"/>
  <c r="Q163"/>
  <c r="N163"/>
  <c r="L163"/>
  <c r="J163"/>
  <c r="I163"/>
  <c r="AE151"/>
  <c r="AD151"/>
  <c r="AC151"/>
  <c r="AA151"/>
  <c r="Z151"/>
  <c r="Y151"/>
  <c r="W151"/>
  <c r="V151"/>
  <c r="U151"/>
  <c r="S151"/>
  <c r="R151"/>
  <c r="Q151"/>
  <c r="N151"/>
  <c r="L151"/>
  <c r="J151"/>
  <c r="I151"/>
  <c r="AE139"/>
  <c r="AD139"/>
  <c r="AC139"/>
  <c r="AA139"/>
  <c r="Z139"/>
  <c r="Y139"/>
  <c r="W139"/>
  <c r="V139"/>
  <c r="U139"/>
  <c r="S139"/>
  <c r="R139"/>
  <c r="Q139"/>
  <c r="N139"/>
  <c r="L139"/>
  <c r="J139"/>
  <c r="I139"/>
  <c r="AE127"/>
  <c r="AD127"/>
  <c r="AC127"/>
  <c r="AA127"/>
  <c r="Z127"/>
  <c r="Y127"/>
  <c r="W127"/>
  <c r="V127"/>
  <c r="U127"/>
  <c r="S127"/>
  <c r="R127"/>
  <c r="Q127"/>
  <c r="N127"/>
  <c r="L127"/>
  <c r="J127"/>
  <c r="I127"/>
  <c r="AE115"/>
  <c r="AD115"/>
  <c r="AC115"/>
  <c r="AA115"/>
  <c r="Z115"/>
  <c r="Y115"/>
  <c r="W115"/>
  <c r="V115"/>
  <c r="U115"/>
  <c r="S115"/>
  <c r="R115"/>
  <c r="Q115"/>
  <c r="N115"/>
  <c r="L115"/>
  <c r="J115"/>
  <c r="I115"/>
  <c r="AE103"/>
  <c r="AD103"/>
  <c r="AC103"/>
  <c r="AA103"/>
  <c r="Z103"/>
  <c r="Y103"/>
  <c r="W103"/>
  <c r="V103"/>
  <c r="L15" i="11" s="1"/>
  <c r="U103" i="10"/>
  <c r="S103"/>
  <c r="R103"/>
  <c r="Q103"/>
  <c r="N103"/>
  <c r="L103"/>
  <c r="J103"/>
  <c r="I103"/>
  <c r="AE91"/>
  <c r="AD91"/>
  <c r="AC91"/>
  <c r="AA91"/>
  <c r="Z91"/>
  <c r="Y91"/>
  <c r="W91"/>
  <c r="V91"/>
  <c r="U91"/>
  <c r="S91"/>
  <c r="R91"/>
  <c r="Q91"/>
  <c r="N91"/>
  <c r="L91"/>
  <c r="J91"/>
  <c r="I91"/>
  <c r="AE79"/>
  <c r="AD79"/>
  <c r="AC79"/>
  <c r="AA79"/>
  <c r="Z79"/>
  <c r="Y79"/>
  <c r="W79"/>
  <c r="V79"/>
  <c r="U79"/>
  <c r="S79"/>
  <c r="R79"/>
  <c r="Q79"/>
  <c r="N79"/>
  <c r="L79"/>
  <c r="J79"/>
  <c r="I79"/>
  <c r="AE67"/>
  <c r="AD67"/>
  <c r="AC67"/>
  <c r="AA67"/>
  <c r="Z67"/>
  <c r="Y67"/>
  <c r="W67"/>
  <c r="V67"/>
  <c r="U67"/>
  <c r="S67"/>
  <c r="R67"/>
  <c r="Q67"/>
  <c r="N67"/>
  <c r="L67"/>
  <c r="J67"/>
  <c r="I67"/>
  <c r="AE55"/>
  <c r="AD55"/>
  <c r="AC55"/>
  <c r="W55"/>
  <c r="V55"/>
  <c r="U55"/>
  <c r="S55"/>
  <c r="R55"/>
  <c r="Q55"/>
  <c r="N55"/>
  <c r="L55"/>
  <c r="J55"/>
  <c r="I55"/>
  <c r="AE43"/>
  <c r="AD43"/>
  <c r="AC43"/>
  <c r="AA43"/>
  <c r="Z43"/>
  <c r="Y43"/>
  <c r="W43"/>
  <c r="V43"/>
  <c r="U43"/>
  <c r="S43"/>
  <c r="R43"/>
  <c r="Q43"/>
  <c r="N43"/>
  <c r="L43"/>
  <c r="J43"/>
  <c r="I43"/>
  <c r="AE31"/>
  <c r="AD31"/>
  <c r="AC31"/>
  <c r="AA31"/>
  <c r="Z31"/>
  <c r="Y31"/>
  <c r="W31"/>
  <c r="V31"/>
  <c r="U31"/>
  <c r="S31"/>
  <c r="R31"/>
  <c r="Q31"/>
  <c r="N31"/>
  <c r="L31"/>
  <c r="J31"/>
  <c r="I31"/>
  <c r="AF189"/>
  <c r="AF191" s="1"/>
  <c r="AB189"/>
  <c r="AB191" s="1"/>
  <c r="X189"/>
  <c r="X191" s="1"/>
  <c r="T189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AB177"/>
  <c r="AB187" s="1"/>
  <c r="X177"/>
  <c r="X187" s="1"/>
  <c r="T177"/>
  <c r="T187" s="1"/>
  <c r="AF174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F175" s="1"/>
  <c r="AB165"/>
  <c r="AB175" s="1"/>
  <c r="X165"/>
  <c r="X175" s="1"/>
  <c r="T165"/>
  <c r="T175" s="1"/>
  <c r="AF162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F163" s="1"/>
  <c r="AB153"/>
  <c r="AB163" s="1"/>
  <c r="X153"/>
  <c r="X163" s="1"/>
  <c r="T153"/>
  <c r="AF150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F151" s="1"/>
  <c r="AB141"/>
  <c r="AB151" s="1"/>
  <c r="X141"/>
  <c r="X151" s="1"/>
  <c r="T141"/>
  <c r="T151" s="1"/>
  <c r="AF138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F139" s="1"/>
  <c r="AB129"/>
  <c r="AB139" s="1"/>
  <c r="X129"/>
  <c r="X139" s="1"/>
  <c r="T129"/>
  <c r="T139" s="1"/>
  <c r="AF126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F127" s="1"/>
  <c r="AB117"/>
  <c r="AB127" s="1"/>
  <c r="X117"/>
  <c r="X127" s="1"/>
  <c r="T117"/>
  <c r="T127" s="1"/>
  <c r="AF114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F115" s="1"/>
  <c r="AB105"/>
  <c r="X105"/>
  <c r="T105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F103" s="1"/>
  <c r="AB93"/>
  <c r="AB103" s="1"/>
  <c r="X93"/>
  <c r="X103" s="1"/>
  <c r="T93"/>
  <c r="T103" s="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AB91" s="1"/>
  <c r="X81"/>
  <c r="X91" s="1"/>
  <c r="T81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F79" s="1"/>
  <c r="AB69"/>
  <c r="AB79" s="1"/>
  <c r="X69"/>
  <c r="X79" s="1"/>
  <c r="T69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F67" s="1"/>
  <c r="AB57"/>
  <c r="AB67" s="1"/>
  <c r="X57"/>
  <c r="X67" s="1"/>
  <c r="T57"/>
  <c r="AF54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F55" s="1"/>
  <c r="AB45"/>
  <c r="AB55" s="1"/>
  <c r="X45"/>
  <c r="X55" s="1"/>
  <c r="T45"/>
  <c r="T55" s="1"/>
  <c r="AF42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AB43" s="1"/>
  <c r="X33"/>
  <c r="X43" s="1"/>
  <c r="T33"/>
  <c r="T43" s="1"/>
  <c r="AF30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AB21"/>
  <c r="AB31" s="1"/>
  <c r="X21"/>
  <c r="X31" s="1"/>
  <c r="T21"/>
  <c r="T9"/>
  <c r="AF18"/>
  <c r="AF17"/>
  <c r="AF16"/>
  <c r="AF15"/>
  <c r="AF14"/>
  <c r="AF13"/>
  <c r="AF12"/>
  <c r="AF11"/>
  <c r="AF10"/>
  <c r="AF9"/>
  <c r="AB18"/>
  <c r="AB17"/>
  <c r="AB16"/>
  <c r="AB15"/>
  <c r="AB14"/>
  <c r="AB13"/>
  <c r="AB12"/>
  <c r="AB11"/>
  <c r="AB10"/>
  <c r="AB9"/>
  <c r="X18"/>
  <c r="X17"/>
  <c r="X16"/>
  <c r="X15"/>
  <c r="X14"/>
  <c r="X13"/>
  <c r="X12"/>
  <c r="X11"/>
  <c r="X10"/>
  <c r="X9"/>
  <c r="T11"/>
  <c r="T12"/>
  <c r="T13"/>
  <c r="T14"/>
  <c r="T15"/>
  <c r="T16"/>
  <c r="T17"/>
  <c r="AE19"/>
  <c r="AD19"/>
  <c r="AC19"/>
  <c r="AA19"/>
  <c r="Z19"/>
  <c r="Y19"/>
  <c r="W19"/>
  <c r="V19"/>
  <c r="U19"/>
  <c r="S19"/>
  <c r="R19"/>
  <c r="Q19"/>
  <c r="N19"/>
  <c r="L19"/>
  <c r="J19"/>
  <c r="I19"/>
  <c r="A5" i="11"/>
  <c r="J9" i="24" l="1"/>
  <c r="T20" i="23"/>
  <c r="J14" i="24"/>
  <c r="T44" i="23"/>
  <c r="J13" i="24"/>
  <c r="T40" i="23"/>
  <c r="J12" i="24"/>
  <c r="T36" i="23"/>
  <c r="B9" i="24"/>
  <c r="B24" s="1"/>
  <c r="I84" i="23"/>
  <c r="AG46" i="29"/>
  <c r="AH46" s="1"/>
  <c r="AG48"/>
  <c r="AG51"/>
  <c r="AG52"/>
  <c r="AG54"/>
  <c r="AH54" s="1"/>
  <c r="AG139"/>
  <c r="AG112"/>
  <c r="AH112" s="1"/>
  <c r="AG114"/>
  <c r="AH114" s="1"/>
  <c r="AG115"/>
  <c r="AG116"/>
  <c r="AG117"/>
  <c r="AH117" s="1"/>
  <c r="AG119"/>
  <c r="AH119" s="1"/>
  <c r="AG120"/>
  <c r="AB133"/>
  <c r="R19" i="30" s="1"/>
  <c r="X133" i="29"/>
  <c r="N19" i="30" s="1"/>
  <c r="AG136" i="29"/>
  <c r="AG138"/>
  <c r="AH138" s="1"/>
  <c r="AB157"/>
  <c r="R21" i="30" s="1"/>
  <c r="AB70" i="29"/>
  <c r="R13" i="30" s="1"/>
  <c r="AG33" i="29"/>
  <c r="AH33" s="1"/>
  <c r="AG37"/>
  <c r="AH37" s="1"/>
  <c r="AG39"/>
  <c r="AG42"/>
  <c r="AH42" s="1"/>
  <c r="X70"/>
  <c r="N13" i="30" s="1"/>
  <c r="AG74" i="29"/>
  <c r="AH74" s="1"/>
  <c r="AG77"/>
  <c r="AG80"/>
  <c r="AH80" s="1"/>
  <c r="AG100"/>
  <c r="AH100" s="1"/>
  <c r="AG102"/>
  <c r="AH102" s="1"/>
  <c r="AG105"/>
  <c r="AH105" s="1"/>
  <c r="AG108"/>
  <c r="AH108" s="1"/>
  <c r="AG160"/>
  <c r="AH160" s="1"/>
  <c r="AG164"/>
  <c r="AH164" s="1"/>
  <c r="AG167"/>
  <c r="AG17"/>
  <c r="AG27"/>
  <c r="AH27" s="1"/>
  <c r="AG28"/>
  <c r="AH28" s="1"/>
  <c r="AG30"/>
  <c r="AH30" s="1"/>
  <c r="AG60"/>
  <c r="AH60" s="1"/>
  <c r="T70"/>
  <c r="J13" i="30" s="1"/>
  <c r="AG63" i="29"/>
  <c r="AH63" s="1"/>
  <c r="AG65"/>
  <c r="AH65" s="1"/>
  <c r="AG66"/>
  <c r="AH66" s="1"/>
  <c r="AG67"/>
  <c r="AH67" s="1"/>
  <c r="AG68"/>
  <c r="AH68" s="1"/>
  <c r="AB85"/>
  <c r="R15" i="30" s="1"/>
  <c r="AG88" i="29"/>
  <c r="AH88" s="1"/>
  <c r="AG91"/>
  <c r="AH91" s="1"/>
  <c r="AG92"/>
  <c r="AH92" s="1"/>
  <c r="AG94"/>
  <c r="AH94" s="1"/>
  <c r="AG95"/>
  <c r="AH95" s="1"/>
  <c r="AG96"/>
  <c r="AH96" s="1"/>
  <c r="AF109"/>
  <c r="V17" i="30" s="1"/>
  <c r="AG126" i="29"/>
  <c r="AG129"/>
  <c r="AH129" s="1"/>
  <c r="AG130"/>
  <c r="AH130" s="1"/>
  <c r="AG132"/>
  <c r="AH132" s="1"/>
  <c r="AB145"/>
  <c r="R20" i="30" s="1"/>
  <c r="AG147" i="29"/>
  <c r="AH147" s="1"/>
  <c r="T157"/>
  <c r="J21" i="30" s="1"/>
  <c r="AG150" i="29"/>
  <c r="AH150" s="1"/>
  <c r="AG152"/>
  <c r="AH152" s="1"/>
  <c r="AG153"/>
  <c r="AG154"/>
  <c r="AG155"/>
  <c r="AH155" s="1"/>
  <c r="AB174"/>
  <c r="R23" i="30" s="1"/>
  <c r="AF19" i="29"/>
  <c r="V8" i="30" s="1"/>
  <c r="T85" i="29"/>
  <c r="J15" i="30" s="1"/>
  <c r="T174" i="29"/>
  <c r="J23" i="30" s="1"/>
  <c r="AG34" i="29"/>
  <c r="AG36"/>
  <c r="AH36" s="1"/>
  <c r="AG38"/>
  <c r="AH38" s="1"/>
  <c r="AG41"/>
  <c r="AH41" s="1"/>
  <c r="AG73"/>
  <c r="AG76"/>
  <c r="AG79"/>
  <c r="AH79" s="1"/>
  <c r="AG81"/>
  <c r="AH81" s="1"/>
  <c r="AF85"/>
  <c r="V15" i="30" s="1"/>
  <c r="T109" i="29"/>
  <c r="J17" i="30" s="1"/>
  <c r="AG103" i="29"/>
  <c r="AH103" s="1"/>
  <c r="AG106"/>
  <c r="AH106" s="1"/>
  <c r="X157"/>
  <c r="N21" i="30" s="1"/>
  <c r="AG161" i="29"/>
  <c r="AH161" s="1"/>
  <c r="AG163"/>
  <c r="AH163" s="1"/>
  <c r="AG166"/>
  <c r="AH166" s="1"/>
  <c r="AG168"/>
  <c r="AF174"/>
  <c r="V23" i="30" s="1"/>
  <c r="AG12" i="29"/>
  <c r="AH12" s="1"/>
  <c r="AG16"/>
  <c r="AH16" s="1"/>
  <c r="AF70"/>
  <c r="V13" i="30" s="1"/>
  <c r="X85" i="29"/>
  <c r="N15" i="30" s="1"/>
  <c r="AG124" i="29"/>
  <c r="AH124" s="1"/>
  <c r="T133"/>
  <c r="J19" i="30" s="1"/>
  <c r="AG125" i="29"/>
  <c r="AF133"/>
  <c r="V19" i="30" s="1"/>
  <c r="AG140" i="29"/>
  <c r="AH140" s="1"/>
  <c r="AG143"/>
  <c r="AG144"/>
  <c r="AF157"/>
  <c r="V21" i="30" s="1"/>
  <c r="AA175" i="29"/>
  <c r="T55"/>
  <c r="J11" i="30" s="1"/>
  <c r="AF55" i="29"/>
  <c r="V11" i="30" s="1"/>
  <c r="X55" i="29"/>
  <c r="N11" i="30" s="1"/>
  <c r="X31" i="29"/>
  <c r="N9" i="30" s="1"/>
  <c r="T31" i="29"/>
  <c r="J9" i="30" s="1"/>
  <c r="AG22" i="29"/>
  <c r="AH22" s="1"/>
  <c r="AG23"/>
  <c r="AH23" s="1"/>
  <c r="AG24"/>
  <c r="AH24" s="1"/>
  <c r="AG25"/>
  <c r="AH25" s="1"/>
  <c r="AB31"/>
  <c r="R9" i="30" s="1"/>
  <c r="AB19" i="29"/>
  <c r="R8" i="30" s="1"/>
  <c r="AG18" i="29"/>
  <c r="AH18" s="1"/>
  <c r="X19"/>
  <c r="N8" i="30" s="1"/>
  <c r="AG13" i="29"/>
  <c r="AH13" s="1"/>
  <c r="AG14"/>
  <c r="AH14" s="1"/>
  <c r="AG15"/>
  <c r="AH15" s="1"/>
  <c r="T19"/>
  <c r="AG10"/>
  <c r="AH10" s="1"/>
  <c r="AG11"/>
  <c r="AH11" s="1"/>
  <c r="AB151" i="27"/>
  <c r="R19" i="28" s="1"/>
  <c r="AG12" i="27"/>
  <c r="AH12" s="1"/>
  <c r="AG16"/>
  <c r="AH16" s="1"/>
  <c r="AG61"/>
  <c r="AG62"/>
  <c r="AH62" s="1"/>
  <c r="AG65"/>
  <c r="AH65" s="1"/>
  <c r="AG66"/>
  <c r="AG154"/>
  <c r="AG156"/>
  <c r="AH156" s="1"/>
  <c r="AG157"/>
  <c r="AG18"/>
  <c r="AG99"/>
  <c r="AG137"/>
  <c r="AG144"/>
  <c r="AG147"/>
  <c r="AG148"/>
  <c r="AG150"/>
  <c r="AH150" s="1"/>
  <c r="AB31"/>
  <c r="R9" i="28" s="1"/>
  <c r="AG46" i="27"/>
  <c r="AH46" s="1"/>
  <c r="AG82"/>
  <c r="AG83"/>
  <c r="AH83" s="1"/>
  <c r="AG85"/>
  <c r="AH85" s="1"/>
  <c r="AG86"/>
  <c r="AG88"/>
  <c r="AH88" s="1"/>
  <c r="AG89"/>
  <c r="AH89" s="1"/>
  <c r="AG90"/>
  <c r="AH90" s="1"/>
  <c r="AG129"/>
  <c r="AG138"/>
  <c r="X175"/>
  <c r="N21" i="28" s="1"/>
  <c r="AF191" i="27"/>
  <c r="V23" i="28" s="1"/>
  <c r="T191" i="27"/>
  <c r="J23" i="28" s="1"/>
  <c r="AG178" i="27"/>
  <c r="AG179"/>
  <c r="AH179" s="1"/>
  <c r="AG181"/>
  <c r="AG182"/>
  <c r="AH182" s="1"/>
  <c r="AG184"/>
  <c r="AH184" s="1"/>
  <c r="AG185"/>
  <c r="AH185" s="1"/>
  <c r="AG186"/>
  <c r="AB175"/>
  <c r="R21" i="28" s="1"/>
  <c r="AG168" i="27"/>
  <c r="AG170"/>
  <c r="AH170" s="1"/>
  <c r="AG171"/>
  <c r="AH171" s="1"/>
  <c r="AG172"/>
  <c r="AH172" s="1"/>
  <c r="AG173"/>
  <c r="AG165"/>
  <c r="AH165" s="1"/>
  <c r="T175"/>
  <c r="J21" i="28" s="1"/>
  <c r="AG167" i="27"/>
  <c r="AH167" s="1"/>
  <c r="AF175"/>
  <c r="V21" i="28" s="1"/>
  <c r="AG158" i="27"/>
  <c r="AH158" s="1"/>
  <c r="AG161"/>
  <c r="AH161" s="1"/>
  <c r="AG162"/>
  <c r="X151"/>
  <c r="N19" i="28" s="1"/>
  <c r="AG142" i="27"/>
  <c r="AH142" s="1"/>
  <c r="T151"/>
  <c r="J19" i="28" s="1"/>
  <c r="AG143" i="27"/>
  <c r="AF151"/>
  <c r="V19" i="28" s="1"/>
  <c r="X139" i="27"/>
  <c r="N18" i="28" s="1"/>
  <c r="AG132" i="27"/>
  <c r="AH132" s="1"/>
  <c r="AG133"/>
  <c r="AG134"/>
  <c r="AG130"/>
  <c r="AH130" s="1"/>
  <c r="AG135"/>
  <c r="AH135" s="1"/>
  <c r="AF127"/>
  <c r="V17" i="28" s="1"/>
  <c r="AG118" i="27"/>
  <c r="AH118" s="1"/>
  <c r="T127"/>
  <c r="J17" i="28" s="1"/>
  <c r="AG120" i="27"/>
  <c r="AH120" s="1"/>
  <c r="AG121"/>
  <c r="AH121" s="1"/>
  <c r="AG123"/>
  <c r="AG124"/>
  <c r="AH124" s="1"/>
  <c r="AG126"/>
  <c r="AH126" s="1"/>
  <c r="AG106"/>
  <c r="AG109"/>
  <c r="AG110"/>
  <c r="AH110" s="1"/>
  <c r="AG112"/>
  <c r="AH112" s="1"/>
  <c r="AG113"/>
  <c r="AG114"/>
  <c r="X103"/>
  <c r="N15" i="28" s="1"/>
  <c r="AG100" i="27"/>
  <c r="T103"/>
  <c r="J15" i="28" s="1"/>
  <c r="AG96" i="27"/>
  <c r="AG98"/>
  <c r="AH98" s="1"/>
  <c r="AF103"/>
  <c r="V15" i="28" s="1"/>
  <c r="AF79" i="27"/>
  <c r="V13" i="28" s="1"/>
  <c r="AB79" i="27"/>
  <c r="R13" i="28" s="1"/>
  <c r="X79" i="27"/>
  <c r="N13" i="28" s="1"/>
  <c r="AG69" i="27"/>
  <c r="AH69" s="1"/>
  <c r="AG71"/>
  <c r="AH71" s="1"/>
  <c r="AG72"/>
  <c r="AH72" s="1"/>
  <c r="AG74"/>
  <c r="AH74" s="1"/>
  <c r="AG75"/>
  <c r="AG76"/>
  <c r="AH76" s="1"/>
  <c r="AG77"/>
  <c r="AG58"/>
  <c r="AH58" s="1"/>
  <c r="AG60"/>
  <c r="AH60" s="1"/>
  <c r="AB67"/>
  <c r="R12" i="28" s="1"/>
  <c r="AF55" i="27"/>
  <c r="V11" i="28" s="1"/>
  <c r="X55" i="27"/>
  <c r="N11" i="28" s="1"/>
  <c r="T55" i="27"/>
  <c r="J11" i="28" s="1"/>
  <c r="AG48" i="27"/>
  <c r="AG51"/>
  <c r="AH51" s="1"/>
  <c r="AG52"/>
  <c r="AH52" s="1"/>
  <c r="AG54"/>
  <c r="AH54" s="1"/>
  <c r="AG34"/>
  <c r="AG38"/>
  <c r="AG39"/>
  <c r="AH39" s="1"/>
  <c r="AG42"/>
  <c r="AH42" s="1"/>
  <c r="X43"/>
  <c r="N10" i="28" s="1"/>
  <c r="AG36" i="27"/>
  <c r="AH36" s="1"/>
  <c r="AG41"/>
  <c r="AH41" s="1"/>
  <c r="AG22"/>
  <c r="AH22" s="1"/>
  <c r="AG24"/>
  <c r="AG25"/>
  <c r="AG27"/>
  <c r="AH27" s="1"/>
  <c r="AG28"/>
  <c r="AH28" s="1"/>
  <c r="AG30"/>
  <c r="AH30" s="1"/>
  <c r="AG9"/>
  <c r="AH9" s="1"/>
  <c r="AG13"/>
  <c r="AH13" s="1"/>
  <c r="AG15"/>
  <c r="AF19"/>
  <c r="AB19"/>
  <c r="R8" i="28" s="1"/>
  <c r="AG11" i="27"/>
  <c r="AG14"/>
  <c r="AH14" s="1"/>
  <c r="S32" i="23"/>
  <c r="I11" i="24" s="1"/>
  <c r="I24" s="1"/>
  <c r="L48" i="25"/>
  <c r="D14" i="26" s="1"/>
  <c r="D24" s="1"/>
  <c r="H14"/>
  <c r="H24" s="1"/>
  <c r="B14"/>
  <c r="N48" i="25"/>
  <c r="F14" i="26" s="1"/>
  <c r="AB54" i="23"/>
  <c r="R16" i="24" s="1"/>
  <c r="AG74" i="25"/>
  <c r="AH74" s="1"/>
  <c r="X24" i="23"/>
  <c r="N10" i="24" s="1"/>
  <c r="AF36" i="23"/>
  <c r="V12" i="24" s="1"/>
  <c r="AG91" i="25"/>
  <c r="AH91" s="1"/>
  <c r="AG15"/>
  <c r="AH15" s="1"/>
  <c r="AG61"/>
  <c r="AH61" s="1"/>
  <c r="AG63"/>
  <c r="AH63" s="1"/>
  <c r="AB76"/>
  <c r="R19" i="26" s="1"/>
  <c r="X78" i="23"/>
  <c r="N22" i="24" s="1"/>
  <c r="AF20" i="23"/>
  <c r="V9" i="24" s="1"/>
  <c r="AG52" i="23"/>
  <c r="AH52" s="1"/>
  <c r="AG53"/>
  <c r="AH53" s="1"/>
  <c r="AG69"/>
  <c r="T16" i="25"/>
  <c r="J9" i="26" s="1"/>
  <c r="AG32" i="25"/>
  <c r="AH32" s="1"/>
  <c r="V13" i="26"/>
  <c r="AG73" i="25"/>
  <c r="AH73" s="1"/>
  <c r="X84"/>
  <c r="N21" i="26" s="1"/>
  <c r="AG90" i="25"/>
  <c r="AH90" s="1"/>
  <c r="AG53"/>
  <c r="AH53" s="1"/>
  <c r="AG18"/>
  <c r="AH18" s="1"/>
  <c r="X64"/>
  <c r="N17" i="26" s="1"/>
  <c r="AF40" i="23"/>
  <c r="V13" i="24" s="1"/>
  <c r="AB20" i="23"/>
  <c r="R9" i="24" s="1"/>
  <c r="J11"/>
  <c r="AG48" i="23"/>
  <c r="J15" i="24"/>
  <c r="X62" i="23"/>
  <c r="N18" i="24" s="1"/>
  <c r="AG66" i="23"/>
  <c r="J19" i="24"/>
  <c r="T83" i="23"/>
  <c r="J23" i="24" s="1"/>
  <c r="U84" i="23"/>
  <c r="AC84"/>
  <c r="X20"/>
  <c r="N9" i="24" s="1"/>
  <c r="V11"/>
  <c r="X40" i="23"/>
  <c r="N13" i="24" s="1"/>
  <c r="AF50" i="23"/>
  <c r="V15" i="24" s="1"/>
  <c r="X58" i="23"/>
  <c r="N17" i="24" s="1"/>
  <c r="AF67" i="23"/>
  <c r="V19" i="24" s="1"/>
  <c r="X75" i="23"/>
  <c r="N21" i="24" s="1"/>
  <c r="AF83" i="23"/>
  <c r="V23" i="24" s="1"/>
  <c r="AA84" i="23"/>
  <c r="AB24"/>
  <c r="R10" i="24" s="1"/>
  <c r="N11"/>
  <c r="AB44" i="23"/>
  <c r="R14" i="24" s="1"/>
  <c r="X50" i="23"/>
  <c r="N15" i="24" s="1"/>
  <c r="T54" i="23"/>
  <c r="J16" i="24" s="1"/>
  <c r="AF58" i="23"/>
  <c r="V17" i="24" s="1"/>
  <c r="AB62" i="23"/>
  <c r="R18" i="24" s="1"/>
  <c r="X67" i="23"/>
  <c r="N19" i="24" s="1"/>
  <c r="J20"/>
  <c r="AF75" i="23"/>
  <c r="V21" i="24" s="1"/>
  <c r="AB78" i="23"/>
  <c r="R22" i="24" s="1"/>
  <c r="X83" i="23"/>
  <c r="N23" i="24" s="1"/>
  <c r="W84" i="23"/>
  <c r="AE84"/>
  <c r="AG30"/>
  <c r="AH30" s="1"/>
  <c r="AB40"/>
  <c r="R13" i="24" s="1"/>
  <c r="X44" i="23"/>
  <c r="N14" i="24" s="1"/>
  <c r="AF54" i="23"/>
  <c r="V16" i="24" s="1"/>
  <c r="AF71" i="23"/>
  <c r="V20" i="24" s="1"/>
  <c r="AG80" i="23"/>
  <c r="AH80" s="1"/>
  <c r="Q24" i="24"/>
  <c r="AF24" i="23"/>
  <c r="V10" i="24" s="1"/>
  <c r="R11"/>
  <c r="X36" i="23"/>
  <c r="N12" i="24" s="1"/>
  <c r="AF44" i="23"/>
  <c r="V14" i="24" s="1"/>
  <c r="AB50" i="23"/>
  <c r="R15" i="24" s="1"/>
  <c r="X54" i="23"/>
  <c r="N16" i="24" s="1"/>
  <c r="AG56" i="23"/>
  <c r="AH56" s="1"/>
  <c r="AF62"/>
  <c r="V18" i="24" s="1"/>
  <c r="AB67" i="23"/>
  <c r="R19" i="24" s="1"/>
  <c r="X71" i="23"/>
  <c r="N20" i="24" s="1"/>
  <c r="AG73" i="23"/>
  <c r="AH73" s="1"/>
  <c r="AF78"/>
  <c r="V22" i="24" s="1"/>
  <c r="AB83" i="23"/>
  <c r="R23" i="24" s="1"/>
  <c r="M84" i="23"/>
  <c r="Y84"/>
  <c r="J84"/>
  <c r="Q84"/>
  <c r="AG108" i="10"/>
  <c r="AH108" s="1"/>
  <c r="X26" i="25"/>
  <c r="N11" i="26" s="1"/>
  <c r="AG9" i="25"/>
  <c r="AH9" s="1"/>
  <c r="AG24"/>
  <c r="AH24" s="1"/>
  <c r="T26"/>
  <c r="J11" i="26" s="1"/>
  <c r="J13"/>
  <c r="AG79" i="25"/>
  <c r="AH79" s="1"/>
  <c r="AG87"/>
  <c r="AH87" s="1"/>
  <c r="AF11"/>
  <c r="V8" i="26" s="1"/>
  <c r="X21" i="25"/>
  <c r="N10" i="26" s="1"/>
  <c r="AG19" i="25"/>
  <c r="AF26"/>
  <c r="V11" i="26" s="1"/>
  <c r="AG33" i="25"/>
  <c r="AH33" s="1"/>
  <c r="AG36"/>
  <c r="AH36" s="1"/>
  <c r="AB54"/>
  <c r="R15" i="26" s="1"/>
  <c r="T58" i="25"/>
  <c r="J16" i="26" s="1"/>
  <c r="AG57" i="25"/>
  <c r="AH57" s="1"/>
  <c r="AB64"/>
  <c r="R17" i="26" s="1"/>
  <c r="AG66" i="25"/>
  <c r="AH66" s="1"/>
  <c r="AG67"/>
  <c r="AH67" s="1"/>
  <c r="AG69"/>
  <c r="AH69" s="1"/>
  <c r="X76"/>
  <c r="N19" i="26" s="1"/>
  <c r="AF92" i="25"/>
  <c r="V22" i="26" s="1"/>
  <c r="T104" i="25"/>
  <c r="J23" i="26" s="1"/>
  <c r="AG97" i="25"/>
  <c r="AH97" s="1"/>
  <c r="AG99"/>
  <c r="AH99" s="1"/>
  <c r="AG100"/>
  <c r="AH100" s="1"/>
  <c r="AG101"/>
  <c r="AH101" s="1"/>
  <c r="T54"/>
  <c r="J15" i="26" s="1"/>
  <c r="T64" i="25"/>
  <c r="J17" i="26" s="1"/>
  <c r="T76" i="25"/>
  <c r="J19" i="26" s="1"/>
  <c r="AF76" i="25"/>
  <c r="V19" i="26" s="1"/>
  <c r="AB37" i="25"/>
  <c r="R12" i="26" s="1"/>
  <c r="AG39" i="25"/>
  <c r="AF54"/>
  <c r="V15" i="26" s="1"/>
  <c r="AF64" i="25"/>
  <c r="V17" i="26" s="1"/>
  <c r="X70" i="25"/>
  <c r="N18" i="26" s="1"/>
  <c r="AB84" i="25"/>
  <c r="R21" i="26" s="1"/>
  <c r="AG88" i="25"/>
  <c r="AH88" s="1"/>
  <c r="AG14"/>
  <c r="AH14" s="1"/>
  <c r="AA105"/>
  <c r="AG29"/>
  <c r="AH29" s="1"/>
  <c r="AG31"/>
  <c r="AH31" s="1"/>
  <c r="R13" i="26"/>
  <c r="N13"/>
  <c r="AG45" i="25"/>
  <c r="AH45" s="1"/>
  <c r="AG46"/>
  <c r="AH46" s="1"/>
  <c r="X54"/>
  <c r="N15" i="26" s="1"/>
  <c r="AG75" i="25"/>
  <c r="AH75" s="1"/>
  <c r="AG82"/>
  <c r="T84"/>
  <c r="J21" i="26" s="1"/>
  <c r="AF84" i="25"/>
  <c r="V21" i="26" s="1"/>
  <c r="AF104" i="25"/>
  <c r="V23" i="26" s="1"/>
  <c r="P24"/>
  <c r="L24"/>
  <c r="F24" i="30"/>
  <c r="P24"/>
  <c r="U24"/>
  <c r="U24" i="24"/>
  <c r="T24" i="28"/>
  <c r="H24"/>
  <c r="T24" i="30"/>
  <c r="E24" i="24"/>
  <c r="E24" i="26"/>
  <c r="I24"/>
  <c r="T24"/>
  <c r="D24" i="28"/>
  <c r="D24" i="30"/>
  <c r="H24"/>
  <c r="M24" i="24"/>
  <c r="L24" i="28"/>
  <c r="P24"/>
  <c r="L24" i="30"/>
  <c r="AH143" i="29"/>
  <c r="AH115"/>
  <c r="AH116"/>
  <c r="AH120"/>
  <c r="AH136"/>
  <c r="J8" i="30"/>
  <c r="AH73" i="29"/>
  <c r="AH76"/>
  <c r="AH77"/>
  <c r="AH167"/>
  <c r="AH168"/>
  <c r="E24" i="30"/>
  <c r="I24"/>
  <c r="M24"/>
  <c r="AH34" i="29"/>
  <c r="AH144"/>
  <c r="AH17"/>
  <c r="AH48"/>
  <c r="AH51"/>
  <c r="AH52"/>
  <c r="AH126"/>
  <c r="AH153"/>
  <c r="AH154"/>
  <c r="AH139"/>
  <c r="C8" i="30"/>
  <c r="C24" s="1"/>
  <c r="J175" i="29"/>
  <c r="G8" i="30"/>
  <c r="G24" s="1"/>
  <c r="Q175" i="29"/>
  <c r="K8" i="30"/>
  <c r="K24" s="1"/>
  <c r="U175" i="29"/>
  <c r="O8" i="30"/>
  <c r="O24" s="1"/>
  <c r="Y175" i="29"/>
  <c r="S8" i="30"/>
  <c r="S24" s="1"/>
  <c r="AC175" i="29"/>
  <c r="AH39"/>
  <c r="AG47"/>
  <c r="S175"/>
  <c r="B24" i="30"/>
  <c r="AG9" i="29"/>
  <c r="T43"/>
  <c r="J10" i="30" s="1"/>
  <c r="AG62" i="29"/>
  <c r="AB82"/>
  <c r="R14" i="30" s="1"/>
  <c r="AG84" i="29"/>
  <c r="AH84" s="1"/>
  <c r="AF97"/>
  <c r="V16" i="30" s="1"/>
  <c r="AG89" i="29"/>
  <c r="T121"/>
  <c r="J18" i="30" s="1"/>
  <c r="AG111" i="29"/>
  <c r="AG127"/>
  <c r="X145"/>
  <c r="N20" i="30" s="1"/>
  <c r="AG141" i="29"/>
  <c r="AG149"/>
  <c r="AB169"/>
  <c r="R22" i="30" s="1"/>
  <c r="AG171" i="29"/>
  <c r="AH171" s="1"/>
  <c r="R175"/>
  <c r="Z175"/>
  <c r="Q8" i="30"/>
  <c r="Q24" s="1"/>
  <c r="AG26" i="29"/>
  <c r="AG29"/>
  <c r="AF43"/>
  <c r="V10" i="30" s="1"/>
  <c r="AG35" i="29"/>
  <c r="AG40"/>
  <c r="T58"/>
  <c r="J12" i="30" s="1"/>
  <c r="AG57" i="29"/>
  <c r="AG61"/>
  <c r="AG64"/>
  <c r="AG69"/>
  <c r="X82"/>
  <c r="N14" i="30" s="1"/>
  <c r="AG75" i="29"/>
  <c r="AG78"/>
  <c r="AB97"/>
  <c r="R16" i="30" s="1"/>
  <c r="AG99" i="29"/>
  <c r="AG104"/>
  <c r="AG107"/>
  <c r="AF121"/>
  <c r="V18" i="30" s="1"/>
  <c r="AG113" i="29"/>
  <c r="AG118"/>
  <c r="T145"/>
  <c r="J20" i="30" s="1"/>
  <c r="AG135" i="29"/>
  <c r="AG148"/>
  <c r="AG151"/>
  <c r="AG156"/>
  <c r="X169"/>
  <c r="N22" i="30" s="1"/>
  <c r="AG162" i="29"/>
  <c r="AG165"/>
  <c r="M175"/>
  <c r="W175"/>
  <c r="AE175"/>
  <c r="AH125"/>
  <c r="AG87"/>
  <c r="AG49"/>
  <c r="X58"/>
  <c r="N12" i="30" s="1"/>
  <c r="I175" i="29"/>
  <c r="N175"/>
  <c r="AG21"/>
  <c r="AB43"/>
  <c r="R10" i="30" s="1"/>
  <c r="AG45" i="29"/>
  <c r="AG50"/>
  <c r="AG53"/>
  <c r="AF58"/>
  <c r="V12" i="30" s="1"/>
  <c r="T82" i="29"/>
  <c r="J14" i="30" s="1"/>
  <c r="AG72" i="29"/>
  <c r="X97"/>
  <c r="N16" i="30" s="1"/>
  <c r="AG90" i="29"/>
  <c r="AG93"/>
  <c r="AG101"/>
  <c r="AB121"/>
  <c r="R18" i="30" s="1"/>
  <c r="AG123" i="29"/>
  <c r="AG128"/>
  <c r="AG131"/>
  <c r="AF145"/>
  <c r="V20" i="30" s="1"/>
  <c r="AG137" i="29"/>
  <c r="AG142"/>
  <c r="T169"/>
  <c r="J22" i="30" s="1"/>
  <c r="AG159" i="29"/>
  <c r="AG172"/>
  <c r="AH172" s="1"/>
  <c r="L175"/>
  <c r="V175"/>
  <c r="AD175"/>
  <c r="AH11" i="27"/>
  <c r="AH15"/>
  <c r="AH34"/>
  <c r="V8" i="28"/>
  <c r="I9"/>
  <c r="I24" s="1"/>
  <c r="S192" i="27"/>
  <c r="AH48"/>
  <c r="AH109"/>
  <c r="AH114"/>
  <c r="AH154"/>
  <c r="AH178"/>
  <c r="AH186"/>
  <c r="AH18"/>
  <c r="I192"/>
  <c r="B8" i="28"/>
  <c r="B24" s="1"/>
  <c r="N192" i="27"/>
  <c r="F8" i="28"/>
  <c r="F24" s="1"/>
  <c r="AH66" i="27"/>
  <c r="AH100"/>
  <c r="AH133"/>
  <c r="AH134"/>
  <c r="AH168"/>
  <c r="AH24"/>
  <c r="Q9" i="28"/>
  <c r="Q24" s="1"/>
  <c r="AA192" i="27"/>
  <c r="AH96"/>
  <c r="AH144"/>
  <c r="AH147"/>
  <c r="AH148"/>
  <c r="T19"/>
  <c r="X19"/>
  <c r="AG17"/>
  <c r="E24" i="28"/>
  <c r="M24"/>
  <c r="U24"/>
  <c r="AG23" i="27"/>
  <c r="AH25"/>
  <c r="AH75"/>
  <c r="AH106"/>
  <c r="AH113"/>
  <c r="AH138"/>
  <c r="AH181"/>
  <c r="AH38"/>
  <c r="AH82"/>
  <c r="AH86"/>
  <c r="AH123"/>
  <c r="AH162"/>
  <c r="AG21"/>
  <c r="AG10"/>
  <c r="AG37"/>
  <c r="AH99"/>
  <c r="AH137"/>
  <c r="AH77"/>
  <c r="T43"/>
  <c r="J10" i="28" s="1"/>
  <c r="T79" i="27"/>
  <c r="J13" i="28" s="1"/>
  <c r="AB91" i="27"/>
  <c r="R14" i="28" s="1"/>
  <c r="AF115" i="27"/>
  <c r="V16" i="28" s="1"/>
  <c r="T139" i="27"/>
  <c r="J18" i="28" s="1"/>
  <c r="X163" i="27"/>
  <c r="N20" i="28" s="1"/>
  <c r="AG159" i="27"/>
  <c r="AB187"/>
  <c r="R22" i="28" s="1"/>
  <c r="R192" i="27"/>
  <c r="Z192"/>
  <c r="AG26"/>
  <c r="AG29"/>
  <c r="AF43"/>
  <c r="V10" i="28" s="1"/>
  <c r="AG35" i="27"/>
  <c r="AG40"/>
  <c r="T67"/>
  <c r="J12" i="28" s="1"/>
  <c r="AG57" i="27"/>
  <c r="AG70"/>
  <c r="AG73"/>
  <c r="AG78"/>
  <c r="X91"/>
  <c r="N14" i="28" s="1"/>
  <c r="AG84" i="27"/>
  <c r="AG87"/>
  <c r="AG95"/>
  <c r="AB115"/>
  <c r="R16" i="28" s="1"/>
  <c r="AG117" i="27"/>
  <c r="AG122"/>
  <c r="AG125"/>
  <c r="AF139"/>
  <c r="V18" i="28" s="1"/>
  <c r="AG131" i="27"/>
  <c r="AG136"/>
  <c r="T163"/>
  <c r="J20" i="28" s="1"/>
  <c r="AG153" i="27"/>
  <c r="AG166"/>
  <c r="AG169"/>
  <c r="AG174"/>
  <c r="X187"/>
  <c r="N22" i="28" s="1"/>
  <c r="AG180" i="27"/>
  <c r="AG183"/>
  <c r="M192"/>
  <c r="W192"/>
  <c r="AE192"/>
  <c r="AH47"/>
  <c r="AH61"/>
  <c r="AH143"/>
  <c r="AH157"/>
  <c r="AH33"/>
  <c r="AH129"/>
  <c r="C8" i="28"/>
  <c r="C24" s="1"/>
  <c r="J192" i="27"/>
  <c r="G8" i="28"/>
  <c r="G24" s="1"/>
  <c r="Q192" i="27"/>
  <c r="K8" i="28"/>
  <c r="K24" s="1"/>
  <c r="U192" i="27"/>
  <c r="O8" i="28"/>
  <c r="O24" s="1"/>
  <c r="Y192" i="27"/>
  <c r="S8" i="28"/>
  <c r="S24" s="1"/>
  <c r="AC192" i="27"/>
  <c r="AG105"/>
  <c r="AH173"/>
  <c r="AG49"/>
  <c r="X67"/>
  <c r="N12" i="28" s="1"/>
  <c r="AG63" i="27"/>
  <c r="AG93"/>
  <c r="AG101"/>
  <c r="AG107"/>
  <c r="AG145"/>
  <c r="AG189"/>
  <c r="AH189" s="1"/>
  <c r="AB43"/>
  <c r="R10" i="28" s="1"/>
  <c r="AG45" i="27"/>
  <c r="AG50"/>
  <c r="AG53"/>
  <c r="AF67"/>
  <c r="V12" i="28" s="1"/>
  <c r="AG59" i="27"/>
  <c r="AG64"/>
  <c r="T91"/>
  <c r="J14" i="28" s="1"/>
  <c r="AG81" i="27"/>
  <c r="AG94"/>
  <c r="AG97"/>
  <c r="AG102"/>
  <c r="X115"/>
  <c r="N16" i="28" s="1"/>
  <c r="AG108" i="27"/>
  <c r="AG111"/>
  <c r="AG119"/>
  <c r="AB139"/>
  <c r="R18" i="28" s="1"/>
  <c r="AG141" i="27"/>
  <c r="AG146"/>
  <c r="AG149"/>
  <c r="AF163"/>
  <c r="V20" i="28" s="1"/>
  <c r="AG155" i="27"/>
  <c r="AG160"/>
  <c r="T187"/>
  <c r="J22" i="28" s="1"/>
  <c r="AG177" i="27"/>
  <c r="AG190"/>
  <c r="AH190" s="1"/>
  <c r="L192"/>
  <c r="V192"/>
  <c r="AD192"/>
  <c r="X11" i="25"/>
  <c r="AB11"/>
  <c r="M24" i="26"/>
  <c r="AG10" i="25"/>
  <c r="AH10" s="1"/>
  <c r="T11"/>
  <c r="U24" i="26"/>
  <c r="AG25" i="25"/>
  <c r="AH25" s="1"/>
  <c r="S105"/>
  <c r="N12" i="26"/>
  <c r="AF58" i="25"/>
  <c r="V16" i="26" s="1"/>
  <c r="AG94" i="25"/>
  <c r="AG102"/>
  <c r="Z105"/>
  <c r="Q9" i="26"/>
  <c r="Q24" s="1"/>
  <c r="AF21" i="25"/>
  <c r="V10" i="26" s="1"/>
  <c r="AG20" i="25"/>
  <c r="T37"/>
  <c r="J12" i="26" s="1"/>
  <c r="AG28" i="25"/>
  <c r="AH28" s="1"/>
  <c r="X48"/>
  <c r="N14" i="26" s="1"/>
  <c r="AG47" i="25"/>
  <c r="AH47" s="1"/>
  <c r="AG52"/>
  <c r="AB58"/>
  <c r="R16" i="26" s="1"/>
  <c r="AG60" i="25"/>
  <c r="AH60" s="1"/>
  <c r="AF70"/>
  <c r="V18" i="26" s="1"/>
  <c r="AG68" i="25"/>
  <c r="AH68" s="1"/>
  <c r="T80"/>
  <c r="J20" i="26" s="1"/>
  <c r="AG78" i="25"/>
  <c r="AG83"/>
  <c r="X92"/>
  <c r="N22" i="26" s="1"/>
  <c r="AG89" i="25"/>
  <c r="AH89" s="1"/>
  <c r="AG96"/>
  <c r="M105"/>
  <c r="W105"/>
  <c r="AE105"/>
  <c r="F8" i="26"/>
  <c r="C8"/>
  <c r="C24" s="1"/>
  <c r="J105" i="25"/>
  <c r="G8" i="26"/>
  <c r="G24" s="1"/>
  <c r="Q105" i="25"/>
  <c r="K8" i="26"/>
  <c r="K24" s="1"/>
  <c r="U105" i="25"/>
  <c r="O8" i="26"/>
  <c r="O24" s="1"/>
  <c r="Y105" i="25"/>
  <c r="S8" i="26"/>
  <c r="S24" s="1"/>
  <c r="AC105" i="25"/>
  <c r="AG13"/>
  <c r="AH13" s="1"/>
  <c r="AG56"/>
  <c r="B8" i="26"/>
  <c r="T21" i="25"/>
  <c r="J10" i="26" s="1"/>
  <c r="AG34" i="25"/>
  <c r="AH34" s="1"/>
  <c r="AB48"/>
  <c r="R14" i="26" s="1"/>
  <c r="AG50" i="25"/>
  <c r="T70"/>
  <c r="J18" i="26" s="1"/>
  <c r="X80" i="25"/>
  <c r="N20" i="26" s="1"/>
  <c r="AB92" i="25"/>
  <c r="R22" i="26" s="1"/>
  <c r="AB21" i="25"/>
  <c r="R10" i="26" s="1"/>
  <c r="AG23" i="25"/>
  <c r="AH23" s="1"/>
  <c r="AF37"/>
  <c r="V12" i="26" s="1"/>
  <c r="AG30" i="25"/>
  <c r="AH30" s="1"/>
  <c r="AG35"/>
  <c r="AH35" s="1"/>
  <c r="T48"/>
  <c r="J14" i="26" s="1"/>
  <c r="AG44" i="25"/>
  <c r="AH44" s="1"/>
  <c r="AG51"/>
  <c r="X58"/>
  <c r="N16" i="26" s="1"/>
  <c r="AG62" i="25"/>
  <c r="AH62" s="1"/>
  <c r="AB70"/>
  <c r="R18" i="26" s="1"/>
  <c r="AG72" i="25"/>
  <c r="AF80"/>
  <c r="V20" i="26" s="1"/>
  <c r="T92" i="25"/>
  <c r="J22" i="26" s="1"/>
  <c r="AG86" i="25"/>
  <c r="AH86" s="1"/>
  <c r="AG95"/>
  <c r="AG98"/>
  <c r="AG103"/>
  <c r="V105"/>
  <c r="AD105"/>
  <c r="J8" i="24"/>
  <c r="V8"/>
  <c r="R8"/>
  <c r="N8"/>
  <c r="T58" i="23"/>
  <c r="J17" i="24" s="1"/>
  <c r="AG61" i="23"/>
  <c r="AH61" s="1"/>
  <c r="T75"/>
  <c r="J21" i="24" s="1"/>
  <c r="AG82" i="23"/>
  <c r="AH82" s="1"/>
  <c r="AG22"/>
  <c r="AH22" s="1"/>
  <c r="AG42"/>
  <c r="AG60"/>
  <c r="AH60" s="1"/>
  <c r="AG77"/>
  <c r="F24" i="24"/>
  <c r="L84" i="23"/>
  <c r="R84"/>
  <c r="V84"/>
  <c r="Z84"/>
  <c r="AD84"/>
  <c r="AG18"/>
  <c r="AH18" s="1"/>
  <c r="AG31"/>
  <c r="AH31" s="1"/>
  <c r="AG38"/>
  <c r="AG49"/>
  <c r="AH49" s="1"/>
  <c r="AG81"/>
  <c r="AH81" s="1"/>
  <c r="D8" i="24"/>
  <c r="D24" s="1"/>
  <c r="L8"/>
  <c r="L24" s="1"/>
  <c r="T8"/>
  <c r="T24" s="1"/>
  <c r="AG9" i="23"/>
  <c r="AH9" s="1"/>
  <c r="C24" i="24"/>
  <c r="G24"/>
  <c r="K24"/>
  <c r="O24"/>
  <c r="S24"/>
  <c r="AG23" i="23"/>
  <c r="AH23" s="1"/>
  <c r="AG34"/>
  <c r="N84"/>
  <c r="AG19"/>
  <c r="AH19" s="1"/>
  <c r="AG57"/>
  <c r="AH57" s="1"/>
  <c r="AG74"/>
  <c r="AH74" s="1"/>
  <c r="H8" i="24"/>
  <c r="H24" s="1"/>
  <c r="P8"/>
  <c r="P24" s="1"/>
  <c r="M192" i="10"/>
  <c r="E24" i="11"/>
  <c r="AB115" i="10"/>
  <c r="AG85"/>
  <c r="AH85" s="1"/>
  <c r="X115"/>
  <c r="AG132"/>
  <c r="AH132" s="1"/>
  <c r="AF91"/>
  <c r="AG60"/>
  <c r="AH60" s="1"/>
  <c r="T67"/>
  <c r="AG88"/>
  <c r="AH88" s="1"/>
  <c r="AG89"/>
  <c r="AH89" s="1"/>
  <c r="AG90"/>
  <c r="AH90" s="1"/>
  <c r="AG94"/>
  <c r="AH94" s="1"/>
  <c r="AG95"/>
  <c r="AH95" s="1"/>
  <c r="AG96"/>
  <c r="AH96" s="1"/>
  <c r="AG97"/>
  <c r="AH97" s="1"/>
  <c r="AG98"/>
  <c r="AH98" s="1"/>
  <c r="AG99"/>
  <c r="AH99" s="1"/>
  <c r="AG100"/>
  <c r="AG101"/>
  <c r="AG102"/>
  <c r="AH102" s="1"/>
  <c r="AG105"/>
  <c r="AH105" s="1"/>
  <c r="AG106"/>
  <c r="AH106" s="1"/>
  <c r="AG107"/>
  <c r="AH107" s="1"/>
  <c r="AG62"/>
  <c r="AH62" s="1"/>
  <c r="AG64"/>
  <c r="AH64" s="1"/>
  <c r="AG66"/>
  <c r="AH66" s="1"/>
  <c r="AG69"/>
  <c r="AH69" s="1"/>
  <c r="AG71"/>
  <c r="AH71" s="1"/>
  <c r="AG74"/>
  <c r="AH74" s="1"/>
  <c r="AG76"/>
  <c r="AH76" s="1"/>
  <c r="AG77"/>
  <c r="AH77" s="1"/>
  <c r="AG81"/>
  <c r="AG83"/>
  <c r="AG86"/>
  <c r="AH86" s="1"/>
  <c r="AG137"/>
  <c r="AH137" s="1"/>
  <c r="AG21"/>
  <c r="AH21" s="1"/>
  <c r="AG22"/>
  <c r="AH22" s="1"/>
  <c r="AG23"/>
  <c r="AH23" s="1"/>
  <c r="AG24"/>
  <c r="AH24" s="1"/>
  <c r="AG25"/>
  <c r="AH25" s="1"/>
  <c r="AG26"/>
  <c r="AH26" s="1"/>
  <c r="AG28"/>
  <c r="AH28" s="1"/>
  <c r="AG29"/>
  <c r="AH29" s="1"/>
  <c r="AG30"/>
  <c r="AH30" s="1"/>
  <c r="AG57"/>
  <c r="AH57" s="1"/>
  <c r="AG58"/>
  <c r="AH58" s="1"/>
  <c r="AG59"/>
  <c r="AG133"/>
  <c r="AH133" s="1"/>
  <c r="AG134"/>
  <c r="AH134" s="1"/>
  <c r="AG135"/>
  <c r="AH135" s="1"/>
  <c r="AG136"/>
  <c r="AH136" s="1"/>
  <c r="AG138"/>
  <c r="AH138" s="1"/>
  <c r="AG141"/>
  <c r="AH141" s="1"/>
  <c r="AG142"/>
  <c r="AH142" s="1"/>
  <c r="AG143"/>
  <c r="AH143" s="1"/>
  <c r="AG144"/>
  <c r="AH144" s="1"/>
  <c r="AG145"/>
  <c r="AH145" s="1"/>
  <c r="AG146"/>
  <c r="AH146" s="1"/>
  <c r="AG147"/>
  <c r="AH147" s="1"/>
  <c r="AG148"/>
  <c r="AH148" s="1"/>
  <c r="AG149"/>
  <c r="AH149" s="1"/>
  <c r="AG150"/>
  <c r="AH150" s="1"/>
  <c r="AG153"/>
  <c r="AG154"/>
  <c r="AH154" s="1"/>
  <c r="AG155"/>
  <c r="AH155" s="1"/>
  <c r="AG156"/>
  <c r="AH156" s="1"/>
  <c r="AG157"/>
  <c r="AH157" s="1"/>
  <c r="AG158"/>
  <c r="AH158" s="1"/>
  <c r="AG159"/>
  <c r="AH159" s="1"/>
  <c r="AG160"/>
  <c r="AG161"/>
  <c r="AH161" s="1"/>
  <c r="AG162"/>
  <c r="AH162" s="1"/>
  <c r="AG165"/>
  <c r="AH165" s="1"/>
  <c r="AG166"/>
  <c r="AH166" s="1"/>
  <c r="AG167"/>
  <c r="AH167" s="1"/>
  <c r="AG168"/>
  <c r="AH168" s="1"/>
  <c r="AG169"/>
  <c r="AH169" s="1"/>
  <c r="AG170"/>
  <c r="AH170" s="1"/>
  <c r="AG171"/>
  <c r="AH171" s="1"/>
  <c r="AG172"/>
  <c r="AH172" s="1"/>
  <c r="AG173"/>
  <c r="AH173" s="1"/>
  <c r="AG174"/>
  <c r="AH174" s="1"/>
  <c r="AG177"/>
  <c r="AH177" s="1"/>
  <c r="AG178"/>
  <c r="AH178" s="1"/>
  <c r="AG179"/>
  <c r="AH179" s="1"/>
  <c r="AG180"/>
  <c r="AH180" s="1"/>
  <c r="AG181"/>
  <c r="AH181" s="1"/>
  <c r="AG182"/>
  <c r="AG183"/>
  <c r="AH183" s="1"/>
  <c r="AG184"/>
  <c r="AH184" s="1"/>
  <c r="AG185"/>
  <c r="AH185" s="1"/>
  <c r="AG186"/>
  <c r="AH186" s="1"/>
  <c r="AG189"/>
  <c r="T31"/>
  <c r="T115"/>
  <c r="T163"/>
  <c r="T191"/>
  <c r="AG61"/>
  <c r="AH61" s="1"/>
  <c r="AG63"/>
  <c r="AH63" s="1"/>
  <c r="AG65"/>
  <c r="AH65" s="1"/>
  <c r="AG70"/>
  <c r="AH70" s="1"/>
  <c r="AG72"/>
  <c r="AH72" s="1"/>
  <c r="AG73"/>
  <c r="AH73" s="1"/>
  <c r="AG75"/>
  <c r="AH75" s="1"/>
  <c r="AG78"/>
  <c r="AH78" s="1"/>
  <c r="AG82"/>
  <c r="AH82" s="1"/>
  <c r="AG84"/>
  <c r="AH84" s="1"/>
  <c r="AG87"/>
  <c r="AH87" s="1"/>
  <c r="T91"/>
  <c r="AG93"/>
  <c r="AG109"/>
  <c r="AG110"/>
  <c r="AH110" s="1"/>
  <c r="AG111"/>
  <c r="AH111" s="1"/>
  <c r="AG112"/>
  <c r="AG113"/>
  <c r="AH113" s="1"/>
  <c r="AG114"/>
  <c r="AH114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9"/>
  <c r="AH129" s="1"/>
  <c r="AG130"/>
  <c r="AH130" s="1"/>
  <c r="AG131"/>
  <c r="AH131" s="1"/>
  <c r="T79"/>
  <c r="AH182"/>
  <c r="AH160"/>
  <c r="AH109"/>
  <c r="AH100"/>
  <c r="AH101"/>
  <c r="AH81"/>
  <c r="AH83"/>
  <c r="AH59"/>
  <c r="AG27"/>
  <c r="AH27" s="1"/>
  <c r="AG33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5"/>
  <c r="AH45" s="1"/>
  <c r="AG46"/>
  <c r="AH46" s="1"/>
  <c r="AG47"/>
  <c r="AH47" s="1"/>
  <c r="AG48"/>
  <c r="AH48" s="1"/>
  <c r="AG49"/>
  <c r="AH49" s="1"/>
  <c r="AG50"/>
  <c r="AH50" s="1"/>
  <c r="AG51"/>
  <c r="AH51" s="1"/>
  <c r="AG52"/>
  <c r="AH52" s="1"/>
  <c r="AG53"/>
  <c r="AH53" s="1"/>
  <c r="AG54"/>
  <c r="AH54" s="1"/>
  <c r="AG15"/>
  <c r="AH15" s="1"/>
  <c r="AG14"/>
  <c r="AH14" s="1"/>
  <c r="AG11"/>
  <c r="AH11" s="1"/>
  <c r="AB19"/>
  <c r="AG12"/>
  <c r="AH12" s="1"/>
  <c r="AG16"/>
  <c r="AH16" s="1"/>
  <c r="X19"/>
  <c r="AG13"/>
  <c r="AH13" s="1"/>
  <c r="AG17"/>
  <c r="AH17" s="1"/>
  <c r="AF19"/>
  <c r="AG40" i="23" l="1"/>
  <c r="AH38"/>
  <c r="AH66"/>
  <c r="AG67"/>
  <c r="AH69"/>
  <c r="AG71"/>
  <c r="AH34"/>
  <c r="AG36"/>
  <c r="AH42"/>
  <c r="AG44"/>
  <c r="AH48"/>
  <c r="AG50"/>
  <c r="AH189" i="10"/>
  <c r="AG70" i="29"/>
  <c r="AH70" s="1"/>
  <c r="X13" i="30" s="1"/>
  <c r="AG139" i="27"/>
  <c r="AH139" s="1"/>
  <c r="X18" i="28" s="1"/>
  <c r="AG175" i="27"/>
  <c r="AH175" s="1"/>
  <c r="X21" i="28" s="1"/>
  <c r="S84" i="23"/>
  <c r="F24" i="26"/>
  <c r="AG42" i="25"/>
  <c r="AH42" s="1"/>
  <c r="X13" i="26" s="1"/>
  <c r="AH39" i="25"/>
  <c r="R105"/>
  <c r="B24" i="26"/>
  <c r="N105" i="25"/>
  <c r="L105"/>
  <c r="AB84" i="23"/>
  <c r="AG21" i="25"/>
  <c r="AH21" s="1"/>
  <c r="X10" i="26" s="1"/>
  <c r="AG70" i="25"/>
  <c r="AH70" s="1"/>
  <c r="X18" i="26" s="1"/>
  <c r="AG84" i="25"/>
  <c r="W21" i="26" s="1"/>
  <c r="R24" i="24"/>
  <c r="X84" i="23"/>
  <c r="AF84"/>
  <c r="N24" i="24"/>
  <c r="V24"/>
  <c r="AH19" i="25"/>
  <c r="V24" i="26"/>
  <c r="J24" i="24"/>
  <c r="AH165" i="29"/>
  <c r="AH118"/>
  <c r="AH78"/>
  <c r="AH40"/>
  <c r="AG85"/>
  <c r="AH137"/>
  <c r="AH90"/>
  <c r="AH29"/>
  <c r="AH141"/>
  <c r="AH9"/>
  <c r="AG19"/>
  <c r="AH142"/>
  <c r="AH128"/>
  <c r="AH93"/>
  <c r="AH53"/>
  <c r="AG31"/>
  <c r="AH21"/>
  <c r="AH135"/>
  <c r="AG145"/>
  <c r="AH57"/>
  <c r="AG58"/>
  <c r="AH149"/>
  <c r="AH62"/>
  <c r="AH47"/>
  <c r="V24" i="30"/>
  <c r="T175" i="29"/>
  <c r="AB175"/>
  <c r="AG43"/>
  <c r="J24" i="30"/>
  <c r="R24"/>
  <c r="X175" i="29"/>
  <c r="AH72"/>
  <c r="AG82"/>
  <c r="AG55"/>
  <c r="AH45"/>
  <c r="AH151"/>
  <c r="AH104"/>
  <c r="AH64"/>
  <c r="AH26"/>
  <c r="AG174"/>
  <c r="AH89"/>
  <c r="AH159"/>
  <c r="AG169"/>
  <c r="AG133"/>
  <c r="AH123"/>
  <c r="AH50"/>
  <c r="AH49"/>
  <c r="AH156"/>
  <c r="AH107"/>
  <c r="AH69"/>
  <c r="AH127"/>
  <c r="AH131"/>
  <c r="AH101"/>
  <c r="AH87"/>
  <c r="AG97"/>
  <c r="AH162"/>
  <c r="AH148"/>
  <c r="AH113"/>
  <c r="AG109"/>
  <c r="AH99"/>
  <c r="AH75"/>
  <c r="AH61"/>
  <c r="AH35"/>
  <c r="AH111"/>
  <c r="AG121"/>
  <c r="AG157"/>
  <c r="AF175"/>
  <c r="N24" i="30"/>
  <c r="W18" i="28"/>
  <c r="AH81" i="27"/>
  <c r="AG91"/>
  <c r="AH59"/>
  <c r="AG55"/>
  <c r="AH45"/>
  <c r="AH101"/>
  <c r="AH153"/>
  <c r="AG163"/>
  <c r="AH57"/>
  <c r="AG67"/>
  <c r="AH23"/>
  <c r="T192"/>
  <c r="J8" i="28"/>
  <c r="J24" s="1"/>
  <c r="AH177" i="27"/>
  <c r="AG187"/>
  <c r="AH155"/>
  <c r="AG151"/>
  <c r="AH141"/>
  <c r="AH108"/>
  <c r="AH94"/>
  <c r="AH64"/>
  <c r="AH50"/>
  <c r="AG191"/>
  <c r="AH107"/>
  <c r="AH180"/>
  <c r="AH166"/>
  <c r="AH131"/>
  <c r="AG127"/>
  <c r="AH117"/>
  <c r="AH84"/>
  <c r="AH70"/>
  <c r="AH35"/>
  <c r="AH159"/>
  <c r="AH10"/>
  <c r="X192"/>
  <c r="N8" i="28"/>
  <c r="N24" s="1"/>
  <c r="R24"/>
  <c r="AG19" i="27"/>
  <c r="AF192"/>
  <c r="AH160"/>
  <c r="AH146"/>
  <c r="AH111"/>
  <c r="AH97"/>
  <c r="AH53"/>
  <c r="AH145"/>
  <c r="AH63"/>
  <c r="AH49"/>
  <c r="AH105"/>
  <c r="AG115"/>
  <c r="AH183"/>
  <c r="AH169"/>
  <c r="AH136"/>
  <c r="AH122"/>
  <c r="AH87"/>
  <c r="AH73"/>
  <c r="AH40"/>
  <c r="AH26"/>
  <c r="AH17"/>
  <c r="AH149"/>
  <c r="AH119"/>
  <c r="AH102"/>
  <c r="AG103"/>
  <c r="AH93"/>
  <c r="AH174"/>
  <c r="AH125"/>
  <c r="AH95"/>
  <c r="AH78"/>
  <c r="AH29"/>
  <c r="AH37"/>
  <c r="AG31"/>
  <c r="AH21"/>
  <c r="AG79"/>
  <c r="V24" i="28"/>
  <c r="AG43" i="27"/>
  <c r="AB192"/>
  <c r="AH103" i="25"/>
  <c r="AG92"/>
  <c r="AG76"/>
  <c r="AH72"/>
  <c r="AH51"/>
  <c r="AH96"/>
  <c r="AH52"/>
  <c r="AH78"/>
  <c r="AG80"/>
  <c r="AG37"/>
  <c r="X105"/>
  <c r="N8" i="26"/>
  <c r="N24" s="1"/>
  <c r="AF105" i="25"/>
  <c r="AH95"/>
  <c r="AG48"/>
  <c r="AG26"/>
  <c r="AG54"/>
  <c r="AH50"/>
  <c r="AG64"/>
  <c r="AH20"/>
  <c r="AG104"/>
  <c r="AH94"/>
  <c r="T105"/>
  <c r="J8" i="26"/>
  <c r="J24" s="1"/>
  <c r="AB105" i="25"/>
  <c r="R8" i="26"/>
  <c r="R24" s="1"/>
  <c r="AH98" i="25"/>
  <c r="AH56"/>
  <c r="AG58"/>
  <c r="AG16"/>
  <c r="AH102"/>
  <c r="AG11"/>
  <c r="AG10" i="23"/>
  <c r="AH77"/>
  <c r="AG78"/>
  <c r="AG62"/>
  <c r="AG24"/>
  <c r="AG75"/>
  <c r="AG83"/>
  <c r="AG58"/>
  <c r="AG32"/>
  <c r="AG54"/>
  <c r="T84"/>
  <c r="AG103" i="10"/>
  <c r="AH103" s="1"/>
  <c r="AG115"/>
  <c r="AH115" s="1"/>
  <c r="AH112"/>
  <c r="AH33"/>
  <c r="AG43"/>
  <c r="AH43" s="1"/>
  <c r="AG187"/>
  <c r="AH187" s="1"/>
  <c r="AG139"/>
  <c r="AH139" s="1"/>
  <c r="AG31"/>
  <c r="AH31" s="1"/>
  <c r="AG91"/>
  <c r="AH91" s="1"/>
  <c r="AG191"/>
  <c r="AH191" s="1"/>
  <c r="AG175"/>
  <c r="AH175" s="1"/>
  <c r="AG151"/>
  <c r="AH151" s="1"/>
  <c r="AG67"/>
  <c r="AH67" s="1"/>
  <c r="AG55"/>
  <c r="AH55" s="1"/>
  <c r="AG163"/>
  <c r="AH163" s="1"/>
  <c r="AG79"/>
  <c r="AH79" s="1"/>
  <c r="AH93"/>
  <c r="AH153"/>
  <c r="AG127"/>
  <c r="AH127" s="1"/>
  <c r="W13" i="30" l="1"/>
  <c r="W21" i="28"/>
  <c r="AH84" i="25"/>
  <c r="X21" i="26" s="1"/>
  <c r="W13"/>
  <c r="W10"/>
  <c r="W18"/>
  <c r="W22" i="30"/>
  <c r="AH169" i="29"/>
  <c r="X22" i="30" s="1"/>
  <c r="W14"/>
  <c r="AH82" i="29"/>
  <c r="X14" i="30" s="1"/>
  <c r="W12"/>
  <c r="AH58" i="29"/>
  <c r="X12" i="30" s="1"/>
  <c r="W9"/>
  <c r="AH31" i="29"/>
  <c r="X9" i="30" s="1"/>
  <c r="W18"/>
  <c r="AH121" i="29"/>
  <c r="X18" i="30" s="1"/>
  <c r="W11"/>
  <c r="AH55" i="29"/>
  <c r="X11" i="30" s="1"/>
  <c r="W20"/>
  <c r="AH145" i="29"/>
  <c r="X20" i="30" s="1"/>
  <c r="W16"/>
  <c r="AH97" i="29"/>
  <c r="X16" i="30" s="1"/>
  <c r="W8"/>
  <c r="AG175" i="29"/>
  <c r="AI174" s="1"/>
  <c r="Y23" i="30" s="1"/>
  <c r="AH19" i="29"/>
  <c r="X8" i="30" s="1"/>
  <c r="W19"/>
  <c r="AH133" i="29"/>
  <c r="X19" i="30" s="1"/>
  <c r="W23"/>
  <c r="AH174" i="29"/>
  <c r="X23" i="30" s="1"/>
  <c r="W21"/>
  <c r="AH157" i="29"/>
  <c r="X21" i="30" s="1"/>
  <c r="W17"/>
  <c r="AH109" i="29"/>
  <c r="X17" i="30" s="1"/>
  <c r="W10"/>
  <c r="AH43" i="29"/>
  <c r="X10" i="30" s="1"/>
  <c r="W15"/>
  <c r="AH85" i="29"/>
  <c r="X15" i="30" s="1"/>
  <c r="W13" i="28"/>
  <c r="AH79" i="27"/>
  <c r="X13" i="28" s="1"/>
  <c r="W10"/>
  <c r="AH43" i="27"/>
  <c r="X10" i="28" s="1"/>
  <c r="W15"/>
  <c r="AH103" i="27"/>
  <c r="X15" i="28" s="1"/>
  <c r="W23"/>
  <c r="AH191" i="27"/>
  <c r="X23" i="28" s="1"/>
  <c r="W20"/>
  <c r="AH163" i="27"/>
  <c r="X20" i="28" s="1"/>
  <c r="W16"/>
  <c r="AH115" i="27"/>
  <c r="X16" i="28" s="1"/>
  <c r="W19"/>
  <c r="AH151" i="27"/>
  <c r="X19" i="28" s="1"/>
  <c r="W11"/>
  <c r="AH55" i="27"/>
  <c r="X11" i="28" s="1"/>
  <c r="W22"/>
  <c r="AH187" i="27"/>
  <c r="X22" i="28" s="1"/>
  <c r="W14"/>
  <c r="AH91" i="27"/>
  <c r="X14" i="28" s="1"/>
  <c r="W9"/>
  <c r="AH31" i="27"/>
  <c r="X9" i="28" s="1"/>
  <c r="W8"/>
  <c r="AG192" i="27"/>
  <c r="AI163" s="1"/>
  <c r="Y20" i="28" s="1"/>
  <c r="AH19" i="27"/>
  <c r="X8" i="28" s="1"/>
  <c r="W17"/>
  <c r="AH127" i="27"/>
  <c r="X17" i="28" s="1"/>
  <c r="W12"/>
  <c r="AH67" i="27"/>
  <c r="X12" i="28" s="1"/>
  <c r="W8" i="26"/>
  <c r="AG105" i="25"/>
  <c r="AH11"/>
  <c r="X8" i="26" s="1"/>
  <c r="W16"/>
  <c r="AH58" i="25"/>
  <c r="X16" i="26" s="1"/>
  <c r="W15"/>
  <c r="AH54" i="25"/>
  <c r="X15" i="26" s="1"/>
  <c r="W14"/>
  <c r="AH48" i="25"/>
  <c r="X14" i="26" s="1"/>
  <c r="W12"/>
  <c r="AH37" i="25"/>
  <c r="X12" i="26" s="1"/>
  <c r="W9"/>
  <c r="AH16" i="25"/>
  <c r="X9" i="26" s="1"/>
  <c r="W20"/>
  <c r="AH80" i="25"/>
  <c r="X20" i="26" s="1"/>
  <c r="W17"/>
  <c r="AH64" i="25"/>
  <c r="X17" i="26" s="1"/>
  <c r="W19"/>
  <c r="AH76" i="25"/>
  <c r="X19" i="26" s="1"/>
  <c r="W23"/>
  <c r="AH104" i="25"/>
  <c r="X23" i="26" s="1"/>
  <c r="W11"/>
  <c r="AH26" i="25"/>
  <c r="X11" i="26" s="1"/>
  <c r="W22"/>
  <c r="AH92" i="25"/>
  <c r="X22" i="26" s="1"/>
  <c r="W20" i="24"/>
  <c r="AH71" i="23"/>
  <c r="X20" i="24" s="1"/>
  <c r="W11"/>
  <c r="AH32" i="23"/>
  <c r="X11" i="24" s="1"/>
  <c r="W14"/>
  <c r="AH44" i="23"/>
  <c r="X14" i="24" s="1"/>
  <c r="W9"/>
  <c r="AH20" i="23"/>
  <c r="X9" i="24" s="1"/>
  <c r="W8"/>
  <c r="AG84" i="23"/>
  <c r="AI70" s="1"/>
  <c r="AH10"/>
  <c r="X8" i="24" s="1"/>
  <c r="W15"/>
  <c r="AH50" i="23"/>
  <c r="X15" i="24" s="1"/>
  <c r="W21"/>
  <c r="AH75" i="23"/>
  <c r="X21" i="24" s="1"/>
  <c r="W18"/>
  <c r="AH62" i="23"/>
  <c r="X18" i="24" s="1"/>
  <c r="W16"/>
  <c r="AH54" i="23"/>
  <c r="X16" i="24" s="1"/>
  <c r="W23"/>
  <c r="AH83" i="23"/>
  <c r="X23" i="24" s="1"/>
  <c r="W22"/>
  <c r="AH78" i="23"/>
  <c r="X22" i="24" s="1"/>
  <c r="W19"/>
  <c r="AH67" i="23"/>
  <c r="X19" i="24" s="1"/>
  <c r="W17"/>
  <c r="AH58" i="23"/>
  <c r="X17" i="24" s="1"/>
  <c r="W10"/>
  <c r="AH24" i="23"/>
  <c r="X10" i="24" s="1"/>
  <c r="W12"/>
  <c r="AH36" i="23"/>
  <c r="X12" i="24" s="1"/>
  <c r="W13"/>
  <c r="AH40" i="23"/>
  <c r="X13" i="24" s="1"/>
  <c r="B20" i="11"/>
  <c r="B19"/>
  <c r="B18"/>
  <c r="B17"/>
  <c r="B16"/>
  <c r="B15"/>
  <c r="B14"/>
  <c r="B13"/>
  <c r="B12"/>
  <c r="B11"/>
  <c r="B10"/>
  <c r="B9"/>
  <c r="B8"/>
  <c r="F20"/>
  <c r="D20"/>
  <c r="D19"/>
  <c r="D18"/>
  <c r="F17"/>
  <c r="D17"/>
  <c r="D16"/>
  <c r="F15"/>
  <c r="D15"/>
  <c r="F12"/>
  <c r="D12"/>
  <c r="D8"/>
  <c r="F9"/>
  <c r="D9"/>
  <c r="A192" i="10"/>
  <c r="B23" i="11"/>
  <c r="F14"/>
  <c r="D14"/>
  <c r="F13"/>
  <c r="D13"/>
  <c r="F10"/>
  <c r="D10"/>
  <c r="A24"/>
  <c r="U23"/>
  <c r="T23"/>
  <c r="S23"/>
  <c r="Q23"/>
  <c r="P23"/>
  <c r="O23"/>
  <c r="M23"/>
  <c r="L23"/>
  <c r="K23"/>
  <c r="I23"/>
  <c r="H23"/>
  <c r="G23"/>
  <c r="C23"/>
  <c r="V23"/>
  <c r="R23"/>
  <c r="J23"/>
  <c r="U22"/>
  <c r="T22"/>
  <c r="S22"/>
  <c r="Q22"/>
  <c r="P22"/>
  <c r="O22"/>
  <c r="M22"/>
  <c r="L22"/>
  <c r="K22"/>
  <c r="I22"/>
  <c r="H22"/>
  <c r="G22"/>
  <c r="C22"/>
  <c r="B22"/>
  <c r="U21"/>
  <c r="T21"/>
  <c r="S21"/>
  <c r="Q21"/>
  <c r="P21"/>
  <c r="O21"/>
  <c r="M21"/>
  <c r="L21"/>
  <c r="K21"/>
  <c r="I21"/>
  <c r="H21"/>
  <c r="G21"/>
  <c r="F21"/>
  <c r="D21"/>
  <c r="C21"/>
  <c r="J21"/>
  <c r="U20"/>
  <c r="T20"/>
  <c r="S20"/>
  <c r="Q20"/>
  <c r="P20"/>
  <c r="O20"/>
  <c r="M20"/>
  <c r="L20"/>
  <c r="K20"/>
  <c r="I20"/>
  <c r="H20"/>
  <c r="G20"/>
  <c r="C20"/>
  <c r="U19"/>
  <c r="T19"/>
  <c r="S19"/>
  <c r="Q19"/>
  <c r="P19"/>
  <c r="O19"/>
  <c r="M19"/>
  <c r="L19"/>
  <c r="K19"/>
  <c r="I19"/>
  <c r="H19"/>
  <c r="G19"/>
  <c r="F19"/>
  <c r="C19"/>
  <c r="T18"/>
  <c r="S18"/>
  <c r="P18"/>
  <c r="O18"/>
  <c r="L18"/>
  <c r="K18"/>
  <c r="H18"/>
  <c r="G18"/>
  <c r="F18"/>
  <c r="C18"/>
  <c r="V18"/>
  <c r="R18"/>
  <c r="N18"/>
  <c r="J18"/>
  <c r="U17"/>
  <c r="T17"/>
  <c r="S17"/>
  <c r="Q17"/>
  <c r="P17"/>
  <c r="O17"/>
  <c r="M17"/>
  <c r="L17"/>
  <c r="K17"/>
  <c r="I17"/>
  <c r="H17"/>
  <c r="G17"/>
  <c r="C17"/>
  <c r="U16"/>
  <c r="T16"/>
  <c r="S16"/>
  <c r="Q16"/>
  <c r="P16"/>
  <c r="O16"/>
  <c r="M16"/>
  <c r="L16"/>
  <c r="K16"/>
  <c r="I16"/>
  <c r="H16"/>
  <c r="G16"/>
  <c r="F16"/>
  <c r="C16"/>
  <c r="R16"/>
  <c r="U15"/>
  <c r="T15"/>
  <c r="S15"/>
  <c r="Q15"/>
  <c r="P15"/>
  <c r="O15"/>
  <c r="M15"/>
  <c r="K15"/>
  <c r="I15"/>
  <c r="H15"/>
  <c r="G15"/>
  <c r="C15"/>
  <c r="U14"/>
  <c r="T14"/>
  <c r="S14"/>
  <c r="Q14"/>
  <c r="P14"/>
  <c r="O14"/>
  <c r="M14"/>
  <c r="L14"/>
  <c r="K14"/>
  <c r="I14"/>
  <c r="H14"/>
  <c r="G14"/>
  <c r="C14"/>
  <c r="R14"/>
  <c r="U13"/>
  <c r="T13"/>
  <c r="S13"/>
  <c r="Q13"/>
  <c r="P13"/>
  <c r="O13"/>
  <c r="M13"/>
  <c r="L13"/>
  <c r="K13"/>
  <c r="I13"/>
  <c r="H13"/>
  <c r="G13"/>
  <c r="C13"/>
  <c r="R13"/>
  <c r="J13"/>
  <c r="U12"/>
  <c r="T12"/>
  <c r="S12"/>
  <c r="Q12"/>
  <c r="P12"/>
  <c r="O12"/>
  <c r="M12"/>
  <c r="L12"/>
  <c r="K12"/>
  <c r="I12"/>
  <c r="H12"/>
  <c r="G12"/>
  <c r="C12"/>
  <c r="R12"/>
  <c r="U11"/>
  <c r="T11"/>
  <c r="S11"/>
  <c r="Q11"/>
  <c r="P11"/>
  <c r="O11"/>
  <c r="M11"/>
  <c r="L11"/>
  <c r="K11"/>
  <c r="I11"/>
  <c r="H11"/>
  <c r="G11"/>
  <c r="F11"/>
  <c r="D11"/>
  <c r="C11"/>
  <c r="R11"/>
  <c r="J11"/>
  <c r="U10"/>
  <c r="T10"/>
  <c r="S10"/>
  <c r="Q10"/>
  <c r="P10"/>
  <c r="O10"/>
  <c r="M10"/>
  <c r="L10"/>
  <c r="K10"/>
  <c r="I10"/>
  <c r="H10"/>
  <c r="G10"/>
  <c r="C10"/>
  <c r="J10"/>
  <c r="U9"/>
  <c r="T9"/>
  <c r="S9"/>
  <c r="Q9"/>
  <c r="P9"/>
  <c r="O9"/>
  <c r="M9"/>
  <c r="L9"/>
  <c r="K9"/>
  <c r="I9"/>
  <c r="H9"/>
  <c r="G9"/>
  <c r="C9"/>
  <c r="U8"/>
  <c r="S8"/>
  <c r="Q8"/>
  <c r="O8"/>
  <c r="M8"/>
  <c r="K8"/>
  <c r="I8"/>
  <c r="G8"/>
  <c r="T18" i="10"/>
  <c r="AG18" s="1"/>
  <c r="AH18" s="1"/>
  <c r="T10"/>
  <c r="AG9"/>
  <c r="AH9" s="1"/>
  <c r="AI64" i="23" l="1"/>
  <c r="AI65"/>
  <c r="AI43"/>
  <c r="AI47"/>
  <c r="AI46"/>
  <c r="AI35"/>
  <c r="AI39"/>
  <c r="AI27"/>
  <c r="AI28"/>
  <c r="AI29"/>
  <c r="AI26"/>
  <c r="AI10"/>
  <c r="Y8" i="24" s="1"/>
  <c r="AI17" i="23"/>
  <c r="AI13"/>
  <c r="AI15"/>
  <c r="AI16"/>
  <c r="AI14"/>
  <c r="AI12"/>
  <c r="AI85" i="29"/>
  <c r="Y15" i="30" s="1"/>
  <c r="AI43" i="29"/>
  <c r="Y10" i="30" s="1"/>
  <c r="AI157" i="29"/>
  <c r="Y21" i="30" s="1"/>
  <c r="AI82" i="29"/>
  <c r="Y14" i="30" s="1"/>
  <c r="AI80" i="25"/>
  <c r="Y20" i="26" s="1"/>
  <c r="AI41" i="25"/>
  <c r="AI40"/>
  <c r="AI26"/>
  <c r="Y11" i="26" s="1"/>
  <c r="AI64" i="25"/>
  <c r="Y17" i="26" s="1"/>
  <c r="AI83" i="23"/>
  <c r="Y23" i="24" s="1"/>
  <c r="AI54" i="23"/>
  <c r="Y16" i="24" s="1"/>
  <c r="AI71" i="23"/>
  <c r="Y20" i="24" s="1"/>
  <c r="AI58" i="23"/>
  <c r="Y17" i="24" s="1"/>
  <c r="AI24" i="23"/>
  <c r="Y10" i="24" s="1"/>
  <c r="AI50" i="23"/>
  <c r="Y15" i="24" s="1"/>
  <c r="AI175" i="29"/>
  <c r="AH175"/>
  <c r="AI37"/>
  <c r="AI14"/>
  <c r="AI10"/>
  <c r="AI76"/>
  <c r="AI80"/>
  <c r="AI163"/>
  <c r="AI167"/>
  <c r="AI18"/>
  <c r="AI38"/>
  <c r="AI144"/>
  <c r="AI48"/>
  <c r="AI52"/>
  <c r="AI88"/>
  <c r="AI92"/>
  <c r="AI96"/>
  <c r="AI150"/>
  <c r="AI154"/>
  <c r="AI155"/>
  <c r="AI139"/>
  <c r="AI65"/>
  <c r="AI46"/>
  <c r="AI16"/>
  <c r="AI30"/>
  <c r="AI114"/>
  <c r="AI147"/>
  <c r="AI22"/>
  <c r="AI42"/>
  <c r="AI129"/>
  <c r="AI100"/>
  <c r="AI166"/>
  <c r="AI112"/>
  <c r="AI116"/>
  <c r="AI120"/>
  <c r="AI28"/>
  <c r="AI102"/>
  <c r="AI106"/>
  <c r="AI39"/>
  <c r="AI117"/>
  <c r="AI161"/>
  <c r="AI41"/>
  <c r="AI51"/>
  <c r="AI91"/>
  <c r="AI95"/>
  <c r="AI153"/>
  <c r="AI68"/>
  <c r="AI132"/>
  <c r="AI12"/>
  <c r="AI79"/>
  <c r="AI108"/>
  <c r="AI152"/>
  <c r="AI60"/>
  <c r="AI143"/>
  <c r="AI115"/>
  <c r="AI119"/>
  <c r="AI105"/>
  <c r="AI103"/>
  <c r="AI34"/>
  <c r="AI140"/>
  <c r="AI17"/>
  <c r="AI24"/>
  <c r="AI63"/>
  <c r="AI67"/>
  <c r="AI126"/>
  <c r="AI130"/>
  <c r="AI25"/>
  <c r="AI27"/>
  <c r="AI94"/>
  <c r="AI13"/>
  <c r="AI15"/>
  <c r="AI136"/>
  <c r="AI11"/>
  <c r="AI73"/>
  <c r="AI77"/>
  <c r="AI81"/>
  <c r="AI160"/>
  <c r="AI164"/>
  <c r="AI168"/>
  <c r="AI74"/>
  <c r="AI23"/>
  <c r="AI66"/>
  <c r="AI36"/>
  <c r="AI54"/>
  <c r="AI124"/>
  <c r="AI138"/>
  <c r="AI125"/>
  <c r="AI33"/>
  <c r="AI137"/>
  <c r="AI141"/>
  <c r="AI47"/>
  <c r="AI159"/>
  <c r="AI123"/>
  <c r="AI50"/>
  <c r="AI156"/>
  <c r="AI69"/>
  <c r="AI101"/>
  <c r="AI87"/>
  <c r="AI75"/>
  <c r="AI135"/>
  <c r="AI149"/>
  <c r="AI107"/>
  <c r="AI131"/>
  <c r="AI99"/>
  <c r="AI111"/>
  <c r="AI104"/>
  <c r="AI89"/>
  <c r="AI70"/>
  <c r="Y13" i="30" s="1"/>
  <c r="AI118" i="29"/>
  <c r="AI40"/>
  <c r="AI9"/>
  <c r="AI172"/>
  <c r="AI128"/>
  <c r="AI21"/>
  <c r="AI151"/>
  <c r="AI64"/>
  <c r="AI171"/>
  <c r="AI162"/>
  <c r="AI113"/>
  <c r="AI35"/>
  <c r="AI84"/>
  <c r="AI90"/>
  <c r="AI62"/>
  <c r="AI49"/>
  <c r="AI61"/>
  <c r="AI165"/>
  <c r="AI78"/>
  <c r="AI29"/>
  <c r="AI142"/>
  <c r="AI93"/>
  <c r="AI53"/>
  <c r="AI57"/>
  <c r="AI72"/>
  <c r="AI45"/>
  <c r="AI26"/>
  <c r="AI127"/>
  <c r="AI148"/>
  <c r="W24" i="30"/>
  <c r="AI55" i="29"/>
  <c r="Y11" i="30" s="1"/>
  <c r="AI121" i="29"/>
  <c r="Y18" i="30" s="1"/>
  <c r="AI169" i="29"/>
  <c r="Y22" i="30" s="1"/>
  <c r="AI133" i="29"/>
  <c r="Y19" i="30" s="1"/>
  <c r="AI97" i="29"/>
  <c r="Y16" i="30" s="1"/>
  <c r="AI109" i="29"/>
  <c r="Y17" i="30" s="1"/>
  <c r="AI19" i="29"/>
  <c r="Y8" i="30" s="1"/>
  <c r="AI145" i="29"/>
  <c r="Y20" i="30" s="1"/>
  <c r="AI31" i="29"/>
  <c r="Y9" i="30" s="1"/>
  <c r="AI58" i="29"/>
  <c r="Y12" i="30" s="1"/>
  <c r="AI19" i="27"/>
  <c r="Y8" i="28" s="1"/>
  <c r="AI31" i="27"/>
  <c r="Y9" i="28" s="1"/>
  <c r="AI91" i="27"/>
  <c r="Y14" i="28" s="1"/>
  <c r="AI151" i="27"/>
  <c r="Y19" i="28" s="1"/>
  <c r="AI115" i="27"/>
  <c r="Y16" i="28" s="1"/>
  <c r="AI103" i="27"/>
  <c r="Y15" i="28" s="1"/>
  <c r="AI43" i="27"/>
  <c r="Y10" i="28" s="1"/>
  <c r="AI67" i="27"/>
  <c r="Y12" i="28" s="1"/>
  <c r="W24"/>
  <c r="AI187" i="27"/>
  <c r="Y22" i="28" s="1"/>
  <c r="AH192" i="27"/>
  <c r="AI192"/>
  <c r="AI15"/>
  <c r="AI48"/>
  <c r="AI72"/>
  <c r="AI154"/>
  <c r="AI182"/>
  <c r="AI186"/>
  <c r="AI100"/>
  <c r="AI168"/>
  <c r="AI172"/>
  <c r="AI42"/>
  <c r="AI96"/>
  <c r="AI30"/>
  <c r="AI13"/>
  <c r="AI173"/>
  <c r="AI14"/>
  <c r="AI106"/>
  <c r="AI82"/>
  <c r="AI86"/>
  <c r="AI90"/>
  <c r="AI158"/>
  <c r="AI162"/>
  <c r="AI121"/>
  <c r="AI137"/>
  <c r="AI74"/>
  <c r="AI126"/>
  <c r="AI98"/>
  <c r="AI142"/>
  <c r="AI118"/>
  <c r="AI54"/>
  <c r="AI150"/>
  <c r="AI165"/>
  <c r="AI28"/>
  <c r="AI185"/>
  <c r="AI18"/>
  <c r="AI171"/>
  <c r="AI41"/>
  <c r="AI12"/>
  <c r="AI135"/>
  <c r="AI51"/>
  <c r="AI75"/>
  <c r="AI85"/>
  <c r="AI89"/>
  <c r="AI161"/>
  <c r="AI22"/>
  <c r="AI83"/>
  <c r="AI88"/>
  <c r="AI184"/>
  <c r="AI61"/>
  <c r="AI157"/>
  <c r="AI129"/>
  <c r="AI69"/>
  <c r="AI11"/>
  <c r="AI52"/>
  <c r="AI76"/>
  <c r="AI114"/>
  <c r="AI178"/>
  <c r="AI62"/>
  <c r="AI66"/>
  <c r="AI130"/>
  <c r="AI134"/>
  <c r="AI24"/>
  <c r="AI58"/>
  <c r="AI144"/>
  <c r="AI148"/>
  <c r="AI179"/>
  <c r="AI16"/>
  <c r="AI25"/>
  <c r="AI110"/>
  <c r="AI138"/>
  <c r="AI38"/>
  <c r="AI120"/>
  <c r="AI124"/>
  <c r="AI99"/>
  <c r="AI167"/>
  <c r="AI112"/>
  <c r="AI132"/>
  <c r="AI60"/>
  <c r="AI34"/>
  <c r="AI9"/>
  <c r="AI109"/>
  <c r="AI27"/>
  <c r="AI65"/>
  <c r="AI133"/>
  <c r="AI147"/>
  <c r="AI36"/>
  <c r="AI71"/>
  <c r="AI113"/>
  <c r="AI181"/>
  <c r="AI123"/>
  <c r="AI77"/>
  <c r="AI39"/>
  <c r="AI46"/>
  <c r="AI47"/>
  <c r="AI143"/>
  <c r="AI33"/>
  <c r="AI170"/>
  <c r="AI156"/>
  <c r="AI45"/>
  <c r="AI153"/>
  <c r="AI141"/>
  <c r="AI94"/>
  <c r="AI50"/>
  <c r="AI84"/>
  <c r="AI35"/>
  <c r="AI10"/>
  <c r="AI63"/>
  <c r="AI136"/>
  <c r="AI40"/>
  <c r="AI17"/>
  <c r="AI149"/>
  <c r="AI102"/>
  <c r="AI125"/>
  <c r="AI175"/>
  <c r="Y21" i="28" s="1"/>
  <c r="AI57" i="27"/>
  <c r="AI189"/>
  <c r="AI180"/>
  <c r="AI131"/>
  <c r="AI146"/>
  <c r="AI97"/>
  <c r="AI95"/>
  <c r="AI37"/>
  <c r="AI81"/>
  <c r="AI101"/>
  <c r="AI23"/>
  <c r="AI177"/>
  <c r="AI108"/>
  <c r="AI64"/>
  <c r="AI117"/>
  <c r="AI70"/>
  <c r="AI159"/>
  <c r="AI145"/>
  <c r="AI49"/>
  <c r="AI122"/>
  <c r="AI73"/>
  <c r="AI26"/>
  <c r="AI119"/>
  <c r="AI29"/>
  <c r="AI21"/>
  <c r="AI139"/>
  <c r="Y18" i="28" s="1"/>
  <c r="AI59" i="27"/>
  <c r="AI155"/>
  <c r="AI107"/>
  <c r="AI166"/>
  <c r="AI160"/>
  <c r="AI111"/>
  <c r="AI53"/>
  <c r="AI105"/>
  <c r="AI169"/>
  <c r="AI78"/>
  <c r="AI190"/>
  <c r="AI183"/>
  <c r="AI87"/>
  <c r="AI93"/>
  <c r="AI174"/>
  <c r="AI79"/>
  <c r="Y13" i="28" s="1"/>
  <c r="AI127" i="27"/>
  <c r="Y17" i="28" s="1"/>
  <c r="AI55" i="27"/>
  <c r="Y11" i="28" s="1"/>
  <c r="AI191" i="27"/>
  <c r="Y23" i="28" s="1"/>
  <c r="AH105" i="25"/>
  <c r="AI105"/>
  <c r="AI15"/>
  <c r="AI33"/>
  <c r="AI57"/>
  <c r="AI67"/>
  <c r="AI97"/>
  <c r="AI79"/>
  <c r="AI32"/>
  <c r="AI74"/>
  <c r="AI18"/>
  <c r="AI91"/>
  <c r="AI24"/>
  <c r="AI9"/>
  <c r="AI101"/>
  <c r="AI29"/>
  <c r="AI75"/>
  <c r="AI63"/>
  <c r="AI36"/>
  <c r="AI100"/>
  <c r="AI61"/>
  <c r="AI82"/>
  <c r="AI19"/>
  <c r="AI46"/>
  <c r="AI45"/>
  <c r="AI87"/>
  <c r="AI88"/>
  <c r="AI90"/>
  <c r="AI31"/>
  <c r="AI66"/>
  <c r="AI53"/>
  <c r="AI14"/>
  <c r="AI69"/>
  <c r="AI73"/>
  <c r="AI99"/>
  <c r="AI39"/>
  <c r="AI28"/>
  <c r="AI95"/>
  <c r="AI62"/>
  <c r="AI44"/>
  <c r="AI42"/>
  <c r="Y13" i="26" s="1"/>
  <c r="AI83" i="25"/>
  <c r="AI60"/>
  <c r="AI98"/>
  <c r="AI56"/>
  <c r="AI13"/>
  <c r="AI86"/>
  <c r="AI34"/>
  <c r="AI52"/>
  <c r="AI10"/>
  <c r="AI30"/>
  <c r="AI50"/>
  <c r="AI47"/>
  <c r="AI20"/>
  <c r="AI70"/>
  <c r="Y18" i="26" s="1"/>
  <c r="AI23" i="25"/>
  <c r="AI89"/>
  <c r="AI94"/>
  <c r="AI35"/>
  <c r="AI102"/>
  <c r="AI103"/>
  <c r="AI72"/>
  <c r="AI51"/>
  <c r="AI96"/>
  <c r="AI25"/>
  <c r="AI78"/>
  <c r="AI21"/>
  <c r="Y10" i="26" s="1"/>
  <c r="AI84" i="25"/>
  <c r="Y21" i="26" s="1"/>
  <c r="AI68" i="25"/>
  <c r="AI104"/>
  <c r="Y23" i="26" s="1"/>
  <c r="AI16" i="25"/>
  <c r="Y9" i="26" s="1"/>
  <c r="AI37" i="25"/>
  <c r="Y12" i="26" s="1"/>
  <c r="AI11" i="25"/>
  <c r="Y8" i="26" s="1"/>
  <c r="W24"/>
  <c r="AI54" i="25"/>
  <c r="Y15" i="26" s="1"/>
  <c r="AI58" i="25"/>
  <c r="Y16" i="26" s="1"/>
  <c r="AI92" i="25"/>
  <c r="Y22" i="26" s="1"/>
  <c r="AI76" i="25"/>
  <c r="Y19" i="26" s="1"/>
  <c r="AI48" i="25"/>
  <c r="Y14" i="26" s="1"/>
  <c r="AH84" i="23"/>
  <c r="AI84"/>
  <c r="AI52"/>
  <c r="AI30"/>
  <c r="AI56"/>
  <c r="AI80"/>
  <c r="AI73"/>
  <c r="AI66"/>
  <c r="AI53"/>
  <c r="AI69"/>
  <c r="AI48"/>
  <c r="AI74"/>
  <c r="AI82"/>
  <c r="AI61"/>
  <c r="AI57"/>
  <c r="AI81"/>
  <c r="AI31"/>
  <c r="AI77"/>
  <c r="AI18"/>
  <c r="AI19"/>
  <c r="AI60"/>
  <c r="AI23"/>
  <c r="AI9"/>
  <c r="AI49"/>
  <c r="AI38"/>
  <c r="AI42"/>
  <c r="AI34"/>
  <c r="AI22"/>
  <c r="AI20"/>
  <c r="Y9" i="24" s="1"/>
  <c r="AI40" i="23"/>
  <c r="Y13" i="24" s="1"/>
  <c r="AI67" i="23"/>
  <c r="Y19" i="24" s="1"/>
  <c r="AI62" i="23"/>
  <c r="Y18" i="24" s="1"/>
  <c r="AI44" i="23"/>
  <c r="Y14" i="24" s="1"/>
  <c r="AI36" i="23"/>
  <c r="Y12" i="24" s="1"/>
  <c r="AI78" i="23"/>
  <c r="Y22" i="24" s="1"/>
  <c r="AI75" i="23"/>
  <c r="Y21" i="24" s="1"/>
  <c r="W24"/>
  <c r="AI32" i="23"/>
  <c r="Y11" i="24" s="1"/>
  <c r="G24" i="11"/>
  <c r="K24"/>
  <c r="S24"/>
  <c r="O24"/>
  <c r="J15"/>
  <c r="T19" i="10"/>
  <c r="J8" i="11" s="1"/>
  <c r="AG10" i="10"/>
  <c r="V19" i="11"/>
  <c r="J9"/>
  <c r="J22"/>
  <c r="R9"/>
  <c r="V20"/>
  <c r="R22"/>
  <c r="R19"/>
  <c r="R20"/>
  <c r="R17"/>
  <c r="R15"/>
  <c r="J16"/>
  <c r="V10"/>
  <c r="J14"/>
  <c r="V15"/>
  <c r="V9"/>
  <c r="N11"/>
  <c r="N13"/>
  <c r="V14"/>
  <c r="N22"/>
  <c r="N15"/>
  <c r="N9"/>
  <c r="V13"/>
  <c r="N14"/>
  <c r="V22"/>
  <c r="B21"/>
  <c r="B24" s="1"/>
  <c r="I192" i="10"/>
  <c r="N23" i="11"/>
  <c r="N19"/>
  <c r="N17"/>
  <c r="J17"/>
  <c r="V17"/>
  <c r="N21"/>
  <c r="V21"/>
  <c r="R21"/>
  <c r="N20"/>
  <c r="J20"/>
  <c r="J19"/>
  <c r="N16"/>
  <c r="V16"/>
  <c r="N8"/>
  <c r="V12"/>
  <c r="N12"/>
  <c r="AE192" i="10"/>
  <c r="W192"/>
  <c r="AA192"/>
  <c r="S192"/>
  <c r="R8" i="11"/>
  <c r="V8"/>
  <c r="C8"/>
  <c r="C24" s="1"/>
  <c r="J192" i="10"/>
  <c r="H8" i="11"/>
  <c r="H24" s="1"/>
  <c r="R192" i="10"/>
  <c r="L8" i="11"/>
  <c r="L24" s="1"/>
  <c r="V192" i="10"/>
  <c r="P8" i="11"/>
  <c r="P24" s="1"/>
  <c r="Z192" i="10"/>
  <c r="T8" i="11"/>
  <c r="T24" s="1"/>
  <c r="AD192" i="10"/>
  <c r="R10" i="11"/>
  <c r="N10"/>
  <c r="V11"/>
  <c r="F8"/>
  <c r="J12"/>
  <c r="Q192" i="10"/>
  <c r="U192"/>
  <c r="Y192"/>
  <c r="AC192"/>
  <c r="I18" i="11"/>
  <c r="I24" s="1"/>
  <c r="M18"/>
  <c r="M24" s="1"/>
  <c r="Q18"/>
  <c r="Q24" s="1"/>
  <c r="U18"/>
  <c r="U24" s="1"/>
  <c r="Y24" i="30" l="1"/>
  <c r="X24"/>
  <c r="Y24" i="28"/>
  <c r="X24"/>
  <c r="Y24" i="26"/>
  <c r="X24"/>
  <c r="X24" i="24"/>
  <c r="Y24"/>
  <c r="J24" i="11"/>
  <c r="R24"/>
  <c r="V24"/>
  <c r="N24"/>
  <c r="AG19" i="10"/>
  <c r="AH19" s="1"/>
  <c r="AH10"/>
  <c r="X20" i="11"/>
  <c r="X19"/>
  <c r="W17"/>
  <c r="X22"/>
  <c r="W15"/>
  <c r="X11"/>
  <c r="X18"/>
  <c r="X13"/>
  <c r="X14"/>
  <c r="X23"/>
  <c r="W21"/>
  <c r="W16"/>
  <c r="W12"/>
  <c r="F22"/>
  <c r="F23"/>
  <c r="L192" i="10"/>
  <c r="D23" i="11"/>
  <c r="D22"/>
  <c r="T192" i="10"/>
  <c r="AF192"/>
  <c r="AB192"/>
  <c r="X192"/>
  <c r="F24" i="11" l="1"/>
  <c r="D24"/>
  <c r="W8"/>
  <c r="W18"/>
  <c r="W11"/>
  <c r="W19"/>
  <c r="W22"/>
  <c r="W13"/>
  <c r="W23"/>
  <c r="X15"/>
  <c r="W14"/>
  <c r="X17"/>
  <c r="X16"/>
  <c r="X21"/>
  <c r="W20"/>
  <c r="X8"/>
  <c r="X12"/>
  <c r="AG192" i="10"/>
  <c r="W10" i="11"/>
  <c r="X10"/>
  <c r="W9"/>
  <c r="X9"/>
  <c r="N192" i="10"/>
  <c r="AI190" l="1"/>
  <c r="AI189"/>
  <c r="W24" i="11"/>
  <c r="Y24" s="1"/>
  <c r="AI187" i="10"/>
  <c r="Y22" i="11" s="1"/>
  <c r="AI191" i="10"/>
  <c r="Y23" i="11" s="1"/>
  <c r="AI163" i="10"/>
  <c r="Y20" i="11" s="1"/>
  <c r="AI175" i="10"/>
  <c r="Y21" i="11" s="1"/>
  <c r="AI139" i="10"/>
  <c r="Y18" i="11" s="1"/>
  <c r="AI151" i="10"/>
  <c r="Y19" i="11" s="1"/>
  <c r="AI115" i="10"/>
  <c r="Y16" i="11" s="1"/>
  <c r="AI127" i="10"/>
  <c r="Y17" i="11" s="1"/>
  <c r="AI91" i="10"/>
  <c r="Y14" i="11" s="1"/>
  <c r="AI103" i="10"/>
  <c r="Y15" i="11" s="1"/>
  <c r="AI67" i="10"/>
  <c r="Y12" i="11" s="1"/>
  <c r="AI79" i="10"/>
  <c r="Y13" i="11" s="1"/>
  <c r="AI43" i="10"/>
  <c r="Y10" i="11" s="1"/>
  <c r="AI55" i="10"/>
  <c r="Y11" i="11" s="1"/>
  <c r="AI19" i="10"/>
  <c r="Y8" i="11" s="1"/>
  <c r="AI31" i="10"/>
  <c r="Y9" i="11" s="1"/>
  <c r="AI183" i="10"/>
  <c r="AI186"/>
  <c r="AI177"/>
  <c r="AI179"/>
  <c r="AI181"/>
  <c r="AI184"/>
  <c r="AI178"/>
  <c r="AI180"/>
  <c r="AI182"/>
  <c r="AI185"/>
  <c r="AI166"/>
  <c r="AI168"/>
  <c r="AI170"/>
  <c r="AI172"/>
  <c r="AI174"/>
  <c r="AI167"/>
  <c r="AI171"/>
  <c r="AI165"/>
  <c r="AI169"/>
  <c r="AI173"/>
  <c r="AI154"/>
  <c r="AI156"/>
  <c r="AI158"/>
  <c r="AI160"/>
  <c r="AI162"/>
  <c r="AI159"/>
  <c r="AI153"/>
  <c r="AI155"/>
  <c r="AI157"/>
  <c r="AI161"/>
  <c r="AI142"/>
  <c r="AI143"/>
  <c r="AI150"/>
  <c r="AI146"/>
  <c r="AI147"/>
  <c r="AI144"/>
  <c r="AI148"/>
  <c r="AI141"/>
  <c r="AI149"/>
  <c r="AI145"/>
  <c r="AI131"/>
  <c r="AI129"/>
  <c r="AI133"/>
  <c r="AI132"/>
  <c r="AI134"/>
  <c r="AI135"/>
  <c r="AI138"/>
  <c r="AI130"/>
  <c r="AI137"/>
  <c r="AI136"/>
  <c r="AI119"/>
  <c r="AI123"/>
  <c r="AI117"/>
  <c r="AI121"/>
  <c r="AI125"/>
  <c r="AI118"/>
  <c r="AI120"/>
  <c r="AI122"/>
  <c r="AI124"/>
  <c r="AI126"/>
  <c r="AI106"/>
  <c r="AI111"/>
  <c r="AI109"/>
  <c r="AI113"/>
  <c r="AI108"/>
  <c r="AI107"/>
  <c r="AI110"/>
  <c r="AI112"/>
  <c r="AI114"/>
  <c r="AI105"/>
  <c r="AI100"/>
  <c r="AI102"/>
  <c r="AI97"/>
  <c r="AI95"/>
  <c r="AI98"/>
  <c r="AI94"/>
  <c r="AI96"/>
  <c r="AI93"/>
  <c r="AI99"/>
  <c r="AI101"/>
  <c r="AI82"/>
  <c r="AI84"/>
  <c r="AI87"/>
  <c r="AI89"/>
  <c r="AI88"/>
  <c r="AI83"/>
  <c r="AI86"/>
  <c r="AI90"/>
  <c r="AI81"/>
  <c r="AI85"/>
  <c r="AI74"/>
  <c r="AI78"/>
  <c r="AI71"/>
  <c r="AI75"/>
  <c r="AI69"/>
  <c r="AI73"/>
  <c r="AI77"/>
  <c r="AI70"/>
  <c r="AI72"/>
  <c r="AI76"/>
  <c r="AI58"/>
  <c r="AI60"/>
  <c r="AI63"/>
  <c r="AI61"/>
  <c r="AI65"/>
  <c r="AI57"/>
  <c r="AI59"/>
  <c r="AI62"/>
  <c r="AI64"/>
  <c r="AI66"/>
  <c r="AI47"/>
  <c r="AI45"/>
  <c r="AI49"/>
  <c r="AI51"/>
  <c r="AI53"/>
  <c r="AI46"/>
  <c r="AI48"/>
  <c r="AI50"/>
  <c r="AI52"/>
  <c r="AI54"/>
  <c r="AI35"/>
  <c r="AI39"/>
  <c r="AI33"/>
  <c r="AI37"/>
  <c r="AI41"/>
  <c r="AI34"/>
  <c r="AI36"/>
  <c r="AI38"/>
  <c r="AI40"/>
  <c r="AI42"/>
  <c r="AI22"/>
  <c r="AI24"/>
  <c r="AI26"/>
  <c r="AI27"/>
  <c r="AI29"/>
  <c r="AI21"/>
  <c r="AI25"/>
  <c r="AI28"/>
  <c r="AI23"/>
  <c r="AI30"/>
  <c r="AI15"/>
  <c r="AI11"/>
  <c r="AI18"/>
  <c r="AI16"/>
  <c r="AI12"/>
  <c r="AI17"/>
  <c r="AI13"/>
  <c r="AI14"/>
  <c r="AI10"/>
  <c r="AI9"/>
  <c r="AI192"/>
  <c r="AH192"/>
  <c r="X24" i="11" l="1"/>
</calcChain>
</file>

<file path=xl/sharedStrings.xml><?xml version="1.0" encoding="utf-8"?>
<sst xmlns="http://schemas.openxmlformats.org/spreadsheetml/2006/main" count="1039" uniqueCount="235">
  <si>
    <t>Nº</t>
  </si>
  <si>
    <t>Resolución o Decreto</t>
  </si>
  <si>
    <t>Fecha</t>
  </si>
  <si>
    <t>Denominación del Programa- Convenio o Transferencia</t>
  </si>
  <si>
    <t xml:space="preserve">Vigencia del Convenio </t>
  </si>
  <si>
    <t>Observaciones</t>
  </si>
  <si>
    <t>Inicio</t>
  </si>
  <si>
    <t>Término</t>
  </si>
  <si>
    <t>Productos/y/o Actividades</t>
  </si>
  <si>
    <t>Modalidad de Pago</t>
  </si>
  <si>
    <t>Monto del convenio</t>
  </si>
  <si>
    <t>Cobertura</t>
  </si>
  <si>
    <t>ANTOFAGASTA</t>
  </si>
  <si>
    <t>ATACAMA</t>
  </si>
  <si>
    <t>COQUIMBO</t>
  </si>
  <si>
    <t>LIBERTADOR B. O HIGGINS</t>
  </si>
  <si>
    <t>MAULE</t>
  </si>
  <si>
    <t>LOS LAGOS</t>
  </si>
  <si>
    <t>MAGALLANES</t>
  </si>
  <si>
    <t>METROPOLITANA</t>
  </si>
  <si>
    <t>ARICA Y PARINACOTA</t>
  </si>
  <si>
    <t>Beneficiarios</t>
  </si>
  <si>
    <t>Universo</t>
  </si>
  <si>
    <t>1er. Trimestre</t>
  </si>
  <si>
    <t>2do. Trimestre</t>
  </si>
  <si>
    <t>3er. Trimestre</t>
  </si>
  <si>
    <t>4to. Trimestre</t>
  </si>
  <si>
    <t>Porcentaje de:</t>
  </si>
  <si>
    <t>Participación del Gasto</t>
  </si>
  <si>
    <t>Ejecución</t>
  </si>
  <si>
    <t>Nombre y Razón Social del Ejecutor</t>
  </si>
  <si>
    <t xml:space="preserve">Modalidad de Asignación </t>
  </si>
  <si>
    <t>Presupuesto por región</t>
  </si>
  <si>
    <t>EJECUCION DEVENGADA</t>
  </si>
  <si>
    <t>REGION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</si>
  <si>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</si>
  <si>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</si>
  <si>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</si>
  <si>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</si>
  <si>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</si>
  <si>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</si>
  <si>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</si>
  <si>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</si>
  <si>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</si>
  <si>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</si>
  <si>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</si>
  <si>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</si>
  <si>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Anual</t>
  </si>
  <si>
    <t>En pesos</t>
  </si>
  <si>
    <t>NIVEL CENTRAL</t>
  </si>
  <si>
    <t>TOTAL  NIVEL CENTRAL</t>
  </si>
  <si>
    <t>Total Convenios</t>
  </si>
  <si>
    <t>TARAPACÁ</t>
  </si>
  <si>
    <t>Porcentaje de Participación:</t>
  </si>
  <si>
    <t>Del Gasto</t>
  </si>
  <si>
    <t>TOTAL  REGIÓN DE ANTOFAGASTA</t>
  </si>
  <si>
    <t>TOTAL  REGIÓN DE TARAPACÁ</t>
  </si>
  <si>
    <t>TOTAL  REGIÓN DE ATACAMA</t>
  </si>
  <si>
    <t>TOTAL  REGIÓN DE COQUIMBO</t>
  </si>
  <si>
    <t>VALPARAÍSO</t>
  </si>
  <si>
    <t>TOTAL  REGIÓN DE VALPARAÍSO</t>
  </si>
  <si>
    <t>TOTAL  REGIÓN DEL LIBERTADOR GENERAL BERNARDO O'HIGGINS</t>
  </si>
  <si>
    <t>TOTAL  REGIÓN DEL MAULE</t>
  </si>
  <si>
    <t>BIOBÍO</t>
  </si>
  <si>
    <t>TOTAL  REGIÓN DEL BIOBÍO</t>
  </si>
  <si>
    <t>ARAUCANÍA</t>
  </si>
  <si>
    <t>TOTAL  REGIÓN DE LA ARAUCANÍA</t>
  </si>
  <si>
    <t>TOTAL  REGIÓN DE LOS LAGOS</t>
  </si>
  <si>
    <t>AYSÉN</t>
  </si>
  <si>
    <t>TOTAL  REGIÓN AYSÉN DEL GENERAL CARLOS IBAÑEZ DEL CAMPO</t>
  </si>
  <si>
    <t>TOTAL  REGIÓN DE MAGALLANES Y ANTÁRTICA CHILENA</t>
  </si>
  <si>
    <t>LOS RÍOS</t>
  </si>
  <si>
    <t>TOTAL  REGIÓN DE LOS RÍOS</t>
  </si>
  <si>
    <t>TOTAL  REGIÓN DE ARICA Y PARINACOTA</t>
  </si>
  <si>
    <t>TOTAL  REGIÓN METROPOLITANA</t>
  </si>
  <si>
    <t>Tipo de Beneficiarios</t>
  </si>
  <si>
    <t>INFORME POR PROGRAMA Y REGIÓN</t>
  </si>
  <si>
    <t>INDIVIDUALIZACIÓN DE LOS PROYECTOS POR ASIGNACIÓN PRESUPUESTARIA</t>
  </si>
  <si>
    <t xml:space="preserve">24-03-315 ELIGE VIVIR SANO </t>
  </si>
  <si>
    <t>PARTIDA 21 - 01 - 01 "SUBSECRETARIA DE SERVICIOS SOCIALES"</t>
  </si>
  <si>
    <t xml:space="preserve">24-03-341 FICHA DE PROTECCION SOCIAL </t>
  </si>
  <si>
    <t xml:space="preserve">24-03-342 APOYO, MONITOREO Y SUPERVISION A LA GESTION TERRITORIAL </t>
  </si>
  <si>
    <t>24-03-409 PROGRAMA COMISIONADO INDIGENA</t>
  </si>
  <si>
    <t>24-03-998 PROGRAMA NOCHE DIGNA</t>
  </si>
  <si>
    <t>SUBTITULO 21</t>
  </si>
  <si>
    <t>SUBTITULO 22</t>
  </si>
  <si>
    <t>GOBERNACION PROVINCIAL DE IQUIQUE</t>
  </si>
  <si>
    <t>ARTICULACION RED PROVINCIAL</t>
  </si>
  <si>
    <t>2 CUOTAS</t>
  </si>
  <si>
    <t>GOBERNACION PROVINCIAL DEL TAMARUGAL</t>
  </si>
  <si>
    <t>RES. Nº 281</t>
  </si>
  <si>
    <t>RES. Nº 312</t>
  </si>
  <si>
    <t xml:space="preserve">APOYO, MONITOREO Y SUPERVISION A LA GESTION TERRITORIAL </t>
  </si>
  <si>
    <t>24-03-342</t>
  </si>
  <si>
    <t>GOBERNACIÓN DE TOCOPILLA</t>
  </si>
  <si>
    <t>GOBERNACIÓN DE EL LOA</t>
  </si>
  <si>
    <t>GOBERNACIÓN DE ANTOFAGASTA</t>
  </si>
  <si>
    <t>RES. EX. Nº 148</t>
  </si>
  <si>
    <t>RES. EX. Nº 143</t>
  </si>
  <si>
    <t>RES. EX. Nº 149</t>
  </si>
  <si>
    <t>RES. EX. N° 018</t>
  </si>
  <si>
    <t>RES. EX. N° 019</t>
  </si>
  <si>
    <t>RES. EX. N° 025</t>
  </si>
  <si>
    <t>GOBERNACION PROVINCIAL DE COPIAPO</t>
  </si>
  <si>
    <t>GOBERNACION PROVINCIAL DE HUASCO</t>
  </si>
  <si>
    <t>GOBERNACION PROVINCIAL DE CHAÑARAL</t>
  </si>
  <si>
    <t>RES. Nº 229</t>
  </si>
  <si>
    <t>RES. Nº 230</t>
  </si>
  <si>
    <t>RES. Nº 231</t>
  </si>
  <si>
    <t>GOBERNACION PROVINCIAL DE ELQUI</t>
  </si>
  <si>
    <t>GOBERNACION PROVINCIAL DE LIMARI</t>
  </si>
  <si>
    <t>GOBERNACION PROVINCIAL DE CHOAPA</t>
  </si>
  <si>
    <t xml:space="preserve">RES. Nº </t>
  </si>
  <si>
    <t>GOBERNACION PROVINCIAL DE VALPARAISO</t>
  </si>
  <si>
    <t>GOBERNACION PROVINCIAL DE QUILLOTA</t>
  </si>
  <si>
    <t>GOBERNACION PROVINCIAL DE ISLA DE PASCUA</t>
  </si>
  <si>
    <t xml:space="preserve">GOBERNACION PROVINCIAL DE SAN ANTONIO </t>
  </si>
  <si>
    <t>GOBERNACION PROVINCIAL DE SAN FELIPE</t>
  </si>
  <si>
    <t>GOBERNACION PROVINCIAL DE LOS ANDES</t>
  </si>
  <si>
    <t>GOBERNACION PROVINCIAL DE PETORCA</t>
  </si>
  <si>
    <t>GOBERNACION PROVINCIAL DE MARGA MARGA</t>
  </si>
  <si>
    <t>RES. N°  507</t>
  </si>
  <si>
    <t>2 CUOTA</t>
  </si>
  <si>
    <t>RES. N° 508</t>
  </si>
  <si>
    <t>RES. N° 509</t>
  </si>
  <si>
    <t>GOBERNACION PROVINCIAL DE  CACHAPOAL</t>
  </si>
  <si>
    <t>GOBERNACION PROVINCIAL DE COLCHAGUA</t>
  </si>
  <si>
    <t>GOBERNACION PROVINCIAL DE CARDENAL CARO</t>
  </si>
  <si>
    <t>11/02/2014</t>
  </si>
  <si>
    <t>06/02/2014</t>
  </si>
  <si>
    <t>24/02/2014</t>
  </si>
  <si>
    <t>12/02/2014</t>
  </si>
  <si>
    <t>RES. Nº 420</t>
  </si>
  <si>
    <t>RES. Nº 406</t>
  </si>
  <si>
    <t>RES. Nº 551</t>
  </si>
  <si>
    <t>RES. Nº 459</t>
  </si>
  <si>
    <t>GOBERNACION PROVINCIAL DE CAUQUENES</t>
  </si>
  <si>
    <t xml:space="preserve">GOBERNACION PROVINCIAL DE CURICO </t>
  </si>
  <si>
    <t>GOBERNACION PROVINCIAL DE LINARES</t>
  </si>
  <si>
    <t>GOBERNACION PROVINCIAL DE TALACA</t>
  </si>
  <si>
    <t>ARTICULACION DE LA RED PROTECCION SOCIAL PROVINCIAL</t>
  </si>
  <si>
    <t>FORTALECIMIENTO DE LA GESTION PROVINCIAL 2014</t>
  </si>
  <si>
    <t>RES. EX. N° 542</t>
  </si>
  <si>
    <t xml:space="preserve">GOBERNACION PROVINCIAL DE ARAUCO </t>
  </si>
  <si>
    <t>PROGRAMA APOYO, MONITOREO Y SUPERVISION A LA GESTION TERRITORIAL</t>
  </si>
  <si>
    <t>RES. EX. N° 545</t>
  </si>
  <si>
    <t xml:space="preserve">GOBERNACION PROVINCIAL DE BIO BIO </t>
  </si>
  <si>
    <t>RES. EX. N° 543</t>
  </si>
  <si>
    <t xml:space="preserve">GOBERNACION PROVINCIAL DE CONCEPCION </t>
  </si>
  <si>
    <t>RES. EX. N° 546</t>
  </si>
  <si>
    <t>GOBERNACION PROVINCIAL DE ÑUBLE</t>
  </si>
  <si>
    <t>RES. Nº 327</t>
  </si>
  <si>
    <t>RES. Nº 506</t>
  </si>
  <si>
    <t>GOBERNACION PROVINCIAL DE CAUTIN</t>
  </si>
  <si>
    <t xml:space="preserve">GOBERNACION PROVINCIAL DE MALLECO </t>
  </si>
  <si>
    <t>RES. Nº 335</t>
  </si>
  <si>
    <t>RES. Nº 408</t>
  </si>
  <si>
    <t>RES.Nº 409</t>
  </si>
  <si>
    <t>RES. Nº 423</t>
  </si>
  <si>
    <t>GPBERNACION PROVINCIAL DE LLANQUIHUE</t>
  </si>
  <si>
    <t>GOBERNACION DE OSORNO</t>
  </si>
  <si>
    <t>GOBERNACION DE PALENA</t>
  </si>
  <si>
    <t>GOBERNACION DE CHILOE</t>
  </si>
  <si>
    <t>RES. N° 198</t>
  </si>
  <si>
    <t xml:space="preserve">GOBERNACION  PROVINCIAL DE CAPITAN PRAT </t>
  </si>
  <si>
    <t>RES. N° 211</t>
  </si>
  <si>
    <t xml:space="preserve">GOBERNACION PROVINCIAL DE GENERAL CARRERA </t>
  </si>
  <si>
    <t>RES. N° 210</t>
  </si>
  <si>
    <t xml:space="preserve">GOBERNACION PROVINCIAL DE  AYSEN </t>
  </si>
  <si>
    <t>RES. N° 207</t>
  </si>
  <si>
    <t xml:space="preserve">GOBERNACION PROVINCIAL  DE  COYHAIQUE </t>
  </si>
  <si>
    <t>FORTALECER LA IMPLEMENTACION DEL SISTEMA INTERSECTORIAL DE PROTECCION SOCIAL A TRAVES DEL FUNCIONAMIENTO DE LAS REDES PROVINCIALES Y COMUNALES</t>
  </si>
  <si>
    <t>RES. EX. Nº 088</t>
  </si>
  <si>
    <t>RES. EX. Nº 106</t>
  </si>
  <si>
    <t>RES. EX. Nº 089</t>
  </si>
  <si>
    <t>RES. EX. Nº 111</t>
  </si>
  <si>
    <t>GOBERNACION  PROVINCIAL DE MAGALLANES</t>
  </si>
  <si>
    <t>GOBERNACION PROVINCIAL DE ULTIMA ESPERANZA</t>
  </si>
  <si>
    <t>GOBERNACION PROVINCIAL DE LA ANTARTICA</t>
  </si>
  <si>
    <t>SEGUIMIENTO GESTION PROVINCIAL</t>
  </si>
  <si>
    <t xml:space="preserve">RES. EX. Nº 77 </t>
  </si>
  <si>
    <t>RES. EX. Nº 76</t>
  </si>
  <si>
    <t xml:space="preserve">RES. EX. Nº 75 </t>
  </si>
  <si>
    <t xml:space="preserve">RES. EX. Nº 74 </t>
  </si>
  <si>
    <t>RES. EX.Nº 73</t>
  </si>
  <si>
    <t>RES. EX.Nº 72</t>
  </si>
  <si>
    <t>INTENDENCIA DE SANTIAGO</t>
  </si>
  <si>
    <t>GOBERNACION DE TALAGANTE</t>
  </si>
  <si>
    <t>GOBERNACION DE MAIPO</t>
  </si>
  <si>
    <t>GOBERNACION PROVINCIAL DE TIERRA DEL FUEGO</t>
  </si>
  <si>
    <t>GOBERNACION DE CHACABUCO</t>
  </si>
  <si>
    <t>GOBERNACION DE MELIPILLA</t>
  </si>
  <si>
    <t>GOBERNACION DE CORDILLERA</t>
  </si>
  <si>
    <t>RES. Nº 313</t>
  </si>
  <si>
    <t>GOBERNACION DE VALDIVIA</t>
  </si>
  <si>
    <t>GOBERNACION DE RANCO</t>
  </si>
  <si>
    <t>RES. Nº 99</t>
  </si>
  <si>
    <t>RES. Nº 98</t>
  </si>
  <si>
    <t>GOBERNACION PROVINCIAL DE ARICA</t>
  </si>
  <si>
    <t>GOBERNACION PROVINCIAL DE PARINACOTA</t>
  </si>
  <si>
    <t>TRABAJO CON LINEAS DE INTERVENCION 1.2 y 3</t>
  </si>
  <si>
    <t>SUBTITULO 29</t>
  </si>
  <si>
    <t>EJECUCIÓN AL 31 DE MARZO DE 2014</t>
  </si>
  <si>
    <t>13/03/2014</t>
  </si>
  <si>
    <t>24-03-341</t>
  </si>
  <si>
    <t>19/03/2014</t>
  </si>
  <si>
    <t>20/03/2014</t>
  </si>
  <si>
    <t>RES. EXENTA Nº  203</t>
  </si>
  <si>
    <t>RES. EXENTA Nº  204</t>
  </si>
  <si>
    <t>I. MUNICIPALIDAD DE ANTOFAGASTA</t>
  </si>
  <si>
    <t>I. MUNICIPALIDAD DE MEJILLONES</t>
  </si>
  <si>
    <t>I. MUNICIPALIDAD DE TALTAL</t>
  </si>
  <si>
    <t>I. MUNICIPALIDAD DE CALAMA</t>
  </si>
  <si>
    <t>I. MUNICIPALIDAD DE MARIA ELENA</t>
  </si>
  <si>
    <t>I. MUNICIPALIDAD DE TOCOPILLA</t>
  </si>
  <si>
    <t xml:space="preserve">FICHA PROTECCION SOCIAL  </t>
  </si>
  <si>
    <t>RES. EXENTA Nº  205</t>
  </si>
  <si>
    <t>RES. EXENTA Nº  215</t>
  </si>
  <si>
    <t>RES. EXENTA Nº  219</t>
  </si>
  <si>
    <t>RES. EXENTA Nº  220</t>
  </si>
  <si>
    <t xml:space="preserve">RES. EXENTA Nº  </t>
  </si>
  <si>
    <t>I. MUNICIPALIDAD DE RIO HURTADO</t>
  </si>
  <si>
    <t>I. MUNICIPALIDAD DE COMBARBALA</t>
  </si>
  <si>
    <t>I. MUNICIPALIDAD DE ILLAPEL</t>
  </si>
  <si>
    <t>I. MUNICIPALIDAD DE LOS VILOS</t>
  </si>
  <si>
    <t>I. MUNICIPALIDAD DE QUIRIHUE</t>
  </si>
  <si>
    <t xml:space="preserve">FICHA DE PROTECCION SOCIAL </t>
  </si>
  <si>
    <t>I. MUNICIPALIDAD DE TALCAHUANO</t>
  </si>
  <si>
    <t>RES. EXENTA Nº 706</t>
  </si>
  <si>
    <t>RES. EXENTA Nº 705</t>
  </si>
  <si>
    <t>FICHA DE PROTECCIÓN SOCIAL</t>
  </si>
  <si>
    <t xml:space="preserve"> RES. EXENTA Nº 188</t>
  </si>
  <si>
    <t>RES. EXENTA Nº 193</t>
  </si>
  <si>
    <t>I. MUNICIPALIDAD DE PUNTA ARENAS</t>
  </si>
  <si>
    <t>I. MUNICIPALIDAD DE TORRES DEL PAINE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</si>
</sst>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159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/>
    </xf>
    <xf numFmtId="10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vertical="center" wrapText="1"/>
    </xf>
    <xf numFmtId="3" fontId="5" fillId="0" borderId="2" xfId="0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justify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0" fontId="5" fillId="0" borderId="2" xfId="0" applyNumberFormat="1" applyFont="1" applyFill="1" applyBorder="1" applyAlignment="1" applyProtection="1">
      <alignment vertical="center" wrapText="1"/>
    </xf>
    <xf numFmtId="14" fontId="3" fillId="0" borderId="3" xfId="0" applyNumberFormat="1" applyFont="1" applyBorder="1" applyProtection="1">
      <protection locked="0"/>
    </xf>
    <xf numFmtId="0" fontId="8" fillId="2" borderId="10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vertical="center" wrapText="1"/>
      <protection locked="0"/>
    </xf>
    <xf numFmtId="3" fontId="8" fillId="2" borderId="11" xfId="0" applyNumberFormat="1" applyFont="1" applyFill="1" applyBorder="1" applyAlignment="1" applyProtection="1">
      <alignment wrapText="1"/>
      <protection locked="0"/>
    </xf>
    <xf numFmtId="14" fontId="3" fillId="0" borderId="2" xfId="0" applyNumberFormat="1" applyFont="1" applyBorder="1" applyProtection="1">
      <protection locked="0"/>
    </xf>
    <xf numFmtId="0" fontId="8" fillId="2" borderId="9" xfId="0" applyFont="1" applyFill="1" applyBorder="1" applyAlignment="1" applyProtection="1">
      <alignment horizontal="justify" vertical="justify" wrapText="1"/>
      <protection locked="0"/>
    </xf>
    <xf numFmtId="3" fontId="8" fillId="2" borderId="12" xfId="0" applyNumberFormat="1" applyFont="1" applyFill="1" applyBorder="1" applyAlignment="1" applyProtection="1">
      <alignment wrapText="1"/>
      <protection locked="0"/>
    </xf>
    <xf numFmtId="3" fontId="8" fillId="2" borderId="13" xfId="0" applyNumberFormat="1" applyFont="1" applyFill="1" applyBorder="1" applyAlignment="1" applyProtection="1">
      <alignment wrapText="1"/>
      <protection locked="0"/>
    </xf>
    <xf numFmtId="3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justify" vertical="justify" wrapText="1"/>
      <protection locked="0"/>
    </xf>
    <xf numFmtId="0" fontId="8" fillId="2" borderId="11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justify" vertical="justify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10" fontId="2" fillId="3" borderId="2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 applyProtection="1">
      <alignment horizontal="right" vertical="center" wrapText="1"/>
    </xf>
    <xf numFmtId="10" fontId="5" fillId="3" borderId="2" xfId="0" applyNumberFormat="1" applyFont="1" applyFill="1" applyBorder="1" applyAlignment="1" applyProtection="1">
      <alignment horizontal="right" vertical="center" wrapText="1"/>
    </xf>
    <xf numFmtId="3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5" borderId="2" xfId="0" applyNumberFormat="1" applyFont="1" applyFill="1" applyBorder="1" applyAlignment="1" applyProtection="1">
      <alignment horizontal="right" vertical="center" wrapText="1"/>
    </xf>
    <xf numFmtId="10" fontId="5" fillId="5" borderId="2" xfId="0" applyNumberFormat="1" applyFont="1" applyFill="1" applyBorder="1" applyAlignment="1" applyProtection="1">
      <alignment horizontal="right" vertical="center" wrapText="1"/>
    </xf>
    <xf numFmtId="3" fontId="2" fillId="5" borderId="2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>
      <alignment horizontal="justify" vertical="center" wrapText="1"/>
    </xf>
    <xf numFmtId="3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 applyProtection="1">
      <alignment horizontal="justify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0" xfId="0" applyFont="1" applyFill="1" applyBorder="1" applyAlignment="1" applyProtection="1">
      <alignment horizontal="justify" vertical="center" wrapText="1"/>
      <protection locked="0"/>
    </xf>
    <xf numFmtId="14" fontId="3" fillId="0" borderId="3" xfId="0" applyNumberFormat="1" applyFont="1" applyBorder="1" applyAlignment="1" applyProtection="1">
      <alignment vertical="center"/>
      <protection locked="0"/>
    </xf>
    <xf numFmtId="3" fontId="8" fillId="2" borderId="11" xfId="0" applyNumberFormat="1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horizontal="justify" vertical="center" wrapText="1"/>
      <protection locked="0"/>
    </xf>
    <xf numFmtId="14" fontId="3" fillId="0" borderId="2" xfId="0" applyNumberFormat="1" applyFont="1" applyBorder="1" applyAlignment="1" applyProtection="1">
      <alignment vertical="center"/>
      <protection locked="0"/>
    </xf>
    <xf numFmtId="3" fontId="8" fillId="2" borderId="12" xfId="0" applyNumberFormat="1" applyFont="1" applyFill="1" applyBorder="1" applyAlignment="1" applyProtection="1">
      <alignment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3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Fill="1" applyBorder="1" applyAlignment="1" applyProtection="1">
      <alignment horizontal="right" vertical="center" wrapText="1"/>
    </xf>
    <xf numFmtId="0" fontId="8" fillId="2" borderId="9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/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justify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justify" vertical="justify" wrapText="1"/>
      <protection locked="0"/>
    </xf>
    <xf numFmtId="0" fontId="2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4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8" fillId="2" borderId="21" xfId="0" applyFont="1" applyFill="1" applyBorder="1" applyAlignment="1" applyProtection="1">
      <alignment horizontal="center" vertical="center" wrapText="1"/>
      <protection locked="0"/>
    </xf>
    <xf numFmtId="0" fontId="8" fillId="2" borderId="21" xfId="0" applyFont="1" applyFill="1" applyBorder="1" applyAlignment="1" applyProtection="1">
      <alignment horizontal="justify" vertical="justify" wrapText="1"/>
      <protection locked="0"/>
    </xf>
    <xf numFmtId="3" fontId="8" fillId="2" borderId="22" xfId="0" applyNumberFormat="1" applyFont="1" applyFill="1" applyBorder="1" applyAlignment="1" applyProtection="1">
      <alignment vertical="center" wrapText="1"/>
      <protection locked="0"/>
    </xf>
    <xf numFmtId="3" fontId="8" fillId="2" borderId="2" xfId="0" applyNumberFormat="1" applyFont="1" applyFill="1" applyBorder="1" applyAlignment="1" applyProtection="1">
      <alignment vertical="center" wrapText="1"/>
      <protection locked="0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6" xfId="0" applyFont="1" applyFill="1" applyBorder="1" applyAlignment="1" applyProtection="1">
      <alignment horizontal="justify" vertical="center" wrapText="1"/>
      <protection locked="0"/>
    </xf>
    <xf numFmtId="0" fontId="2" fillId="5" borderId="4" xfId="0" applyFont="1" applyFill="1" applyBorder="1" applyAlignment="1" applyProtection="1">
      <alignment horizontal="justify" vertical="center" wrapText="1"/>
    </xf>
    <xf numFmtId="0" fontId="2" fillId="5" borderId="1" xfId="0" applyFont="1" applyFill="1" applyBorder="1" applyAlignment="1" applyProtection="1">
      <alignment horizontal="justify" vertical="center" wrapText="1"/>
    </xf>
    <xf numFmtId="0" fontId="2" fillId="5" borderId="6" xfId="0" applyFont="1" applyFill="1" applyBorder="1" applyAlignment="1" applyProtection="1">
      <alignment horizontal="justify" vertical="center" wrapText="1"/>
    </xf>
    <xf numFmtId="0" fontId="2" fillId="3" borderId="4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15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 applyProtection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6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2" xfId="0" quotePrefix="1" applyFont="1" applyFill="1" applyBorder="1" applyAlignment="1" applyProtection="1">
      <alignment horizontal="left" vertical="center" wrapText="1"/>
      <protection locked="0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6" fillId="5" borderId="4" xfId="0" quotePrefix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3" fontId="5" fillId="4" borderId="7" xfId="0" applyNumberFormat="1" applyFont="1" applyFill="1" applyBorder="1" applyAlignment="1">
      <alignment horizontal="center"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 applyProtection="1">
      <alignment vertical="center" wrapText="1"/>
    </xf>
    <xf numFmtId="3" fontId="3" fillId="0" borderId="5" xfId="0" applyNumberFormat="1" applyFont="1" applyFill="1" applyBorder="1" applyAlignment="1" applyProtection="1">
      <alignment vertical="center" wrapText="1"/>
      <protection locked="0"/>
    </xf>
    <xf numFmtId="3" fontId="3" fillId="0" borderId="3" xfId="0" applyNumberFormat="1" applyFont="1" applyFill="1" applyBorder="1" applyAlignment="1" applyProtection="1">
      <alignment vertical="center" wrapText="1"/>
    </xf>
    <xf numFmtId="0" fontId="8" fillId="2" borderId="17" xfId="0" applyFont="1" applyFill="1" applyBorder="1" applyAlignment="1" applyProtection="1">
      <alignment horizontal="justify" vertical="center" wrapText="1"/>
      <protection locked="0"/>
    </xf>
    <xf numFmtId="0" fontId="8" fillId="2" borderId="18" xfId="0" applyFont="1" applyFill="1" applyBorder="1" applyAlignment="1" applyProtection="1">
      <alignment horizontal="justify" vertical="center" wrapText="1"/>
      <protection locked="0"/>
    </xf>
    <xf numFmtId="0" fontId="8" fillId="2" borderId="19" xfId="0" applyFont="1" applyFill="1" applyBorder="1" applyAlignment="1" applyProtection="1">
      <alignment horizontal="justify" vertical="center" wrapText="1"/>
      <protection locked="0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9"/>
  <sheetViews>
    <sheetView zoomScaleNormal="100" workbookViewId="0">
      <pane xSplit="3" ySplit="7" topLeftCell="N151" activePane="bottomRight" state="frozen"/>
      <selection activeCell="A5" sqref="A5:T5"/>
      <selection pane="topRight" activeCell="A5" sqref="A5:T5"/>
      <selection pane="bottomLeft" activeCell="A5" sqref="A5:T5"/>
      <selection pane="bottomRight" activeCell="S190" sqref="S190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customWidth="1" outlineLevel="1"/>
    <col min="20" max="20" width="12" style="6" customWidth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35" t="s">
        <v>79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</row>
    <row r="2" spans="1:35" s="1" customFormat="1" ht="16.5" customHeight="1">
      <c r="A2" s="136" t="s">
        <v>77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</row>
    <row r="3" spans="1:35" s="1" customFormat="1" ht="16.5" customHeight="1">
      <c r="A3" s="135" t="s">
        <v>202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</row>
    <row r="4" spans="1:3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</row>
    <row r="5" spans="1:35" ht="17.25" customHeight="1">
      <c r="A5" s="138" t="s">
        <v>78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</row>
    <row r="6" spans="1:35" s="3" customFormat="1" ht="25.5" customHeight="1">
      <c r="A6" s="123" t="s">
        <v>0</v>
      </c>
      <c r="B6" s="46" t="s">
        <v>34</v>
      </c>
      <c r="C6" s="128" t="s">
        <v>2</v>
      </c>
      <c r="D6" s="123" t="s">
        <v>30</v>
      </c>
      <c r="E6" s="128" t="s">
        <v>3</v>
      </c>
      <c r="F6" s="123" t="s">
        <v>31</v>
      </c>
      <c r="G6" s="123" t="s">
        <v>4</v>
      </c>
      <c r="H6" s="123"/>
      <c r="I6" s="140" t="s">
        <v>32</v>
      </c>
      <c r="J6" s="140" t="s">
        <v>10</v>
      </c>
      <c r="K6" s="123" t="s">
        <v>8</v>
      </c>
      <c r="L6" s="125" t="s">
        <v>21</v>
      </c>
      <c r="M6" s="126"/>
      <c r="N6" s="127"/>
      <c r="O6" s="123" t="s">
        <v>9</v>
      </c>
      <c r="P6" s="128" t="s">
        <v>5</v>
      </c>
      <c r="Q6" s="124" t="s">
        <v>33</v>
      </c>
      <c r="R6" s="124"/>
      <c r="S6" s="124"/>
      <c r="T6" s="118" t="s">
        <v>23</v>
      </c>
      <c r="U6" s="124" t="s">
        <v>33</v>
      </c>
      <c r="V6" s="124"/>
      <c r="W6" s="124"/>
      <c r="X6" s="130" t="s">
        <v>24</v>
      </c>
      <c r="Y6" s="124" t="s">
        <v>33</v>
      </c>
      <c r="Z6" s="124"/>
      <c r="AA6" s="124"/>
      <c r="AB6" s="118" t="s">
        <v>25</v>
      </c>
      <c r="AC6" s="124" t="s">
        <v>33</v>
      </c>
      <c r="AD6" s="124"/>
      <c r="AE6" s="124"/>
      <c r="AF6" s="118" t="s">
        <v>26</v>
      </c>
      <c r="AG6" s="118" t="s">
        <v>47</v>
      </c>
      <c r="AH6" s="137" t="s">
        <v>53</v>
      </c>
      <c r="AI6" s="137"/>
    </row>
    <row r="7" spans="1:35" s="3" customFormat="1" ht="22.5">
      <c r="A7" s="123"/>
      <c r="B7" s="48" t="s">
        <v>1</v>
      </c>
      <c r="C7" s="129"/>
      <c r="D7" s="123"/>
      <c r="E7" s="129"/>
      <c r="F7" s="123"/>
      <c r="G7" s="49" t="s">
        <v>6</v>
      </c>
      <c r="H7" s="49" t="s">
        <v>7</v>
      </c>
      <c r="I7" s="141"/>
      <c r="J7" s="141"/>
      <c r="K7" s="123"/>
      <c r="L7" s="50" t="s">
        <v>11</v>
      </c>
      <c r="M7" s="50" t="s">
        <v>22</v>
      </c>
      <c r="N7" s="51" t="s">
        <v>75</v>
      </c>
      <c r="O7" s="123"/>
      <c r="P7" s="129"/>
      <c r="Q7" s="50" t="s">
        <v>35</v>
      </c>
      <c r="R7" s="50" t="s">
        <v>36</v>
      </c>
      <c r="S7" s="50" t="s">
        <v>37</v>
      </c>
      <c r="T7" s="119"/>
      <c r="U7" s="50" t="s">
        <v>38</v>
      </c>
      <c r="V7" s="50" t="s">
        <v>39</v>
      </c>
      <c r="W7" s="50" t="s">
        <v>40</v>
      </c>
      <c r="X7" s="131"/>
      <c r="Y7" s="50" t="s">
        <v>41</v>
      </c>
      <c r="Z7" s="50" t="s">
        <v>42</v>
      </c>
      <c r="AA7" s="50" t="s">
        <v>43</v>
      </c>
      <c r="AB7" s="119"/>
      <c r="AC7" s="50" t="s">
        <v>44</v>
      </c>
      <c r="AD7" s="50" t="s">
        <v>45</v>
      </c>
      <c r="AE7" s="50" t="s">
        <v>46</v>
      </c>
      <c r="AF7" s="119"/>
      <c r="AG7" s="119"/>
      <c r="AH7" s="52" t="s">
        <v>29</v>
      </c>
      <c r="AI7" s="52" t="s">
        <v>54</v>
      </c>
    </row>
    <row r="8" spans="1:35" ht="12.75" customHeight="1">
      <c r="A8" s="8"/>
      <c r="B8" s="120" t="s">
        <v>52</v>
      </c>
      <c r="C8" s="121"/>
      <c r="D8" s="12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IF(ISERROR(AG9/$AG$192),"-",AG9/$AG$192)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" si="2">SUM(Q10:S10)</f>
        <v>0</v>
      </c>
      <c r="U10" s="35"/>
      <c r="V10" s="35"/>
      <c r="W10" s="35"/>
      <c r="X10" s="40">
        <f t="shared" ref="X10" si="3">SUM(U10:W10)</f>
        <v>0</v>
      </c>
      <c r="Y10" s="35"/>
      <c r="Z10" s="35"/>
      <c r="AA10" s="35"/>
      <c r="AB10" s="40">
        <f t="shared" ref="AB10" si="4">SUM(Y10:AA10)</f>
        <v>0</v>
      </c>
      <c r="AC10" s="35"/>
      <c r="AD10" s="35"/>
      <c r="AE10" s="35"/>
      <c r="AF10" s="40">
        <f t="shared" ref="AF10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ref="T11:T18" si="7">SUM(Q11:S11)</f>
        <v>0</v>
      </c>
      <c r="U11" s="35"/>
      <c r="V11" s="35"/>
      <c r="W11" s="35"/>
      <c r="X11" s="40">
        <f t="shared" ref="X11:X18" si="8">SUM(U11:W11)</f>
        <v>0</v>
      </c>
      <c r="Y11" s="35"/>
      <c r="Z11" s="35"/>
      <c r="AA11" s="35"/>
      <c r="AB11" s="40">
        <f t="shared" ref="AB11:AB18" si="9">SUM(Y11:AA11)</f>
        <v>0</v>
      </c>
      <c r="AC11" s="35"/>
      <c r="AD11" s="35"/>
      <c r="AE11" s="35"/>
      <c r="AF11" s="40">
        <f t="shared" ref="AF11:AF18" si="10">SUM(AC11:AE11)</f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7"/>
        <v>0</v>
      </c>
      <c r="U12" s="35"/>
      <c r="V12" s="35"/>
      <c r="W12" s="35"/>
      <c r="X12" s="40">
        <f t="shared" si="8"/>
        <v>0</v>
      </c>
      <c r="Y12" s="35"/>
      <c r="Z12" s="35"/>
      <c r="AA12" s="35"/>
      <c r="AB12" s="40">
        <f t="shared" si="9"/>
        <v>0</v>
      </c>
      <c r="AC12" s="35"/>
      <c r="AD12" s="35"/>
      <c r="AE12" s="35"/>
      <c r="AF12" s="40">
        <f t="shared" si="10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7"/>
        <v>0</v>
      </c>
      <c r="U13" s="35"/>
      <c r="V13" s="35"/>
      <c r="W13" s="35"/>
      <c r="X13" s="40">
        <f t="shared" si="8"/>
        <v>0</v>
      </c>
      <c r="Y13" s="35"/>
      <c r="Z13" s="35"/>
      <c r="AA13" s="35"/>
      <c r="AB13" s="40">
        <f t="shared" si="9"/>
        <v>0</v>
      </c>
      <c r="AC13" s="35"/>
      <c r="AD13" s="35"/>
      <c r="AE13" s="35"/>
      <c r="AF13" s="40">
        <f t="shared" si="10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7"/>
        <v>0</v>
      </c>
      <c r="U14" s="35"/>
      <c r="V14" s="35"/>
      <c r="W14" s="35"/>
      <c r="X14" s="40">
        <f t="shared" si="8"/>
        <v>0</v>
      </c>
      <c r="Y14" s="35"/>
      <c r="Z14" s="35"/>
      <c r="AA14" s="35"/>
      <c r="AB14" s="40">
        <f t="shared" si="9"/>
        <v>0</v>
      </c>
      <c r="AC14" s="35"/>
      <c r="AD14" s="35"/>
      <c r="AE14" s="35"/>
      <c r="AF14" s="40">
        <f t="shared" si="10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7"/>
        <v>0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7"/>
        <v>0</v>
      </c>
      <c r="U16" s="35"/>
      <c r="V16" s="35"/>
      <c r="W16" s="35"/>
      <c r="X16" s="40">
        <f t="shared" si="8"/>
        <v>0</v>
      </c>
      <c r="Y16" s="35"/>
      <c r="Z16" s="35"/>
      <c r="AA16" s="35"/>
      <c r="AB16" s="40">
        <f t="shared" si="9"/>
        <v>0</v>
      </c>
      <c r="AC16" s="35"/>
      <c r="AD16" s="35"/>
      <c r="AE16" s="35"/>
      <c r="AF16" s="40">
        <f t="shared" si="10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7"/>
        <v>0</v>
      </c>
      <c r="U17" s="35"/>
      <c r="V17" s="35"/>
      <c r="W17" s="35"/>
      <c r="X17" s="40">
        <f t="shared" si="8"/>
        <v>0</v>
      </c>
      <c r="Y17" s="35"/>
      <c r="Z17" s="35"/>
      <c r="AA17" s="35"/>
      <c r="AB17" s="40">
        <f t="shared" si="9"/>
        <v>0</v>
      </c>
      <c r="AC17" s="35"/>
      <c r="AD17" s="35"/>
      <c r="AE17" s="35"/>
      <c r="AF17" s="40">
        <f t="shared" si="10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7"/>
        <v>0</v>
      </c>
      <c r="U18" s="35"/>
      <c r="V18" s="35"/>
      <c r="W18" s="35"/>
      <c r="X18" s="40">
        <f t="shared" si="8"/>
        <v>0</v>
      </c>
      <c r="Y18" s="35"/>
      <c r="Z18" s="35"/>
      <c r="AA18" s="35"/>
      <c r="AB18" s="40">
        <f t="shared" si="9"/>
        <v>0</v>
      </c>
      <c r="AC18" s="35"/>
      <c r="AD18" s="35"/>
      <c r="AE18" s="35"/>
      <c r="AF18" s="40">
        <f t="shared" si="10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09" t="s">
        <v>56</v>
      </c>
      <c r="B19" s="110"/>
      <c r="C19" s="110"/>
      <c r="D19" s="110"/>
      <c r="E19" s="110"/>
      <c r="F19" s="110"/>
      <c r="G19" s="110"/>
      <c r="H19" s="111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8"/>
      <c r="Q19" s="55">
        <f t="shared" ref="Q19:AG19" si="11">SUM(Q9:Q18)</f>
        <v>0</v>
      </c>
      <c r="R19" s="55">
        <f t="shared" si="11"/>
        <v>0</v>
      </c>
      <c r="S19" s="55">
        <f t="shared" si="11"/>
        <v>0</v>
      </c>
      <c r="T19" s="60">
        <f t="shared" si="11"/>
        <v>0</v>
      </c>
      <c r="U19" s="55">
        <f t="shared" si="11"/>
        <v>0</v>
      </c>
      <c r="V19" s="55">
        <f t="shared" si="11"/>
        <v>0</v>
      </c>
      <c r="W19" s="55">
        <f t="shared" si="11"/>
        <v>0</v>
      </c>
      <c r="X19" s="60">
        <f t="shared" si="11"/>
        <v>0</v>
      </c>
      <c r="Y19" s="55">
        <f t="shared" si="11"/>
        <v>0</v>
      </c>
      <c r="Z19" s="55">
        <f t="shared" si="11"/>
        <v>0</v>
      </c>
      <c r="AA19" s="55">
        <f t="shared" si="11"/>
        <v>0</v>
      </c>
      <c r="AB19" s="60">
        <f t="shared" si="11"/>
        <v>0</v>
      </c>
      <c r="AC19" s="55">
        <f t="shared" si="11"/>
        <v>0</v>
      </c>
      <c r="AD19" s="55">
        <f t="shared" si="11"/>
        <v>0</v>
      </c>
      <c r="AE19" s="55">
        <f t="shared" si="11"/>
        <v>0</v>
      </c>
      <c r="AF19" s="60">
        <f t="shared" si="11"/>
        <v>0</v>
      </c>
      <c r="AG19" s="53">
        <f t="shared" si="11"/>
        <v>0</v>
      </c>
      <c r="AH19" s="54">
        <f>IF(ISERROR(AG19/I19),0,AG19/I19)</f>
        <v>0</v>
      </c>
      <c r="AI19" s="54">
        <f>IF(ISERROR(AG19/$AG$192),0,AG19/$AG$192)</f>
        <v>0</v>
      </c>
    </row>
    <row r="20" spans="1:35" ht="12.75" customHeight="1">
      <c r="A20" s="36"/>
      <c r="B20" s="115" t="s">
        <v>12</v>
      </c>
      <c r="C20" s="116"/>
      <c r="D20" s="117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12">SUM(T21,X21,AB21,AF21)</f>
        <v>0</v>
      </c>
      <c r="AH21" s="41">
        <f>IF(ISERROR(AG21/I21),0,AG21/I21)</f>
        <v>0</v>
      </c>
      <c r="AI21" s="42">
        <f t="shared" ref="AI21:AI30" si="13">IF(ISERROR(AG21/$AG$192),"-",AG21/$AG$192)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" si="14">SUM(Q22:S22)</f>
        <v>0</v>
      </c>
      <c r="U22" s="35"/>
      <c r="V22" s="35"/>
      <c r="W22" s="35"/>
      <c r="X22" s="40">
        <f t="shared" ref="X22" si="15">SUM(U22:W22)</f>
        <v>0</v>
      </c>
      <c r="Y22" s="35"/>
      <c r="Z22" s="35"/>
      <c r="AA22" s="35"/>
      <c r="AB22" s="40">
        <f t="shared" ref="AB22" si="16">SUM(Y22:AA22)</f>
        <v>0</v>
      </c>
      <c r="AC22" s="35"/>
      <c r="AD22" s="35"/>
      <c r="AE22" s="35"/>
      <c r="AF22" s="40">
        <f t="shared" ref="AF22" si="17">SUM(AC22:AE22)</f>
        <v>0</v>
      </c>
      <c r="AG22" s="40">
        <f t="shared" si="12"/>
        <v>0</v>
      </c>
      <c r="AH22" s="41">
        <f t="shared" ref="AH22:AH30" si="18">IF(ISERROR(AG22/I22),0,AG22/I22)</f>
        <v>0</v>
      </c>
      <c r="AI22" s="42">
        <f t="shared" si="13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ref="T23:T30" si="19">SUM(Q23:S23)</f>
        <v>0</v>
      </c>
      <c r="U23" s="35"/>
      <c r="V23" s="35"/>
      <c r="W23" s="35"/>
      <c r="X23" s="40">
        <f t="shared" ref="X23:X30" si="20">SUM(U23:W23)</f>
        <v>0</v>
      </c>
      <c r="Y23" s="35"/>
      <c r="Z23" s="35"/>
      <c r="AA23" s="35"/>
      <c r="AB23" s="40">
        <f t="shared" ref="AB23:AB30" si="21">SUM(Y23:AA23)</f>
        <v>0</v>
      </c>
      <c r="AC23" s="35"/>
      <c r="AD23" s="35"/>
      <c r="AE23" s="35"/>
      <c r="AF23" s="40">
        <f t="shared" ref="AF23:AF30" si="22">SUM(AC23:AE23)</f>
        <v>0</v>
      </c>
      <c r="AG23" s="40">
        <f t="shared" si="12"/>
        <v>0</v>
      </c>
      <c r="AH23" s="41">
        <f t="shared" si="18"/>
        <v>0</v>
      </c>
      <c r="AI23" s="42">
        <f t="shared" si="13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9"/>
        <v>0</v>
      </c>
      <c r="U24" s="35"/>
      <c r="V24" s="35"/>
      <c r="W24" s="35"/>
      <c r="X24" s="40">
        <f t="shared" si="20"/>
        <v>0</v>
      </c>
      <c r="Y24" s="35"/>
      <c r="Z24" s="35"/>
      <c r="AA24" s="35"/>
      <c r="AB24" s="40">
        <f t="shared" si="21"/>
        <v>0</v>
      </c>
      <c r="AC24" s="35"/>
      <c r="AD24" s="35"/>
      <c r="AE24" s="35"/>
      <c r="AF24" s="40">
        <f t="shared" si="22"/>
        <v>0</v>
      </c>
      <c r="AG24" s="40">
        <f t="shared" si="12"/>
        <v>0</v>
      </c>
      <c r="AH24" s="41">
        <f t="shared" si="18"/>
        <v>0</v>
      </c>
      <c r="AI24" s="42">
        <f t="shared" si="13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9"/>
        <v>0</v>
      </c>
      <c r="U25" s="35"/>
      <c r="V25" s="35"/>
      <c r="W25" s="35"/>
      <c r="X25" s="40">
        <f t="shared" si="20"/>
        <v>0</v>
      </c>
      <c r="Y25" s="35"/>
      <c r="Z25" s="35"/>
      <c r="AA25" s="35"/>
      <c r="AB25" s="40">
        <f t="shared" si="21"/>
        <v>0</v>
      </c>
      <c r="AC25" s="35"/>
      <c r="AD25" s="35"/>
      <c r="AE25" s="35"/>
      <c r="AF25" s="40">
        <f t="shared" si="22"/>
        <v>0</v>
      </c>
      <c r="AG25" s="40">
        <f t="shared" si="12"/>
        <v>0</v>
      </c>
      <c r="AH25" s="41">
        <f t="shared" si="18"/>
        <v>0</v>
      </c>
      <c r="AI25" s="42">
        <f t="shared" si="13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9"/>
        <v>0</v>
      </c>
      <c r="U26" s="35"/>
      <c r="V26" s="35"/>
      <c r="W26" s="35"/>
      <c r="X26" s="40">
        <f t="shared" si="20"/>
        <v>0</v>
      </c>
      <c r="Y26" s="35"/>
      <c r="Z26" s="35"/>
      <c r="AA26" s="35"/>
      <c r="AB26" s="40">
        <f t="shared" si="21"/>
        <v>0</v>
      </c>
      <c r="AC26" s="35"/>
      <c r="AD26" s="35"/>
      <c r="AE26" s="35"/>
      <c r="AF26" s="40">
        <f t="shared" si="22"/>
        <v>0</v>
      </c>
      <c r="AG26" s="40">
        <f t="shared" si="12"/>
        <v>0</v>
      </c>
      <c r="AH26" s="41">
        <f t="shared" si="18"/>
        <v>0</v>
      </c>
      <c r="AI26" s="42">
        <f t="shared" si="13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9"/>
        <v>0</v>
      </c>
      <c r="U27" s="35"/>
      <c r="V27" s="35"/>
      <c r="W27" s="35"/>
      <c r="X27" s="40">
        <f t="shared" si="20"/>
        <v>0</v>
      </c>
      <c r="Y27" s="35"/>
      <c r="Z27" s="35"/>
      <c r="AA27" s="35"/>
      <c r="AB27" s="40">
        <f t="shared" si="21"/>
        <v>0</v>
      </c>
      <c r="AC27" s="35"/>
      <c r="AD27" s="35"/>
      <c r="AE27" s="35"/>
      <c r="AF27" s="40">
        <f t="shared" si="22"/>
        <v>0</v>
      </c>
      <c r="AG27" s="40">
        <f t="shared" si="12"/>
        <v>0</v>
      </c>
      <c r="AH27" s="41">
        <f t="shared" si="18"/>
        <v>0</v>
      </c>
      <c r="AI27" s="42">
        <f t="shared" si="13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9"/>
        <v>0</v>
      </c>
      <c r="U28" s="35"/>
      <c r="V28" s="35"/>
      <c r="W28" s="35"/>
      <c r="X28" s="40">
        <f t="shared" si="20"/>
        <v>0</v>
      </c>
      <c r="Y28" s="35"/>
      <c r="Z28" s="35"/>
      <c r="AA28" s="35"/>
      <c r="AB28" s="40">
        <f t="shared" si="21"/>
        <v>0</v>
      </c>
      <c r="AC28" s="35"/>
      <c r="AD28" s="35"/>
      <c r="AE28" s="35"/>
      <c r="AF28" s="40">
        <f t="shared" si="22"/>
        <v>0</v>
      </c>
      <c r="AG28" s="40">
        <f t="shared" si="12"/>
        <v>0</v>
      </c>
      <c r="AH28" s="41">
        <f t="shared" si="18"/>
        <v>0</v>
      </c>
      <c r="AI28" s="42">
        <f t="shared" si="13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9"/>
        <v>0</v>
      </c>
      <c r="U29" s="35"/>
      <c r="V29" s="35"/>
      <c r="W29" s="35"/>
      <c r="X29" s="40">
        <f t="shared" si="20"/>
        <v>0</v>
      </c>
      <c r="Y29" s="35"/>
      <c r="Z29" s="35"/>
      <c r="AA29" s="35"/>
      <c r="AB29" s="40">
        <f t="shared" si="21"/>
        <v>0</v>
      </c>
      <c r="AC29" s="35"/>
      <c r="AD29" s="35"/>
      <c r="AE29" s="35"/>
      <c r="AF29" s="40">
        <f t="shared" si="22"/>
        <v>0</v>
      </c>
      <c r="AG29" s="40">
        <f t="shared" si="12"/>
        <v>0</v>
      </c>
      <c r="AH29" s="41">
        <f t="shared" si="18"/>
        <v>0</v>
      </c>
      <c r="AI29" s="42">
        <f t="shared" si="13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9"/>
        <v>0</v>
      </c>
      <c r="U30" s="35"/>
      <c r="V30" s="35"/>
      <c r="W30" s="35"/>
      <c r="X30" s="40">
        <f t="shared" si="20"/>
        <v>0</v>
      </c>
      <c r="Y30" s="35"/>
      <c r="Z30" s="35"/>
      <c r="AA30" s="35"/>
      <c r="AB30" s="40">
        <f t="shared" si="21"/>
        <v>0</v>
      </c>
      <c r="AC30" s="35"/>
      <c r="AD30" s="35"/>
      <c r="AE30" s="35"/>
      <c r="AF30" s="40">
        <f t="shared" si="22"/>
        <v>0</v>
      </c>
      <c r="AG30" s="40">
        <f t="shared" si="12"/>
        <v>0</v>
      </c>
      <c r="AH30" s="41">
        <f t="shared" si="18"/>
        <v>0</v>
      </c>
      <c r="AI30" s="42">
        <f t="shared" si="13"/>
        <v>0</v>
      </c>
    </row>
    <row r="31" spans="1:35" ht="12.75" customHeight="1" collapsed="1">
      <c r="A31" s="109" t="s">
        <v>55</v>
      </c>
      <c r="B31" s="110"/>
      <c r="C31" s="110"/>
      <c r="D31" s="110"/>
      <c r="E31" s="110"/>
      <c r="F31" s="110"/>
      <c r="G31" s="110"/>
      <c r="H31" s="111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8"/>
      <c r="Q31" s="55">
        <f t="shared" ref="Q31:AG31" si="23">SUM(Q21:Q30)</f>
        <v>0</v>
      </c>
      <c r="R31" s="55">
        <f t="shared" si="23"/>
        <v>0</v>
      </c>
      <c r="S31" s="55">
        <f t="shared" si="23"/>
        <v>0</v>
      </c>
      <c r="T31" s="60">
        <f t="shared" si="23"/>
        <v>0</v>
      </c>
      <c r="U31" s="55">
        <f t="shared" si="23"/>
        <v>0</v>
      </c>
      <c r="V31" s="55">
        <f t="shared" si="23"/>
        <v>0</v>
      </c>
      <c r="W31" s="55">
        <f t="shared" si="23"/>
        <v>0</v>
      </c>
      <c r="X31" s="60">
        <f t="shared" si="23"/>
        <v>0</v>
      </c>
      <c r="Y31" s="55">
        <f t="shared" si="23"/>
        <v>0</v>
      </c>
      <c r="Z31" s="55">
        <f t="shared" si="23"/>
        <v>0</v>
      </c>
      <c r="AA31" s="55">
        <f t="shared" si="23"/>
        <v>0</v>
      </c>
      <c r="AB31" s="60">
        <f t="shared" si="23"/>
        <v>0</v>
      </c>
      <c r="AC31" s="55">
        <f t="shared" si="23"/>
        <v>0</v>
      </c>
      <c r="AD31" s="55">
        <f t="shared" si="23"/>
        <v>0</v>
      </c>
      <c r="AE31" s="55">
        <f t="shared" si="23"/>
        <v>0</v>
      </c>
      <c r="AF31" s="60">
        <f t="shared" si="23"/>
        <v>0</v>
      </c>
      <c r="AG31" s="53">
        <f t="shared" si="23"/>
        <v>0</v>
      </c>
      <c r="AH31" s="54">
        <f>IF(ISERROR(AG31/I31),0,AG31/I31)</f>
        <v>0</v>
      </c>
      <c r="AI31" s="54">
        <f>IF(ISERROR(AG31/$AG$192),0,AG31/$AG$192)</f>
        <v>0</v>
      </c>
    </row>
    <row r="32" spans="1:35" ht="12.75" customHeight="1">
      <c r="A32" s="36"/>
      <c r="B32" s="115" t="s">
        <v>13</v>
      </c>
      <c r="C32" s="116"/>
      <c r="D32" s="117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24">SUM(T33,X33,AB33,AF33)</f>
        <v>0</v>
      </c>
      <c r="AH33" s="41">
        <f>IF(ISERROR(AG33/I33),0,AG33/I33)</f>
        <v>0</v>
      </c>
      <c r="AI33" s="42">
        <f t="shared" ref="AI33:AI42" si="25">IF(ISERROR(AG33/$AG$192),"-",AG33/$AG$192)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" si="26">SUM(Q34:S34)</f>
        <v>0</v>
      </c>
      <c r="U34" s="35"/>
      <c r="V34" s="35"/>
      <c r="W34" s="35"/>
      <c r="X34" s="40">
        <f t="shared" ref="X34" si="27">SUM(U34:W34)</f>
        <v>0</v>
      </c>
      <c r="Y34" s="35"/>
      <c r="Z34" s="35"/>
      <c r="AA34" s="35"/>
      <c r="AB34" s="40">
        <f t="shared" ref="AB34" si="28">SUM(Y34:AA34)</f>
        <v>0</v>
      </c>
      <c r="AC34" s="35"/>
      <c r="AD34" s="35"/>
      <c r="AE34" s="35"/>
      <c r="AF34" s="40">
        <f t="shared" ref="AF34" si="29">SUM(AC34:AE34)</f>
        <v>0</v>
      </c>
      <c r="AG34" s="40">
        <f t="shared" si="24"/>
        <v>0</v>
      </c>
      <c r="AH34" s="41">
        <f t="shared" ref="AH34:AH42" si="30">IF(ISERROR(AG34/I34),0,AG34/I34)</f>
        <v>0</v>
      </c>
      <c r="AI34" s="42">
        <f t="shared" si="25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ref="T35:T42" si="31">SUM(Q35:S35)</f>
        <v>0</v>
      </c>
      <c r="U35" s="35"/>
      <c r="V35" s="35"/>
      <c r="W35" s="35"/>
      <c r="X35" s="40">
        <f t="shared" ref="X35:X42" si="32">SUM(U35:W35)</f>
        <v>0</v>
      </c>
      <c r="Y35" s="35"/>
      <c r="Z35" s="35"/>
      <c r="AA35" s="35"/>
      <c r="AB35" s="40">
        <f t="shared" ref="AB35:AB42" si="33">SUM(Y35:AA35)</f>
        <v>0</v>
      </c>
      <c r="AC35" s="35"/>
      <c r="AD35" s="35"/>
      <c r="AE35" s="35"/>
      <c r="AF35" s="40">
        <f t="shared" ref="AF35:AF42" si="34">SUM(AC35:AE35)</f>
        <v>0</v>
      </c>
      <c r="AG35" s="40">
        <f t="shared" si="24"/>
        <v>0</v>
      </c>
      <c r="AH35" s="41">
        <f t="shared" si="30"/>
        <v>0</v>
      </c>
      <c r="AI35" s="42">
        <f t="shared" si="25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31"/>
        <v>0</v>
      </c>
      <c r="U36" s="35"/>
      <c r="V36" s="35"/>
      <c r="W36" s="35"/>
      <c r="X36" s="40">
        <f t="shared" si="32"/>
        <v>0</v>
      </c>
      <c r="Y36" s="35"/>
      <c r="Z36" s="35"/>
      <c r="AA36" s="35"/>
      <c r="AB36" s="40">
        <f t="shared" si="33"/>
        <v>0</v>
      </c>
      <c r="AC36" s="35"/>
      <c r="AD36" s="35"/>
      <c r="AE36" s="35"/>
      <c r="AF36" s="40">
        <f t="shared" si="34"/>
        <v>0</v>
      </c>
      <c r="AG36" s="40">
        <f t="shared" si="24"/>
        <v>0</v>
      </c>
      <c r="AH36" s="41">
        <f t="shared" si="30"/>
        <v>0</v>
      </c>
      <c r="AI36" s="42">
        <f t="shared" si="25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31"/>
        <v>0</v>
      </c>
      <c r="U37" s="35"/>
      <c r="V37" s="35"/>
      <c r="W37" s="35"/>
      <c r="X37" s="40">
        <f t="shared" si="32"/>
        <v>0</v>
      </c>
      <c r="Y37" s="35"/>
      <c r="Z37" s="35"/>
      <c r="AA37" s="35"/>
      <c r="AB37" s="40">
        <f t="shared" si="33"/>
        <v>0</v>
      </c>
      <c r="AC37" s="35"/>
      <c r="AD37" s="35"/>
      <c r="AE37" s="35"/>
      <c r="AF37" s="40">
        <f t="shared" si="34"/>
        <v>0</v>
      </c>
      <c r="AG37" s="40">
        <f t="shared" si="24"/>
        <v>0</v>
      </c>
      <c r="AH37" s="41">
        <f t="shared" si="30"/>
        <v>0</v>
      </c>
      <c r="AI37" s="42">
        <f t="shared" si="25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31"/>
        <v>0</v>
      </c>
      <c r="U38" s="35"/>
      <c r="V38" s="35"/>
      <c r="W38" s="35"/>
      <c r="X38" s="40">
        <f t="shared" si="32"/>
        <v>0</v>
      </c>
      <c r="Y38" s="35"/>
      <c r="Z38" s="35"/>
      <c r="AA38" s="35"/>
      <c r="AB38" s="40">
        <f t="shared" si="33"/>
        <v>0</v>
      </c>
      <c r="AC38" s="35"/>
      <c r="AD38" s="35"/>
      <c r="AE38" s="35"/>
      <c r="AF38" s="40">
        <f t="shared" si="34"/>
        <v>0</v>
      </c>
      <c r="AG38" s="40">
        <f t="shared" si="24"/>
        <v>0</v>
      </c>
      <c r="AH38" s="41">
        <f t="shared" si="30"/>
        <v>0</v>
      </c>
      <c r="AI38" s="42">
        <f t="shared" si="25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31"/>
        <v>0</v>
      </c>
      <c r="U39" s="35"/>
      <c r="V39" s="35"/>
      <c r="W39" s="35"/>
      <c r="X39" s="40">
        <f t="shared" si="32"/>
        <v>0</v>
      </c>
      <c r="Y39" s="35"/>
      <c r="Z39" s="35"/>
      <c r="AA39" s="35"/>
      <c r="AB39" s="40">
        <f t="shared" si="33"/>
        <v>0</v>
      </c>
      <c r="AC39" s="35"/>
      <c r="AD39" s="35"/>
      <c r="AE39" s="35"/>
      <c r="AF39" s="40">
        <f t="shared" si="34"/>
        <v>0</v>
      </c>
      <c r="AG39" s="40">
        <f t="shared" si="24"/>
        <v>0</v>
      </c>
      <c r="AH39" s="41">
        <f t="shared" si="30"/>
        <v>0</v>
      </c>
      <c r="AI39" s="42">
        <f t="shared" si="25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31"/>
        <v>0</v>
      </c>
      <c r="U40" s="35"/>
      <c r="V40" s="35"/>
      <c r="W40" s="35"/>
      <c r="X40" s="40">
        <f t="shared" si="32"/>
        <v>0</v>
      </c>
      <c r="Y40" s="35"/>
      <c r="Z40" s="35"/>
      <c r="AA40" s="35"/>
      <c r="AB40" s="40">
        <f t="shared" si="33"/>
        <v>0</v>
      </c>
      <c r="AC40" s="35"/>
      <c r="AD40" s="35"/>
      <c r="AE40" s="35"/>
      <c r="AF40" s="40">
        <f t="shared" si="34"/>
        <v>0</v>
      </c>
      <c r="AG40" s="40">
        <f t="shared" si="24"/>
        <v>0</v>
      </c>
      <c r="AH40" s="41">
        <f t="shared" si="30"/>
        <v>0</v>
      </c>
      <c r="AI40" s="42">
        <f t="shared" si="25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31"/>
        <v>0</v>
      </c>
      <c r="U41" s="35"/>
      <c r="V41" s="35"/>
      <c r="W41" s="35"/>
      <c r="X41" s="40">
        <f t="shared" si="32"/>
        <v>0</v>
      </c>
      <c r="Y41" s="35"/>
      <c r="Z41" s="35"/>
      <c r="AA41" s="35"/>
      <c r="AB41" s="40">
        <f t="shared" si="33"/>
        <v>0</v>
      </c>
      <c r="AC41" s="35"/>
      <c r="AD41" s="35"/>
      <c r="AE41" s="35"/>
      <c r="AF41" s="40">
        <f t="shared" si="34"/>
        <v>0</v>
      </c>
      <c r="AG41" s="40">
        <f t="shared" si="24"/>
        <v>0</v>
      </c>
      <c r="AH41" s="41">
        <f t="shared" si="30"/>
        <v>0</v>
      </c>
      <c r="AI41" s="42">
        <f t="shared" si="25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31"/>
        <v>0</v>
      </c>
      <c r="U42" s="35"/>
      <c r="V42" s="35"/>
      <c r="W42" s="35"/>
      <c r="X42" s="40">
        <f t="shared" si="32"/>
        <v>0</v>
      </c>
      <c r="Y42" s="35"/>
      <c r="Z42" s="35"/>
      <c r="AA42" s="35"/>
      <c r="AB42" s="40">
        <f t="shared" si="33"/>
        <v>0</v>
      </c>
      <c r="AC42" s="35"/>
      <c r="AD42" s="35"/>
      <c r="AE42" s="35"/>
      <c r="AF42" s="40">
        <f t="shared" si="34"/>
        <v>0</v>
      </c>
      <c r="AG42" s="40">
        <f t="shared" si="24"/>
        <v>0</v>
      </c>
      <c r="AH42" s="41">
        <f t="shared" si="30"/>
        <v>0</v>
      </c>
      <c r="AI42" s="42">
        <f t="shared" si="25"/>
        <v>0</v>
      </c>
    </row>
    <row r="43" spans="1:35" ht="12.75" customHeight="1" collapsed="1">
      <c r="A43" s="109" t="s">
        <v>57</v>
      </c>
      <c r="B43" s="110"/>
      <c r="C43" s="110"/>
      <c r="D43" s="110"/>
      <c r="E43" s="110"/>
      <c r="F43" s="110"/>
      <c r="G43" s="110"/>
      <c r="H43" s="111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8"/>
      <c r="Q43" s="55">
        <f t="shared" ref="Q43:AG43" si="35">SUM(Q33:Q42)</f>
        <v>0</v>
      </c>
      <c r="R43" s="55">
        <f t="shared" si="35"/>
        <v>0</v>
      </c>
      <c r="S43" s="55">
        <f t="shared" si="35"/>
        <v>0</v>
      </c>
      <c r="T43" s="60">
        <f t="shared" si="35"/>
        <v>0</v>
      </c>
      <c r="U43" s="55">
        <f t="shared" si="35"/>
        <v>0</v>
      </c>
      <c r="V43" s="55">
        <f t="shared" si="35"/>
        <v>0</v>
      </c>
      <c r="W43" s="55">
        <f t="shared" si="35"/>
        <v>0</v>
      </c>
      <c r="X43" s="60">
        <f t="shared" si="35"/>
        <v>0</v>
      </c>
      <c r="Y43" s="55">
        <f t="shared" si="35"/>
        <v>0</v>
      </c>
      <c r="Z43" s="55">
        <f t="shared" si="35"/>
        <v>0</v>
      </c>
      <c r="AA43" s="55">
        <f t="shared" si="35"/>
        <v>0</v>
      </c>
      <c r="AB43" s="60">
        <f t="shared" si="35"/>
        <v>0</v>
      </c>
      <c r="AC43" s="55">
        <f t="shared" si="35"/>
        <v>0</v>
      </c>
      <c r="AD43" s="55">
        <f t="shared" si="35"/>
        <v>0</v>
      </c>
      <c r="AE43" s="55">
        <f t="shared" si="35"/>
        <v>0</v>
      </c>
      <c r="AF43" s="60">
        <f t="shared" si="35"/>
        <v>0</v>
      </c>
      <c r="AG43" s="53">
        <f t="shared" si="35"/>
        <v>0</v>
      </c>
      <c r="AH43" s="54">
        <f>IF(ISERROR(AG43/I43),0,AG43/I43)</f>
        <v>0</v>
      </c>
      <c r="AI43" s="54">
        <f>IF(ISERROR(AG43/$AG$192),0,AG43/$AG$192)</f>
        <v>0</v>
      </c>
    </row>
    <row r="44" spans="1:35" ht="12.75" customHeight="1">
      <c r="A44" s="36"/>
      <c r="B44" s="115" t="s">
        <v>14</v>
      </c>
      <c r="C44" s="116"/>
      <c r="D44" s="117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36">SUM(T45,X45,AB45,AF45)</f>
        <v>0</v>
      </c>
      <c r="AH45" s="41">
        <f>IF(ISERROR(AG45/I45),0,AG45/I45)</f>
        <v>0</v>
      </c>
      <c r="AI45" s="42">
        <f t="shared" ref="AI45:AI54" si="37">IF(ISERROR(AG45/$AG$192),"-",AG45/$AG$192)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" si="38">SUM(Q46:S46)</f>
        <v>0</v>
      </c>
      <c r="U46" s="35"/>
      <c r="V46" s="35"/>
      <c r="W46" s="35"/>
      <c r="X46" s="40">
        <f t="shared" ref="X46" si="39">SUM(U46:W46)</f>
        <v>0</v>
      </c>
      <c r="Y46" s="35"/>
      <c r="Z46" s="35"/>
      <c r="AA46" s="35"/>
      <c r="AB46" s="40">
        <f t="shared" ref="AB46" si="40">SUM(Y46:AA46)</f>
        <v>0</v>
      </c>
      <c r="AC46" s="35"/>
      <c r="AD46" s="35"/>
      <c r="AE46" s="35"/>
      <c r="AF46" s="40">
        <f t="shared" ref="AF46" si="41">SUM(AC46:AE46)</f>
        <v>0</v>
      </c>
      <c r="AG46" s="40">
        <f t="shared" si="36"/>
        <v>0</v>
      </c>
      <c r="AH46" s="41">
        <f t="shared" ref="AH46:AH54" si="42">IF(ISERROR(AG46/I46),0,AG46/I46)</f>
        <v>0</v>
      </c>
      <c r="AI46" s="42">
        <f t="shared" si="37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ref="T47:T54" si="43">SUM(Q47:S47)</f>
        <v>0</v>
      </c>
      <c r="U47" s="35"/>
      <c r="V47" s="35"/>
      <c r="W47" s="35"/>
      <c r="X47" s="40">
        <f t="shared" ref="X47:X54" si="44">SUM(U47:W47)</f>
        <v>0</v>
      </c>
      <c r="Y47" s="35"/>
      <c r="Z47" s="35"/>
      <c r="AA47" s="35"/>
      <c r="AB47" s="40">
        <f t="shared" ref="AB47:AB54" si="45">SUM(Y47:AA47)</f>
        <v>0</v>
      </c>
      <c r="AC47" s="35"/>
      <c r="AD47" s="35"/>
      <c r="AE47" s="35"/>
      <c r="AF47" s="40">
        <f t="shared" ref="AF47:AF54" si="46">SUM(AC47:AE47)</f>
        <v>0</v>
      </c>
      <c r="AG47" s="40">
        <f t="shared" si="36"/>
        <v>0</v>
      </c>
      <c r="AH47" s="41">
        <f t="shared" si="42"/>
        <v>0</v>
      </c>
      <c r="AI47" s="42">
        <f t="shared" si="37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43"/>
        <v>0</v>
      </c>
      <c r="U48" s="35"/>
      <c r="V48" s="35"/>
      <c r="W48" s="35"/>
      <c r="X48" s="40">
        <f t="shared" si="44"/>
        <v>0</v>
      </c>
      <c r="Y48" s="35"/>
      <c r="Z48" s="35"/>
      <c r="AA48" s="35"/>
      <c r="AB48" s="40">
        <f t="shared" si="45"/>
        <v>0</v>
      </c>
      <c r="AC48" s="35"/>
      <c r="AD48" s="35"/>
      <c r="AE48" s="35"/>
      <c r="AF48" s="40">
        <f t="shared" si="46"/>
        <v>0</v>
      </c>
      <c r="AG48" s="40">
        <f t="shared" si="36"/>
        <v>0</v>
      </c>
      <c r="AH48" s="41">
        <f t="shared" si="42"/>
        <v>0</v>
      </c>
      <c r="AI48" s="42">
        <f t="shared" si="37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43"/>
        <v>0</v>
      </c>
      <c r="U49" s="35"/>
      <c r="V49" s="35"/>
      <c r="W49" s="35"/>
      <c r="X49" s="40">
        <f t="shared" si="44"/>
        <v>0</v>
      </c>
      <c r="Y49" s="35"/>
      <c r="Z49" s="35"/>
      <c r="AA49" s="35"/>
      <c r="AB49" s="40">
        <f t="shared" si="45"/>
        <v>0</v>
      </c>
      <c r="AC49" s="35"/>
      <c r="AD49" s="35"/>
      <c r="AE49" s="35"/>
      <c r="AF49" s="40">
        <f t="shared" si="46"/>
        <v>0</v>
      </c>
      <c r="AG49" s="40">
        <f t="shared" si="36"/>
        <v>0</v>
      </c>
      <c r="AH49" s="41">
        <f t="shared" si="42"/>
        <v>0</v>
      </c>
      <c r="AI49" s="42">
        <f t="shared" si="37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43"/>
        <v>0</v>
      </c>
      <c r="U50" s="35"/>
      <c r="V50" s="35"/>
      <c r="W50" s="35"/>
      <c r="X50" s="40">
        <f t="shared" si="44"/>
        <v>0</v>
      </c>
      <c r="Y50" s="35"/>
      <c r="Z50" s="35"/>
      <c r="AA50" s="35"/>
      <c r="AB50" s="40">
        <f t="shared" si="45"/>
        <v>0</v>
      </c>
      <c r="AC50" s="35"/>
      <c r="AD50" s="35"/>
      <c r="AE50" s="35"/>
      <c r="AF50" s="40">
        <f t="shared" si="46"/>
        <v>0</v>
      </c>
      <c r="AG50" s="40">
        <f t="shared" si="36"/>
        <v>0</v>
      </c>
      <c r="AH50" s="41">
        <f t="shared" si="42"/>
        <v>0</v>
      </c>
      <c r="AI50" s="42">
        <f t="shared" si="37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43"/>
        <v>0</v>
      </c>
      <c r="U51" s="35"/>
      <c r="V51" s="35"/>
      <c r="W51" s="35"/>
      <c r="X51" s="40">
        <f t="shared" si="44"/>
        <v>0</v>
      </c>
      <c r="Y51" s="35"/>
      <c r="Z51" s="35"/>
      <c r="AA51" s="35"/>
      <c r="AB51" s="40">
        <f t="shared" si="45"/>
        <v>0</v>
      </c>
      <c r="AC51" s="35"/>
      <c r="AD51" s="35"/>
      <c r="AE51" s="35"/>
      <c r="AF51" s="40">
        <f t="shared" si="46"/>
        <v>0</v>
      </c>
      <c r="AG51" s="40">
        <f t="shared" si="36"/>
        <v>0</v>
      </c>
      <c r="AH51" s="41">
        <f t="shared" si="42"/>
        <v>0</v>
      </c>
      <c r="AI51" s="42">
        <f t="shared" si="37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43"/>
        <v>0</v>
      </c>
      <c r="U52" s="35"/>
      <c r="V52" s="35"/>
      <c r="W52" s="35"/>
      <c r="X52" s="40">
        <f t="shared" si="44"/>
        <v>0</v>
      </c>
      <c r="Y52" s="35"/>
      <c r="Z52" s="35"/>
      <c r="AA52" s="35"/>
      <c r="AB52" s="40">
        <f t="shared" si="45"/>
        <v>0</v>
      </c>
      <c r="AC52" s="35"/>
      <c r="AD52" s="35"/>
      <c r="AE52" s="35"/>
      <c r="AF52" s="40">
        <f t="shared" si="46"/>
        <v>0</v>
      </c>
      <c r="AG52" s="40">
        <f t="shared" si="36"/>
        <v>0</v>
      </c>
      <c r="AH52" s="41">
        <f t="shared" si="42"/>
        <v>0</v>
      </c>
      <c r="AI52" s="42">
        <f t="shared" si="37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43"/>
        <v>0</v>
      </c>
      <c r="U53" s="35"/>
      <c r="V53" s="35"/>
      <c r="W53" s="35"/>
      <c r="X53" s="40">
        <f t="shared" si="44"/>
        <v>0</v>
      </c>
      <c r="Y53" s="35"/>
      <c r="Z53" s="35"/>
      <c r="AA53" s="35"/>
      <c r="AB53" s="40">
        <f t="shared" si="45"/>
        <v>0</v>
      </c>
      <c r="AC53" s="35"/>
      <c r="AD53" s="35"/>
      <c r="AE53" s="35"/>
      <c r="AF53" s="40">
        <f t="shared" si="46"/>
        <v>0</v>
      </c>
      <c r="AG53" s="40">
        <f t="shared" si="36"/>
        <v>0</v>
      </c>
      <c r="AH53" s="41">
        <f t="shared" si="42"/>
        <v>0</v>
      </c>
      <c r="AI53" s="42">
        <f t="shared" si="37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43"/>
        <v>0</v>
      </c>
      <c r="U54" s="35"/>
      <c r="V54" s="35"/>
      <c r="W54" s="35"/>
      <c r="X54" s="40">
        <f t="shared" si="44"/>
        <v>0</v>
      </c>
      <c r="Y54" s="35"/>
      <c r="Z54" s="35"/>
      <c r="AA54" s="35"/>
      <c r="AB54" s="40">
        <f t="shared" si="45"/>
        <v>0</v>
      </c>
      <c r="AC54" s="35"/>
      <c r="AD54" s="35"/>
      <c r="AE54" s="35"/>
      <c r="AF54" s="40">
        <f t="shared" si="46"/>
        <v>0</v>
      </c>
      <c r="AG54" s="40">
        <f t="shared" si="36"/>
        <v>0</v>
      </c>
      <c r="AH54" s="41">
        <f t="shared" si="42"/>
        <v>0</v>
      </c>
      <c r="AI54" s="42">
        <f t="shared" si="37"/>
        <v>0</v>
      </c>
    </row>
    <row r="55" spans="1:35" ht="12.75" customHeight="1" collapsed="1">
      <c r="A55" s="109" t="s">
        <v>58</v>
      </c>
      <c r="B55" s="110"/>
      <c r="C55" s="110"/>
      <c r="D55" s="110"/>
      <c r="E55" s="110"/>
      <c r="F55" s="110"/>
      <c r="G55" s="110"/>
      <c r="H55" s="111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8"/>
      <c r="Q55" s="55">
        <f t="shared" ref="Q55:AG55" si="47">SUM(Q45:Q54)</f>
        <v>0</v>
      </c>
      <c r="R55" s="55">
        <f t="shared" si="47"/>
        <v>0</v>
      </c>
      <c r="S55" s="55">
        <f t="shared" si="47"/>
        <v>0</v>
      </c>
      <c r="T55" s="60">
        <f t="shared" si="47"/>
        <v>0</v>
      </c>
      <c r="U55" s="55">
        <f t="shared" si="47"/>
        <v>0</v>
      </c>
      <c r="V55" s="55">
        <f t="shared" si="47"/>
        <v>0</v>
      </c>
      <c r="W55" s="55">
        <f t="shared" si="47"/>
        <v>0</v>
      </c>
      <c r="X55" s="60">
        <f t="shared" si="47"/>
        <v>0</v>
      </c>
      <c r="Y55" s="55">
        <f t="shared" si="47"/>
        <v>0</v>
      </c>
      <c r="Z55" s="55">
        <f t="shared" si="47"/>
        <v>0</v>
      </c>
      <c r="AA55" s="55">
        <f t="shared" si="47"/>
        <v>0</v>
      </c>
      <c r="AB55" s="60">
        <f t="shared" si="47"/>
        <v>0</v>
      </c>
      <c r="AC55" s="55">
        <f t="shared" si="47"/>
        <v>0</v>
      </c>
      <c r="AD55" s="55">
        <f t="shared" si="47"/>
        <v>0</v>
      </c>
      <c r="AE55" s="55">
        <f t="shared" si="47"/>
        <v>0</v>
      </c>
      <c r="AF55" s="60">
        <f t="shared" si="47"/>
        <v>0</v>
      </c>
      <c r="AG55" s="53">
        <f t="shared" si="47"/>
        <v>0</v>
      </c>
      <c r="AH55" s="54">
        <f>IF(ISERROR(AG55/I55),0,AG55/I55)</f>
        <v>0</v>
      </c>
      <c r="AI55" s="54">
        <f>IF(ISERROR(AG55/$AG$192),0,AG55/$AG$192)</f>
        <v>0</v>
      </c>
    </row>
    <row r="56" spans="1:35" ht="12.75" customHeight="1">
      <c r="A56" s="36"/>
      <c r="B56" s="115" t="s">
        <v>59</v>
      </c>
      <c r="C56" s="116"/>
      <c r="D56" s="117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48">SUM(T57,X57,AB57,AF57)</f>
        <v>0</v>
      </c>
      <c r="AH57" s="41">
        <f>IF(ISERROR(AG57/I57),0,AG57/I57)</f>
        <v>0</v>
      </c>
      <c r="AI57" s="42">
        <f t="shared" ref="AI57:AI66" si="49">IF(ISERROR(AG57/$AG$192),"-",AG57/$AG$192)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" si="50">SUM(Q58:S58)</f>
        <v>0</v>
      </c>
      <c r="U58" s="35"/>
      <c r="V58" s="35"/>
      <c r="W58" s="35"/>
      <c r="X58" s="40">
        <f t="shared" ref="X58" si="51">SUM(U58:W58)</f>
        <v>0</v>
      </c>
      <c r="Y58" s="35"/>
      <c r="Z58" s="35"/>
      <c r="AA58" s="35"/>
      <c r="AB58" s="40">
        <f t="shared" ref="AB58" si="52">SUM(Y58:AA58)</f>
        <v>0</v>
      </c>
      <c r="AC58" s="35"/>
      <c r="AD58" s="35"/>
      <c r="AE58" s="35"/>
      <c r="AF58" s="40">
        <f t="shared" ref="AF58" si="53">SUM(AC58:AE58)</f>
        <v>0</v>
      </c>
      <c r="AG58" s="40">
        <f t="shared" si="48"/>
        <v>0</v>
      </c>
      <c r="AH58" s="41">
        <f t="shared" ref="AH58:AH66" si="54">IF(ISERROR(AG58/I58),0,AG58/I58)</f>
        <v>0</v>
      </c>
      <c r="AI58" s="42">
        <f t="shared" si="49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ref="T59:T66" si="55">SUM(Q59:S59)</f>
        <v>0</v>
      </c>
      <c r="U59" s="35"/>
      <c r="V59" s="35"/>
      <c r="W59" s="35"/>
      <c r="X59" s="40">
        <f t="shared" ref="X59:X66" si="56">SUM(U59:W59)</f>
        <v>0</v>
      </c>
      <c r="Y59" s="35"/>
      <c r="Z59" s="35"/>
      <c r="AA59" s="35"/>
      <c r="AB59" s="40">
        <f t="shared" ref="AB59:AB66" si="57">SUM(Y59:AA59)</f>
        <v>0</v>
      </c>
      <c r="AC59" s="35"/>
      <c r="AD59" s="35"/>
      <c r="AE59" s="35"/>
      <c r="AF59" s="40">
        <f t="shared" ref="AF59:AF66" si="58">SUM(AC59:AE59)</f>
        <v>0</v>
      </c>
      <c r="AG59" s="40">
        <f t="shared" si="48"/>
        <v>0</v>
      </c>
      <c r="AH59" s="41">
        <f t="shared" si="54"/>
        <v>0</v>
      </c>
      <c r="AI59" s="42">
        <f t="shared" si="49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55"/>
        <v>0</v>
      </c>
      <c r="U60" s="35"/>
      <c r="V60" s="35"/>
      <c r="W60" s="35"/>
      <c r="X60" s="40">
        <f t="shared" si="56"/>
        <v>0</v>
      </c>
      <c r="Y60" s="35"/>
      <c r="Z60" s="35"/>
      <c r="AA60" s="35"/>
      <c r="AB60" s="40">
        <f t="shared" si="57"/>
        <v>0</v>
      </c>
      <c r="AC60" s="35"/>
      <c r="AD60" s="35"/>
      <c r="AE60" s="35"/>
      <c r="AF60" s="40">
        <f t="shared" si="58"/>
        <v>0</v>
      </c>
      <c r="AG60" s="40">
        <f t="shared" si="48"/>
        <v>0</v>
      </c>
      <c r="AH60" s="41">
        <f t="shared" si="54"/>
        <v>0</v>
      </c>
      <c r="AI60" s="42">
        <f t="shared" si="49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55"/>
        <v>0</v>
      </c>
      <c r="U61" s="35"/>
      <c r="V61" s="35"/>
      <c r="W61" s="35"/>
      <c r="X61" s="40">
        <f t="shared" si="56"/>
        <v>0</v>
      </c>
      <c r="Y61" s="35"/>
      <c r="Z61" s="35"/>
      <c r="AA61" s="35"/>
      <c r="AB61" s="40">
        <f t="shared" si="57"/>
        <v>0</v>
      </c>
      <c r="AC61" s="35"/>
      <c r="AD61" s="35"/>
      <c r="AE61" s="35"/>
      <c r="AF61" s="40">
        <f t="shared" si="58"/>
        <v>0</v>
      </c>
      <c r="AG61" s="40">
        <f t="shared" si="48"/>
        <v>0</v>
      </c>
      <c r="AH61" s="41">
        <f t="shared" si="54"/>
        <v>0</v>
      </c>
      <c r="AI61" s="42">
        <f t="shared" si="49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55"/>
        <v>0</v>
      </c>
      <c r="U62" s="35"/>
      <c r="V62" s="35"/>
      <c r="W62" s="35"/>
      <c r="X62" s="40">
        <f t="shared" si="56"/>
        <v>0</v>
      </c>
      <c r="Y62" s="35"/>
      <c r="Z62" s="35"/>
      <c r="AA62" s="35"/>
      <c r="AB62" s="40">
        <f t="shared" si="57"/>
        <v>0</v>
      </c>
      <c r="AC62" s="35"/>
      <c r="AD62" s="35"/>
      <c r="AE62" s="35"/>
      <c r="AF62" s="40">
        <f t="shared" si="58"/>
        <v>0</v>
      </c>
      <c r="AG62" s="40">
        <f t="shared" si="48"/>
        <v>0</v>
      </c>
      <c r="AH62" s="41">
        <f t="shared" si="54"/>
        <v>0</v>
      </c>
      <c r="AI62" s="42">
        <f t="shared" si="49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55"/>
        <v>0</v>
      </c>
      <c r="U63" s="35"/>
      <c r="V63" s="35"/>
      <c r="W63" s="35"/>
      <c r="X63" s="40">
        <f t="shared" si="56"/>
        <v>0</v>
      </c>
      <c r="Y63" s="35"/>
      <c r="Z63" s="35"/>
      <c r="AA63" s="35"/>
      <c r="AB63" s="40">
        <f t="shared" si="57"/>
        <v>0</v>
      </c>
      <c r="AC63" s="35"/>
      <c r="AD63" s="35"/>
      <c r="AE63" s="35"/>
      <c r="AF63" s="40">
        <f t="shared" si="58"/>
        <v>0</v>
      </c>
      <c r="AG63" s="40">
        <f t="shared" si="48"/>
        <v>0</v>
      </c>
      <c r="AH63" s="41">
        <f t="shared" si="54"/>
        <v>0</v>
      </c>
      <c r="AI63" s="42">
        <f t="shared" si="49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55"/>
        <v>0</v>
      </c>
      <c r="U64" s="35"/>
      <c r="V64" s="35"/>
      <c r="W64" s="35"/>
      <c r="X64" s="40">
        <f t="shared" si="56"/>
        <v>0</v>
      </c>
      <c r="Y64" s="35"/>
      <c r="Z64" s="35"/>
      <c r="AA64" s="35"/>
      <c r="AB64" s="40">
        <f t="shared" si="57"/>
        <v>0</v>
      </c>
      <c r="AC64" s="35"/>
      <c r="AD64" s="35"/>
      <c r="AE64" s="35"/>
      <c r="AF64" s="40">
        <f t="shared" si="58"/>
        <v>0</v>
      </c>
      <c r="AG64" s="40">
        <f t="shared" si="48"/>
        <v>0</v>
      </c>
      <c r="AH64" s="41">
        <f t="shared" si="54"/>
        <v>0</v>
      </c>
      <c r="AI64" s="42">
        <f t="shared" si="49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55"/>
        <v>0</v>
      </c>
      <c r="U65" s="35"/>
      <c r="V65" s="35"/>
      <c r="W65" s="35"/>
      <c r="X65" s="40">
        <f t="shared" si="56"/>
        <v>0</v>
      </c>
      <c r="Y65" s="35"/>
      <c r="Z65" s="35"/>
      <c r="AA65" s="35"/>
      <c r="AB65" s="40">
        <f t="shared" si="57"/>
        <v>0</v>
      </c>
      <c r="AC65" s="35"/>
      <c r="AD65" s="35"/>
      <c r="AE65" s="35"/>
      <c r="AF65" s="40">
        <f t="shared" si="58"/>
        <v>0</v>
      </c>
      <c r="AG65" s="40">
        <f t="shared" si="48"/>
        <v>0</v>
      </c>
      <c r="AH65" s="41">
        <f t="shared" si="54"/>
        <v>0</v>
      </c>
      <c r="AI65" s="42">
        <f t="shared" si="49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55"/>
        <v>0</v>
      </c>
      <c r="U66" s="35"/>
      <c r="V66" s="35"/>
      <c r="W66" s="35"/>
      <c r="X66" s="40">
        <f t="shared" si="56"/>
        <v>0</v>
      </c>
      <c r="Y66" s="35"/>
      <c r="Z66" s="35"/>
      <c r="AA66" s="35"/>
      <c r="AB66" s="40">
        <f t="shared" si="57"/>
        <v>0</v>
      </c>
      <c r="AC66" s="35"/>
      <c r="AD66" s="35"/>
      <c r="AE66" s="35"/>
      <c r="AF66" s="40">
        <f t="shared" si="58"/>
        <v>0</v>
      </c>
      <c r="AG66" s="40">
        <f t="shared" si="48"/>
        <v>0</v>
      </c>
      <c r="AH66" s="41">
        <f t="shared" si="54"/>
        <v>0</v>
      </c>
      <c r="AI66" s="42">
        <f t="shared" si="49"/>
        <v>0</v>
      </c>
    </row>
    <row r="67" spans="1:35" ht="12.75" customHeight="1" collapsed="1">
      <c r="A67" s="109" t="s">
        <v>60</v>
      </c>
      <c r="B67" s="110"/>
      <c r="C67" s="110"/>
      <c r="D67" s="110"/>
      <c r="E67" s="110"/>
      <c r="F67" s="110"/>
      <c r="G67" s="110"/>
      <c r="H67" s="111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8"/>
      <c r="Q67" s="55">
        <f t="shared" ref="Q67:AG67" si="59">SUM(Q57:Q66)</f>
        <v>0</v>
      </c>
      <c r="R67" s="55">
        <f t="shared" si="59"/>
        <v>0</v>
      </c>
      <c r="S67" s="55">
        <f t="shared" si="59"/>
        <v>0</v>
      </c>
      <c r="T67" s="60">
        <f t="shared" si="59"/>
        <v>0</v>
      </c>
      <c r="U67" s="55">
        <f t="shared" si="59"/>
        <v>0</v>
      </c>
      <c r="V67" s="55">
        <f t="shared" si="59"/>
        <v>0</v>
      </c>
      <c r="W67" s="55">
        <f t="shared" si="59"/>
        <v>0</v>
      </c>
      <c r="X67" s="60">
        <f t="shared" si="59"/>
        <v>0</v>
      </c>
      <c r="Y67" s="55">
        <f t="shared" si="59"/>
        <v>0</v>
      </c>
      <c r="Z67" s="55">
        <f t="shared" si="59"/>
        <v>0</v>
      </c>
      <c r="AA67" s="55">
        <f t="shared" si="59"/>
        <v>0</v>
      </c>
      <c r="AB67" s="60">
        <f t="shared" si="59"/>
        <v>0</v>
      </c>
      <c r="AC67" s="55">
        <f t="shared" si="59"/>
        <v>0</v>
      </c>
      <c r="AD67" s="55">
        <f t="shared" si="59"/>
        <v>0</v>
      </c>
      <c r="AE67" s="55">
        <f t="shared" si="59"/>
        <v>0</v>
      </c>
      <c r="AF67" s="60">
        <f t="shared" si="59"/>
        <v>0</v>
      </c>
      <c r="AG67" s="53">
        <f t="shared" si="59"/>
        <v>0</v>
      </c>
      <c r="AH67" s="54">
        <f>IF(ISERROR(AG67/I67),0,AG67/I67)</f>
        <v>0</v>
      </c>
      <c r="AI67" s="54">
        <f>IF(ISERROR(AG67/$AG$192),0,AG67/$AG$192)</f>
        <v>0</v>
      </c>
    </row>
    <row r="68" spans="1:35" ht="12.75" customHeight="1">
      <c r="A68" s="36"/>
      <c r="B68" s="115" t="s">
        <v>15</v>
      </c>
      <c r="C68" s="116"/>
      <c r="D68" s="117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60">SUM(T69,X69,AB69,AF69)</f>
        <v>0</v>
      </c>
      <c r="AH69" s="41">
        <f>IF(ISERROR(AG69/I69),0,AG69/I69)</f>
        <v>0</v>
      </c>
      <c r="AI69" s="42">
        <f t="shared" ref="AI69:AI78" si="61">IF(ISERROR(AG69/$AG$192),"-",AG69/$AG$192)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" si="62">SUM(Q70:S70)</f>
        <v>0</v>
      </c>
      <c r="U70" s="35"/>
      <c r="V70" s="35"/>
      <c r="W70" s="35"/>
      <c r="X70" s="40">
        <f t="shared" ref="X70" si="63">SUM(U70:W70)</f>
        <v>0</v>
      </c>
      <c r="Y70" s="35"/>
      <c r="Z70" s="35"/>
      <c r="AA70" s="35"/>
      <c r="AB70" s="40">
        <f t="shared" ref="AB70" si="64">SUM(Y70:AA70)</f>
        <v>0</v>
      </c>
      <c r="AC70" s="35"/>
      <c r="AD70" s="35"/>
      <c r="AE70" s="35"/>
      <c r="AF70" s="40">
        <f t="shared" ref="AF70" si="65">SUM(AC70:AE70)</f>
        <v>0</v>
      </c>
      <c r="AG70" s="40">
        <f t="shared" si="60"/>
        <v>0</v>
      </c>
      <c r="AH70" s="41">
        <f t="shared" ref="AH70:AH78" si="66">IF(ISERROR(AG70/I70),0,AG70/I70)</f>
        <v>0</v>
      </c>
      <c r="AI70" s="42">
        <f t="shared" si="6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ref="T71:T78" si="67">SUM(Q71:S71)</f>
        <v>0</v>
      </c>
      <c r="U71" s="35"/>
      <c r="V71" s="35"/>
      <c r="W71" s="35"/>
      <c r="X71" s="40">
        <f t="shared" ref="X71:X78" si="68">SUM(U71:W71)</f>
        <v>0</v>
      </c>
      <c r="Y71" s="35"/>
      <c r="Z71" s="35"/>
      <c r="AA71" s="35"/>
      <c r="AB71" s="40">
        <f t="shared" ref="AB71:AB78" si="69">SUM(Y71:AA71)</f>
        <v>0</v>
      </c>
      <c r="AC71" s="35"/>
      <c r="AD71" s="35"/>
      <c r="AE71" s="35"/>
      <c r="AF71" s="40">
        <f t="shared" ref="AF71:AF78" si="70">SUM(AC71:AE71)</f>
        <v>0</v>
      </c>
      <c r="AG71" s="40">
        <f t="shared" si="60"/>
        <v>0</v>
      </c>
      <c r="AH71" s="41">
        <f t="shared" si="66"/>
        <v>0</v>
      </c>
      <c r="AI71" s="42">
        <f t="shared" si="6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67"/>
        <v>0</v>
      </c>
      <c r="U72" s="35"/>
      <c r="V72" s="35"/>
      <c r="W72" s="35"/>
      <c r="X72" s="40">
        <f t="shared" si="68"/>
        <v>0</v>
      </c>
      <c r="Y72" s="35"/>
      <c r="Z72" s="35"/>
      <c r="AA72" s="35"/>
      <c r="AB72" s="40">
        <f t="shared" si="69"/>
        <v>0</v>
      </c>
      <c r="AC72" s="35"/>
      <c r="AD72" s="35"/>
      <c r="AE72" s="35"/>
      <c r="AF72" s="40">
        <f t="shared" si="70"/>
        <v>0</v>
      </c>
      <c r="AG72" s="40">
        <f t="shared" si="60"/>
        <v>0</v>
      </c>
      <c r="AH72" s="41">
        <f t="shared" si="66"/>
        <v>0</v>
      </c>
      <c r="AI72" s="42">
        <f t="shared" si="6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67"/>
        <v>0</v>
      </c>
      <c r="U73" s="35"/>
      <c r="V73" s="35"/>
      <c r="W73" s="35"/>
      <c r="X73" s="40">
        <f t="shared" si="68"/>
        <v>0</v>
      </c>
      <c r="Y73" s="35"/>
      <c r="Z73" s="35"/>
      <c r="AA73" s="35"/>
      <c r="AB73" s="40">
        <f t="shared" si="69"/>
        <v>0</v>
      </c>
      <c r="AC73" s="35"/>
      <c r="AD73" s="35"/>
      <c r="AE73" s="35"/>
      <c r="AF73" s="40">
        <f t="shared" si="70"/>
        <v>0</v>
      </c>
      <c r="AG73" s="40">
        <f t="shared" si="60"/>
        <v>0</v>
      </c>
      <c r="AH73" s="41">
        <f t="shared" si="66"/>
        <v>0</v>
      </c>
      <c r="AI73" s="42">
        <f t="shared" si="6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67"/>
        <v>0</v>
      </c>
      <c r="U74" s="35"/>
      <c r="V74" s="35"/>
      <c r="W74" s="35"/>
      <c r="X74" s="40">
        <f t="shared" si="68"/>
        <v>0</v>
      </c>
      <c r="Y74" s="35"/>
      <c r="Z74" s="35"/>
      <c r="AA74" s="35"/>
      <c r="AB74" s="40">
        <f t="shared" si="69"/>
        <v>0</v>
      </c>
      <c r="AC74" s="35"/>
      <c r="AD74" s="35"/>
      <c r="AE74" s="35"/>
      <c r="AF74" s="40">
        <f t="shared" si="70"/>
        <v>0</v>
      </c>
      <c r="AG74" s="40">
        <f t="shared" si="60"/>
        <v>0</v>
      </c>
      <c r="AH74" s="41">
        <f t="shared" si="66"/>
        <v>0</v>
      </c>
      <c r="AI74" s="42">
        <f t="shared" si="6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67"/>
        <v>0</v>
      </c>
      <c r="U75" s="35"/>
      <c r="V75" s="35"/>
      <c r="W75" s="35"/>
      <c r="X75" s="40">
        <f t="shared" si="68"/>
        <v>0</v>
      </c>
      <c r="Y75" s="35"/>
      <c r="Z75" s="35"/>
      <c r="AA75" s="35"/>
      <c r="AB75" s="40">
        <f t="shared" si="69"/>
        <v>0</v>
      </c>
      <c r="AC75" s="35"/>
      <c r="AD75" s="35"/>
      <c r="AE75" s="35"/>
      <c r="AF75" s="40">
        <f t="shared" si="70"/>
        <v>0</v>
      </c>
      <c r="AG75" s="40">
        <f t="shared" si="60"/>
        <v>0</v>
      </c>
      <c r="AH75" s="41">
        <f t="shared" si="66"/>
        <v>0</v>
      </c>
      <c r="AI75" s="42">
        <f t="shared" si="6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67"/>
        <v>0</v>
      </c>
      <c r="U76" s="35"/>
      <c r="V76" s="35"/>
      <c r="W76" s="35"/>
      <c r="X76" s="40">
        <f t="shared" si="68"/>
        <v>0</v>
      </c>
      <c r="Y76" s="35"/>
      <c r="Z76" s="35"/>
      <c r="AA76" s="35"/>
      <c r="AB76" s="40">
        <f t="shared" si="69"/>
        <v>0</v>
      </c>
      <c r="AC76" s="35"/>
      <c r="AD76" s="35"/>
      <c r="AE76" s="35"/>
      <c r="AF76" s="40">
        <f t="shared" si="70"/>
        <v>0</v>
      </c>
      <c r="AG76" s="40">
        <f t="shared" si="60"/>
        <v>0</v>
      </c>
      <c r="AH76" s="41">
        <f t="shared" si="66"/>
        <v>0</v>
      </c>
      <c r="AI76" s="42">
        <f t="shared" si="6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67"/>
        <v>0</v>
      </c>
      <c r="U77" s="35"/>
      <c r="V77" s="35"/>
      <c r="W77" s="35"/>
      <c r="X77" s="40">
        <f t="shared" si="68"/>
        <v>0</v>
      </c>
      <c r="Y77" s="35"/>
      <c r="Z77" s="35"/>
      <c r="AA77" s="35"/>
      <c r="AB77" s="40">
        <f t="shared" si="69"/>
        <v>0</v>
      </c>
      <c r="AC77" s="35"/>
      <c r="AD77" s="35"/>
      <c r="AE77" s="35"/>
      <c r="AF77" s="40">
        <f t="shared" si="70"/>
        <v>0</v>
      </c>
      <c r="AG77" s="40">
        <f t="shared" si="60"/>
        <v>0</v>
      </c>
      <c r="AH77" s="41">
        <f t="shared" si="66"/>
        <v>0</v>
      </c>
      <c r="AI77" s="42">
        <f t="shared" si="6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67"/>
        <v>0</v>
      </c>
      <c r="U78" s="35"/>
      <c r="V78" s="35"/>
      <c r="W78" s="35"/>
      <c r="X78" s="40">
        <f t="shared" si="68"/>
        <v>0</v>
      </c>
      <c r="Y78" s="35"/>
      <c r="Z78" s="35"/>
      <c r="AA78" s="35"/>
      <c r="AB78" s="40">
        <f t="shared" si="69"/>
        <v>0</v>
      </c>
      <c r="AC78" s="35"/>
      <c r="AD78" s="35"/>
      <c r="AE78" s="35"/>
      <c r="AF78" s="40">
        <f t="shared" si="70"/>
        <v>0</v>
      </c>
      <c r="AG78" s="40">
        <f t="shared" si="60"/>
        <v>0</v>
      </c>
      <c r="AH78" s="41">
        <f t="shared" si="66"/>
        <v>0</v>
      </c>
      <c r="AI78" s="42">
        <f t="shared" si="61"/>
        <v>0</v>
      </c>
    </row>
    <row r="79" spans="1:35" ht="12.75" customHeight="1" collapsed="1">
      <c r="A79" s="109" t="s">
        <v>61</v>
      </c>
      <c r="B79" s="110"/>
      <c r="C79" s="110"/>
      <c r="D79" s="110"/>
      <c r="E79" s="110"/>
      <c r="F79" s="110"/>
      <c r="G79" s="110"/>
      <c r="H79" s="111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8"/>
      <c r="Q79" s="55">
        <f t="shared" ref="Q79:AG79" si="71">SUM(Q69:Q78)</f>
        <v>0</v>
      </c>
      <c r="R79" s="55">
        <f t="shared" si="71"/>
        <v>0</v>
      </c>
      <c r="S79" s="55">
        <f t="shared" si="71"/>
        <v>0</v>
      </c>
      <c r="T79" s="60">
        <f t="shared" si="71"/>
        <v>0</v>
      </c>
      <c r="U79" s="55">
        <f t="shared" si="71"/>
        <v>0</v>
      </c>
      <c r="V79" s="55">
        <f t="shared" si="71"/>
        <v>0</v>
      </c>
      <c r="W79" s="55">
        <f t="shared" si="71"/>
        <v>0</v>
      </c>
      <c r="X79" s="60">
        <f t="shared" si="71"/>
        <v>0</v>
      </c>
      <c r="Y79" s="55">
        <f t="shared" si="71"/>
        <v>0</v>
      </c>
      <c r="Z79" s="55">
        <f t="shared" si="71"/>
        <v>0</v>
      </c>
      <c r="AA79" s="55">
        <f t="shared" si="71"/>
        <v>0</v>
      </c>
      <c r="AB79" s="60">
        <f t="shared" si="71"/>
        <v>0</v>
      </c>
      <c r="AC79" s="55">
        <f t="shared" si="71"/>
        <v>0</v>
      </c>
      <c r="AD79" s="55">
        <f t="shared" si="71"/>
        <v>0</v>
      </c>
      <c r="AE79" s="55">
        <f t="shared" si="71"/>
        <v>0</v>
      </c>
      <c r="AF79" s="60">
        <f t="shared" si="71"/>
        <v>0</v>
      </c>
      <c r="AG79" s="53">
        <f t="shared" si="71"/>
        <v>0</v>
      </c>
      <c r="AH79" s="54">
        <f>IF(ISERROR(AG79/I79),0,AG79/I79)</f>
        <v>0</v>
      </c>
      <c r="AI79" s="54">
        <f>IF(ISERROR(AG79/$AG$192),0,AG79/$AG$192)</f>
        <v>0</v>
      </c>
    </row>
    <row r="80" spans="1:35" ht="12.75" customHeight="1">
      <c r="A80" s="36"/>
      <c r="B80" s="115" t="s">
        <v>16</v>
      </c>
      <c r="C80" s="116"/>
      <c r="D80" s="117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72">SUM(T81,X81,AB81,AF81)</f>
        <v>0</v>
      </c>
      <c r="AH81" s="41">
        <f>IF(ISERROR(AG81/I81),0,AG81/I81)</f>
        <v>0</v>
      </c>
      <c r="AI81" s="42">
        <f t="shared" ref="AI81:AI90" si="73">IF(ISERROR(AG81/$AG$192),"-",AG81/$AG$192)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" si="74">SUM(Q82:S82)</f>
        <v>0</v>
      </c>
      <c r="U82" s="35"/>
      <c r="V82" s="35"/>
      <c r="W82" s="35"/>
      <c r="X82" s="40">
        <f t="shared" ref="X82" si="75">SUM(U82:W82)</f>
        <v>0</v>
      </c>
      <c r="Y82" s="35"/>
      <c r="Z82" s="35"/>
      <c r="AA82" s="35"/>
      <c r="AB82" s="40">
        <f t="shared" ref="AB82" si="76">SUM(Y82:AA82)</f>
        <v>0</v>
      </c>
      <c r="AC82" s="35"/>
      <c r="AD82" s="35"/>
      <c r="AE82" s="35"/>
      <c r="AF82" s="40">
        <f t="shared" ref="AF82" si="77">SUM(AC82:AE82)</f>
        <v>0</v>
      </c>
      <c r="AG82" s="40">
        <f t="shared" si="72"/>
        <v>0</v>
      </c>
      <c r="AH82" s="41">
        <f t="shared" ref="AH82:AH90" si="78">IF(ISERROR(AG82/I82),0,AG82/I82)</f>
        <v>0</v>
      </c>
      <c r="AI82" s="42">
        <f t="shared" si="73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ref="T83:T90" si="79">SUM(Q83:S83)</f>
        <v>0</v>
      </c>
      <c r="U83" s="35"/>
      <c r="V83" s="35"/>
      <c r="W83" s="35"/>
      <c r="X83" s="40">
        <f t="shared" ref="X83:X90" si="80">SUM(U83:W83)</f>
        <v>0</v>
      </c>
      <c r="Y83" s="35"/>
      <c r="Z83" s="35"/>
      <c r="AA83" s="35"/>
      <c r="AB83" s="40">
        <f t="shared" ref="AB83:AB90" si="81">SUM(Y83:AA83)</f>
        <v>0</v>
      </c>
      <c r="AC83" s="35"/>
      <c r="AD83" s="35"/>
      <c r="AE83" s="35"/>
      <c r="AF83" s="40">
        <f t="shared" ref="AF83:AF90" si="82">SUM(AC83:AE83)</f>
        <v>0</v>
      </c>
      <c r="AG83" s="40">
        <f t="shared" si="72"/>
        <v>0</v>
      </c>
      <c r="AH83" s="41">
        <f t="shared" si="78"/>
        <v>0</v>
      </c>
      <c r="AI83" s="42">
        <f t="shared" si="73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79"/>
        <v>0</v>
      </c>
      <c r="U84" s="35"/>
      <c r="V84" s="35"/>
      <c r="W84" s="35"/>
      <c r="X84" s="40">
        <f t="shared" si="80"/>
        <v>0</v>
      </c>
      <c r="Y84" s="35"/>
      <c r="Z84" s="35"/>
      <c r="AA84" s="35"/>
      <c r="AB84" s="40">
        <f t="shared" si="81"/>
        <v>0</v>
      </c>
      <c r="AC84" s="35"/>
      <c r="AD84" s="35"/>
      <c r="AE84" s="35"/>
      <c r="AF84" s="40">
        <f t="shared" si="82"/>
        <v>0</v>
      </c>
      <c r="AG84" s="40">
        <f t="shared" si="72"/>
        <v>0</v>
      </c>
      <c r="AH84" s="41">
        <f t="shared" si="78"/>
        <v>0</v>
      </c>
      <c r="AI84" s="42">
        <f t="shared" si="73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79"/>
        <v>0</v>
      </c>
      <c r="U85" s="35"/>
      <c r="V85" s="35"/>
      <c r="W85" s="35"/>
      <c r="X85" s="40">
        <f t="shared" si="80"/>
        <v>0</v>
      </c>
      <c r="Y85" s="35"/>
      <c r="Z85" s="35"/>
      <c r="AA85" s="35"/>
      <c r="AB85" s="40">
        <f t="shared" si="81"/>
        <v>0</v>
      </c>
      <c r="AC85" s="35"/>
      <c r="AD85" s="35"/>
      <c r="AE85" s="35"/>
      <c r="AF85" s="40">
        <f t="shared" si="82"/>
        <v>0</v>
      </c>
      <c r="AG85" s="40">
        <f t="shared" si="72"/>
        <v>0</v>
      </c>
      <c r="AH85" s="41">
        <f t="shared" si="78"/>
        <v>0</v>
      </c>
      <c r="AI85" s="42">
        <f t="shared" si="73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79"/>
        <v>0</v>
      </c>
      <c r="U86" s="35"/>
      <c r="V86" s="35"/>
      <c r="W86" s="35"/>
      <c r="X86" s="40">
        <f t="shared" si="80"/>
        <v>0</v>
      </c>
      <c r="Y86" s="35"/>
      <c r="Z86" s="35"/>
      <c r="AA86" s="35"/>
      <c r="AB86" s="40">
        <f t="shared" si="81"/>
        <v>0</v>
      </c>
      <c r="AC86" s="35"/>
      <c r="AD86" s="35"/>
      <c r="AE86" s="35"/>
      <c r="AF86" s="40">
        <f t="shared" si="82"/>
        <v>0</v>
      </c>
      <c r="AG86" s="40">
        <f t="shared" si="72"/>
        <v>0</v>
      </c>
      <c r="AH86" s="41">
        <f t="shared" si="78"/>
        <v>0</v>
      </c>
      <c r="AI86" s="42">
        <f t="shared" si="73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79"/>
        <v>0</v>
      </c>
      <c r="U87" s="35"/>
      <c r="V87" s="35"/>
      <c r="W87" s="35"/>
      <c r="X87" s="40">
        <f t="shared" si="80"/>
        <v>0</v>
      </c>
      <c r="Y87" s="35"/>
      <c r="Z87" s="35"/>
      <c r="AA87" s="35"/>
      <c r="AB87" s="40">
        <f t="shared" si="81"/>
        <v>0</v>
      </c>
      <c r="AC87" s="35"/>
      <c r="AD87" s="35"/>
      <c r="AE87" s="35"/>
      <c r="AF87" s="40">
        <f t="shared" si="82"/>
        <v>0</v>
      </c>
      <c r="AG87" s="40">
        <f t="shared" si="72"/>
        <v>0</v>
      </c>
      <c r="AH87" s="41">
        <f t="shared" si="78"/>
        <v>0</v>
      </c>
      <c r="AI87" s="42">
        <f t="shared" si="73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79"/>
        <v>0</v>
      </c>
      <c r="U88" s="35"/>
      <c r="V88" s="35"/>
      <c r="W88" s="35"/>
      <c r="X88" s="40">
        <f t="shared" si="80"/>
        <v>0</v>
      </c>
      <c r="Y88" s="35"/>
      <c r="Z88" s="35"/>
      <c r="AA88" s="35"/>
      <c r="AB88" s="40">
        <f t="shared" si="81"/>
        <v>0</v>
      </c>
      <c r="AC88" s="35"/>
      <c r="AD88" s="35"/>
      <c r="AE88" s="35"/>
      <c r="AF88" s="40">
        <f t="shared" si="82"/>
        <v>0</v>
      </c>
      <c r="AG88" s="40">
        <f t="shared" si="72"/>
        <v>0</v>
      </c>
      <c r="AH88" s="41">
        <f t="shared" si="78"/>
        <v>0</v>
      </c>
      <c r="AI88" s="42">
        <f t="shared" si="73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79"/>
        <v>0</v>
      </c>
      <c r="U89" s="35"/>
      <c r="V89" s="35"/>
      <c r="W89" s="35"/>
      <c r="X89" s="40">
        <f t="shared" si="80"/>
        <v>0</v>
      </c>
      <c r="Y89" s="35"/>
      <c r="Z89" s="35"/>
      <c r="AA89" s="35"/>
      <c r="AB89" s="40">
        <f t="shared" si="81"/>
        <v>0</v>
      </c>
      <c r="AC89" s="35"/>
      <c r="AD89" s="35"/>
      <c r="AE89" s="35"/>
      <c r="AF89" s="40">
        <f t="shared" si="82"/>
        <v>0</v>
      </c>
      <c r="AG89" s="40">
        <f t="shared" si="72"/>
        <v>0</v>
      </c>
      <c r="AH89" s="41">
        <f t="shared" si="78"/>
        <v>0</v>
      </c>
      <c r="AI89" s="42">
        <f t="shared" si="73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79"/>
        <v>0</v>
      </c>
      <c r="U90" s="35"/>
      <c r="V90" s="35"/>
      <c r="W90" s="35"/>
      <c r="X90" s="40">
        <f t="shared" si="80"/>
        <v>0</v>
      </c>
      <c r="Y90" s="35"/>
      <c r="Z90" s="35"/>
      <c r="AA90" s="35"/>
      <c r="AB90" s="40">
        <f t="shared" si="81"/>
        <v>0</v>
      </c>
      <c r="AC90" s="35"/>
      <c r="AD90" s="35"/>
      <c r="AE90" s="35"/>
      <c r="AF90" s="40">
        <f t="shared" si="82"/>
        <v>0</v>
      </c>
      <c r="AG90" s="40">
        <f t="shared" si="72"/>
        <v>0</v>
      </c>
      <c r="AH90" s="41">
        <f t="shared" si="78"/>
        <v>0</v>
      </c>
      <c r="AI90" s="42">
        <f t="shared" si="73"/>
        <v>0</v>
      </c>
    </row>
    <row r="91" spans="1:35" ht="12.75" customHeight="1" collapsed="1">
      <c r="A91" s="109" t="s">
        <v>62</v>
      </c>
      <c r="B91" s="110"/>
      <c r="C91" s="110"/>
      <c r="D91" s="110"/>
      <c r="E91" s="110"/>
      <c r="F91" s="110"/>
      <c r="G91" s="110"/>
      <c r="H91" s="111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8"/>
      <c r="Q91" s="55">
        <f t="shared" ref="Q91:AG91" si="83">SUM(Q81:Q90)</f>
        <v>0</v>
      </c>
      <c r="R91" s="55">
        <f t="shared" si="83"/>
        <v>0</v>
      </c>
      <c r="S91" s="55">
        <f t="shared" si="83"/>
        <v>0</v>
      </c>
      <c r="T91" s="60">
        <f t="shared" si="83"/>
        <v>0</v>
      </c>
      <c r="U91" s="55">
        <f t="shared" si="83"/>
        <v>0</v>
      </c>
      <c r="V91" s="55">
        <f t="shared" si="83"/>
        <v>0</v>
      </c>
      <c r="W91" s="55">
        <f t="shared" si="83"/>
        <v>0</v>
      </c>
      <c r="X91" s="60">
        <f t="shared" si="83"/>
        <v>0</v>
      </c>
      <c r="Y91" s="55">
        <f t="shared" si="83"/>
        <v>0</v>
      </c>
      <c r="Z91" s="55">
        <f t="shared" si="83"/>
        <v>0</v>
      </c>
      <c r="AA91" s="55">
        <f t="shared" si="83"/>
        <v>0</v>
      </c>
      <c r="AB91" s="60">
        <f t="shared" si="83"/>
        <v>0</v>
      </c>
      <c r="AC91" s="55">
        <f t="shared" si="83"/>
        <v>0</v>
      </c>
      <c r="AD91" s="55">
        <f t="shared" si="83"/>
        <v>0</v>
      </c>
      <c r="AE91" s="55">
        <f t="shared" si="83"/>
        <v>0</v>
      </c>
      <c r="AF91" s="60">
        <f t="shared" si="83"/>
        <v>0</v>
      </c>
      <c r="AG91" s="53">
        <f t="shared" si="83"/>
        <v>0</v>
      </c>
      <c r="AH91" s="54">
        <f>IF(ISERROR(AG91/I91),0,AG91/I91)</f>
        <v>0</v>
      </c>
      <c r="AI91" s="54">
        <f>IF(ISERROR(AG91/$AG$192),0,AG91/$AG$192)</f>
        <v>0</v>
      </c>
    </row>
    <row r="92" spans="1:35" ht="12.75" customHeight="1">
      <c r="A92" s="36"/>
      <c r="B92" s="115" t="s">
        <v>63</v>
      </c>
      <c r="C92" s="116"/>
      <c r="D92" s="117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84">SUM(T93,X93,AB93,AF93)</f>
        <v>0</v>
      </c>
      <c r="AH93" s="41">
        <f>IF(ISERROR(AG93/I93),0,AG93/I93)</f>
        <v>0</v>
      </c>
      <c r="AI93" s="42">
        <f t="shared" ref="AI93:AI102" si="85">IF(ISERROR(AG93/$AG$192),"-",AG93/$AG$192)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" si="86">SUM(Q94:S94)</f>
        <v>0</v>
      </c>
      <c r="U94" s="35"/>
      <c r="V94" s="35"/>
      <c r="W94" s="35"/>
      <c r="X94" s="40">
        <f t="shared" ref="X94" si="87">SUM(U94:W94)</f>
        <v>0</v>
      </c>
      <c r="Y94" s="35"/>
      <c r="Z94" s="35"/>
      <c r="AA94" s="35"/>
      <c r="AB94" s="40">
        <f t="shared" ref="AB94" si="88">SUM(Y94:AA94)</f>
        <v>0</v>
      </c>
      <c r="AC94" s="35"/>
      <c r="AD94" s="35"/>
      <c r="AE94" s="35"/>
      <c r="AF94" s="40">
        <f t="shared" ref="AF94" si="89">SUM(AC94:AE94)</f>
        <v>0</v>
      </c>
      <c r="AG94" s="40">
        <f t="shared" si="84"/>
        <v>0</v>
      </c>
      <c r="AH94" s="41">
        <f t="shared" ref="AH94:AH102" si="90">IF(ISERROR(AG94/I94),0,AG94/I94)</f>
        <v>0</v>
      </c>
      <c r="AI94" s="42">
        <f t="shared" si="85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2" si="91">SUM(Q95:S95)</f>
        <v>0</v>
      </c>
      <c r="U95" s="35"/>
      <c r="V95" s="35"/>
      <c r="W95" s="35"/>
      <c r="X95" s="40">
        <f t="shared" ref="X95:X102" si="92">SUM(U95:W95)</f>
        <v>0</v>
      </c>
      <c r="Y95" s="35"/>
      <c r="Z95" s="35"/>
      <c r="AA95" s="35"/>
      <c r="AB95" s="40">
        <f t="shared" ref="AB95:AB102" si="93">SUM(Y95:AA95)</f>
        <v>0</v>
      </c>
      <c r="AC95" s="35"/>
      <c r="AD95" s="35"/>
      <c r="AE95" s="35"/>
      <c r="AF95" s="40">
        <f t="shared" ref="AF95:AF102" si="94">SUM(AC95:AE95)</f>
        <v>0</v>
      </c>
      <c r="AG95" s="40">
        <f t="shared" si="84"/>
        <v>0</v>
      </c>
      <c r="AH95" s="41">
        <f t="shared" si="90"/>
        <v>0</v>
      </c>
      <c r="AI95" s="42">
        <f t="shared" si="85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1"/>
        <v>0</v>
      </c>
      <c r="U96" s="35"/>
      <c r="V96" s="35"/>
      <c r="W96" s="35"/>
      <c r="X96" s="40">
        <f t="shared" si="92"/>
        <v>0</v>
      </c>
      <c r="Y96" s="35"/>
      <c r="Z96" s="35"/>
      <c r="AA96" s="35"/>
      <c r="AB96" s="40">
        <f t="shared" si="93"/>
        <v>0</v>
      </c>
      <c r="AC96" s="35"/>
      <c r="AD96" s="35"/>
      <c r="AE96" s="35"/>
      <c r="AF96" s="40">
        <f t="shared" si="94"/>
        <v>0</v>
      </c>
      <c r="AG96" s="40">
        <f t="shared" si="84"/>
        <v>0</v>
      </c>
      <c r="AH96" s="41">
        <f t="shared" si="90"/>
        <v>0</v>
      </c>
      <c r="AI96" s="42">
        <f t="shared" si="85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1"/>
        <v>0</v>
      </c>
      <c r="U97" s="35"/>
      <c r="V97" s="35"/>
      <c r="W97" s="35"/>
      <c r="X97" s="40">
        <f t="shared" si="92"/>
        <v>0</v>
      </c>
      <c r="Y97" s="35"/>
      <c r="Z97" s="35"/>
      <c r="AA97" s="35"/>
      <c r="AB97" s="40">
        <f t="shared" si="93"/>
        <v>0</v>
      </c>
      <c r="AC97" s="35"/>
      <c r="AD97" s="35"/>
      <c r="AE97" s="35"/>
      <c r="AF97" s="40">
        <f t="shared" si="94"/>
        <v>0</v>
      </c>
      <c r="AG97" s="40">
        <f t="shared" si="84"/>
        <v>0</v>
      </c>
      <c r="AH97" s="41">
        <f t="shared" si="90"/>
        <v>0</v>
      </c>
      <c r="AI97" s="42">
        <f t="shared" si="85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1"/>
        <v>0</v>
      </c>
      <c r="U98" s="35"/>
      <c r="V98" s="35"/>
      <c r="W98" s="35"/>
      <c r="X98" s="40">
        <f t="shared" si="92"/>
        <v>0</v>
      </c>
      <c r="Y98" s="35"/>
      <c r="Z98" s="35"/>
      <c r="AA98" s="35"/>
      <c r="AB98" s="40">
        <f t="shared" si="93"/>
        <v>0</v>
      </c>
      <c r="AC98" s="35"/>
      <c r="AD98" s="35"/>
      <c r="AE98" s="35"/>
      <c r="AF98" s="40">
        <f t="shared" si="94"/>
        <v>0</v>
      </c>
      <c r="AG98" s="40">
        <f t="shared" si="84"/>
        <v>0</v>
      </c>
      <c r="AH98" s="41">
        <f t="shared" si="90"/>
        <v>0</v>
      </c>
      <c r="AI98" s="42">
        <f t="shared" si="85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1"/>
        <v>0</v>
      </c>
      <c r="U99" s="35"/>
      <c r="V99" s="35"/>
      <c r="W99" s="35"/>
      <c r="X99" s="40">
        <f t="shared" si="92"/>
        <v>0</v>
      </c>
      <c r="Y99" s="35"/>
      <c r="Z99" s="35"/>
      <c r="AA99" s="35"/>
      <c r="AB99" s="40">
        <f t="shared" si="93"/>
        <v>0</v>
      </c>
      <c r="AC99" s="35"/>
      <c r="AD99" s="35"/>
      <c r="AE99" s="35"/>
      <c r="AF99" s="40">
        <f t="shared" si="94"/>
        <v>0</v>
      </c>
      <c r="AG99" s="40">
        <f t="shared" si="84"/>
        <v>0</v>
      </c>
      <c r="AH99" s="41">
        <f t="shared" si="90"/>
        <v>0</v>
      </c>
      <c r="AI99" s="42">
        <f t="shared" si="85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1"/>
        <v>0</v>
      </c>
      <c r="U100" s="35"/>
      <c r="V100" s="35"/>
      <c r="W100" s="35"/>
      <c r="X100" s="40">
        <f t="shared" si="92"/>
        <v>0</v>
      </c>
      <c r="Y100" s="35"/>
      <c r="Z100" s="35"/>
      <c r="AA100" s="35"/>
      <c r="AB100" s="40">
        <f t="shared" si="93"/>
        <v>0</v>
      </c>
      <c r="AC100" s="35"/>
      <c r="AD100" s="35"/>
      <c r="AE100" s="35"/>
      <c r="AF100" s="40">
        <f t="shared" si="94"/>
        <v>0</v>
      </c>
      <c r="AG100" s="40">
        <f t="shared" si="84"/>
        <v>0</v>
      </c>
      <c r="AH100" s="41">
        <f t="shared" si="90"/>
        <v>0</v>
      </c>
      <c r="AI100" s="42">
        <f t="shared" si="85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1"/>
        <v>0</v>
      </c>
      <c r="U101" s="35"/>
      <c r="V101" s="35"/>
      <c r="W101" s="35"/>
      <c r="X101" s="40">
        <f t="shared" si="92"/>
        <v>0</v>
      </c>
      <c r="Y101" s="35"/>
      <c r="Z101" s="35"/>
      <c r="AA101" s="35"/>
      <c r="AB101" s="40">
        <f t="shared" si="93"/>
        <v>0</v>
      </c>
      <c r="AC101" s="35"/>
      <c r="AD101" s="35"/>
      <c r="AE101" s="35"/>
      <c r="AF101" s="40">
        <f t="shared" si="94"/>
        <v>0</v>
      </c>
      <c r="AG101" s="40">
        <f t="shared" si="84"/>
        <v>0</v>
      </c>
      <c r="AH101" s="41">
        <f t="shared" si="90"/>
        <v>0</v>
      </c>
      <c r="AI101" s="42">
        <f t="shared" si="85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1"/>
        <v>0</v>
      </c>
      <c r="U102" s="35"/>
      <c r="V102" s="35"/>
      <c r="W102" s="35"/>
      <c r="X102" s="40">
        <f t="shared" si="92"/>
        <v>0</v>
      </c>
      <c r="Y102" s="35"/>
      <c r="Z102" s="35"/>
      <c r="AA102" s="35"/>
      <c r="AB102" s="40">
        <f t="shared" si="93"/>
        <v>0</v>
      </c>
      <c r="AC102" s="35"/>
      <c r="AD102" s="35"/>
      <c r="AE102" s="35"/>
      <c r="AF102" s="40">
        <f t="shared" si="94"/>
        <v>0</v>
      </c>
      <c r="AG102" s="40">
        <f t="shared" si="84"/>
        <v>0</v>
      </c>
      <c r="AH102" s="41">
        <f t="shared" si="90"/>
        <v>0</v>
      </c>
      <c r="AI102" s="42">
        <f t="shared" si="85"/>
        <v>0</v>
      </c>
    </row>
    <row r="103" spans="1:35" ht="12.75" customHeight="1" collapsed="1">
      <c r="A103" s="109" t="s">
        <v>64</v>
      </c>
      <c r="B103" s="110"/>
      <c r="C103" s="110"/>
      <c r="D103" s="110"/>
      <c r="E103" s="110"/>
      <c r="F103" s="110"/>
      <c r="G103" s="110"/>
      <c r="H103" s="111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8"/>
      <c r="Q103" s="55">
        <f t="shared" ref="Q103:AG103" si="95">SUM(Q93:Q102)</f>
        <v>0</v>
      </c>
      <c r="R103" s="55">
        <f t="shared" si="95"/>
        <v>0</v>
      </c>
      <c r="S103" s="55">
        <f t="shared" si="95"/>
        <v>0</v>
      </c>
      <c r="T103" s="60">
        <f t="shared" si="95"/>
        <v>0</v>
      </c>
      <c r="U103" s="55">
        <f t="shared" si="95"/>
        <v>0</v>
      </c>
      <c r="V103" s="55">
        <f t="shared" si="95"/>
        <v>0</v>
      </c>
      <c r="W103" s="55">
        <f t="shared" si="95"/>
        <v>0</v>
      </c>
      <c r="X103" s="60">
        <f t="shared" si="95"/>
        <v>0</v>
      </c>
      <c r="Y103" s="55">
        <f t="shared" si="95"/>
        <v>0</v>
      </c>
      <c r="Z103" s="55">
        <f t="shared" si="95"/>
        <v>0</v>
      </c>
      <c r="AA103" s="55">
        <f t="shared" si="95"/>
        <v>0</v>
      </c>
      <c r="AB103" s="60">
        <f t="shared" si="95"/>
        <v>0</v>
      </c>
      <c r="AC103" s="55">
        <f t="shared" si="95"/>
        <v>0</v>
      </c>
      <c r="AD103" s="55">
        <f t="shared" si="95"/>
        <v>0</v>
      </c>
      <c r="AE103" s="55">
        <f t="shared" si="95"/>
        <v>0</v>
      </c>
      <c r="AF103" s="60">
        <f t="shared" si="95"/>
        <v>0</v>
      </c>
      <c r="AG103" s="53">
        <f t="shared" si="95"/>
        <v>0</v>
      </c>
      <c r="AH103" s="54">
        <f>IF(ISERROR(AG103/I103),0,AG103/I103)</f>
        <v>0</v>
      </c>
      <c r="AI103" s="54">
        <f>IF(ISERROR(AG103/$AG$192),0,AG103/$AG$192)</f>
        <v>0</v>
      </c>
    </row>
    <row r="104" spans="1:35" ht="12.75" customHeight="1">
      <c r="A104" s="36"/>
      <c r="B104" s="115" t="s">
        <v>65</v>
      </c>
      <c r="C104" s="116"/>
      <c r="D104" s="117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96">SUM(T105,X105,AB105,AF105)</f>
        <v>0</v>
      </c>
      <c r="AH105" s="41">
        <f>IF(ISERROR(AG105/I105),0,AG105/I105)</f>
        <v>0</v>
      </c>
      <c r="AI105" s="42">
        <f t="shared" ref="AI105:AI114" si="97">IF(ISERROR(AG105/$AG$192),"-",AG105/$AG$192)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" si="98">SUM(Q106:S106)</f>
        <v>0</v>
      </c>
      <c r="U106" s="35"/>
      <c r="V106" s="35"/>
      <c r="W106" s="35"/>
      <c r="X106" s="40">
        <f t="shared" ref="X106" si="99">SUM(U106:W106)</f>
        <v>0</v>
      </c>
      <c r="Y106" s="35"/>
      <c r="Z106" s="35"/>
      <c r="AA106" s="35"/>
      <c r="AB106" s="40">
        <f t="shared" ref="AB106" si="100">SUM(Y106:AA106)</f>
        <v>0</v>
      </c>
      <c r="AC106" s="35"/>
      <c r="AD106" s="35"/>
      <c r="AE106" s="35"/>
      <c r="AF106" s="40">
        <f t="shared" ref="AF106" si="101">SUM(AC106:AE106)</f>
        <v>0</v>
      </c>
      <c r="AG106" s="40">
        <f t="shared" si="96"/>
        <v>0</v>
      </c>
      <c r="AH106" s="41">
        <f t="shared" ref="AH106:AH114" si="102">IF(ISERROR(AG106/I106),0,AG106/I106)</f>
        <v>0</v>
      </c>
      <c r="AI106" s="42">
        <f t="shared" si="97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ref="T107:T114" si="103">SUM(Q107:S107)</f>
        <v>0</v>
      </c>
      <c r="U107" s="35"/>
      <c r="V107" s="35"/>
      <c r="W107" s="35"/>
      <c r="X107" s="40">
        <f t="shared" ref="X107:X114" si="104">SUM(U107:W107)</f>
        <v>0</v>
      </c>
      <c r="Y107" s="35"/>
      <c r="Z107" s="35"/>
      <c r="AA107" s="35"/>
      <c r="AB107" s="40">
        <f t="shared" ref="AB107:AB114" si="105">SUM(Y107:AA107)</f>
        <v>0</v>
      </c>
      <c r="AC107" s="35"/>
      <c r="AD107" s="35"/>
      <c r="AE107" s="35"/>
      <c r="AF107" s="40">
        <f t="shared" ref="AF107:AF114" si="106">SUM(AC107:AE107)</f>
        <v>0</v>
      </c>
      <c r="AG107" s="40">
        <f t="shared" si="96"/>
        <v>0</v>
      </c>
      <c r="AH107" s="41">
        <f t="shared" si="102"/>
        <v>0</v>
      </c>
      <c r="AI107" s="42">
        <f t="shared" si="97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103"/>
        <v>0</v>
      </c>
      <c r="U108" s="35"/>
      <c r="V108" s="35"/>
      <c r="W108" s="35"/>
      <c r="X108" s="40">
        <f t="shared" si="104"/>
        <v>0</v>
      </c>
      <c r="Y108" s="35"/>
      <c r="Z108" s="35"/>
      <c r="AA108" s="35"/>
      <c r="AB108" s="40">
        <f t="shared" si="105"/>
        <v>0</v>
      </c>
      <c r="AC108" s="35"/>
      <c r="AD108" s="35"/>
      <c r="AE108" s="35"/>
      <c r="AF108" s="40">
        <f t="shared" si="106"/>
        <v>0</v>
      </c>
      <c r="AG108" s="40">
        <f t="shared" si="96"/>
        <v>0</v>
      </c>
      <c r="AH108" s="41">
        <f t="shared" si="102"/>
        <v>0</v>
      </c>
      <c r="AI108" s="42">
        <f t="shared" si="97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103"/>
        <v>0</v>
      </c>
      <c r="U109" s="35"/>
      <c r="V109" s="35"/>
      <c r="W109" s="35"/>
      <c r="X109" s="40">
        <f t="shared" si="104"/>
        <v>0</v>
      </c>
      <c r="Y109" s="35"/>
      <c r="Z109" s="35"/>
      <c r="AA109" s="35"/>
      <c r="AB109" s="40">
        <f t="shared" si="105"/>
        <v>0</v>
      </c>
      <c r="AC109" s="35"/>
      <c r="AD109" s="35"/>
      <c r="AE109" s="35"/>
      <c r="AF109" s="40">
        <f t="shared" si="106"/>
        <v>0</v>
      </c>
      <c r="AG109" s="40">
        <f t="shared" si="96"/>
        <v>0</v>
      </c>
      <c r="AH109" s="41">
        <f t="shared" si="102"/>
        <v>0</v>
      </c>
      <c r="AI109" s="42">
        <f t="shared" si="97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103"/>
        <v>0</v>
      </c>
      <c r="U110" s="35"/>
      <c r="V110" s="35"/>
      <c r="W110" s="35"/>
      <c r="X110" s="40">
        <f t="shared" si="104"/>
        <v>0</v>
      </c>
      <c r="Y110" s="35"/>
      <c r="Z110" s="35"/>
      <c r="AA110" s="35"/>
      <c r="AB110" s="40">
        <f t="shared" si="105"/>
        <v>0</v>
      </c>
      <c r="AC110" s="35"/>
      <c r="AD110" s="35"/>
      <c r="AE110" s="35"/>
      <c r="AF110" s="40">
        <f t="shared" si="106"/>
        <v>0</v>
      </c>
      <c r="AG110" s="40">
        <f t="shared" si="96"/>
        <v>0</v>
      </c>
      <c r="AH110" s="41">
        <f t="shared" si="102"/>
        <v>0</v>
      </c>
      <c r="AI110" s="42">
        <f t="shared" si="97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103"/>
        <v>0</v>
      </c>
      <c r="U111" s="35"/>
      <c r="V111" s="35"/>
      <c r="W111" s="35"/>
      <c r="X111" s="40">
        <f t="shared" si="104"/>
        <v>0</v>
      </c>
      <c r="Y111" s="35"/>
      <c r="Z111" s="35"/>
      <c r="AA111" s="35"/>
      <c r="AB111" s="40">
        <f t="shared" si="105"/>
        <v>0</v>
      </c>
      <c r="AC111" s="35"/>
      <c r="AD111" s="35"/>
      <c r="AE111" s="35"/>
      <c r="AF111" s="40">
        <f t="shared" si="106"/>
        <v>0</v>
      </c>
      <c r="AG111" s="40">
        <f t="shared" si="96"/>
        <v>0</v>
      </c>
      <c r="AH111" s="41">
        <f t="shared" si="102"/>
        <v>0</v>
      </c>
      <c r="AI111" s="42">
        <f t="shared" si="97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103"/>
        <v>0</v>
      </c>
      <c r="U112" s="35"/>
      <c r="V112" s="35"/>
      <c r="W112" s="35"/>
      <c r="X112" s="40">
        <f t="shared" si="104"/>
        <v>0</v>
      </c>
      <c r="Y112" s="35"/>
      <c r="Z112" s="35"/>
      <c r="AA112" s="35"/>
      <c r="AB112" s="40">
        <f t="shared" si="105"/>
        <v>0</v>
      </c>
      <c r="AC112" s="35"/>
      <c r="AD112" s="35"/>
      <c r="AE112" s="35"/>
      <c r="AF112" s="40">
        <f t="shared" si="106"/>
        <v>0</v>
      </c>
      <c r="AG112" s="40">
        <f t="shared" si="96"/>
        <v>0</v>
      </c>
      <c r="AH112" s="41">
        <f t="shared" si="102"/>
        <v>0</v>
      </c>
      <c r="AI112" s="42">
        <f t="shared" si="97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103"/>
        <v>0</v>
      </c>
      <c r="U113" s="35"/>
      <c r="V113" s="35"/>
      <c r="W113" s="35"/>
      <c r="X113" s="40">
        <f t="shared" si="104"/>
        <v>0</v>
      </c>
      <c r="Y113" s="35"/>
      <c r="Z113" s="35"/>
      <c r="AA113" s="35"/>
      <c r="AB113" s="40">
        <f t="shared" si="105"/>
        <v>0</v>
      </c>
      <c r="AC113" s="35"/>
      <c r="AD113" s="35"/>
      <c r="AE113" s="35"/>
      <c r="AF113" s="40">
        <f t="shared" si="106"/>
        <v>0</v>
      </c>
      <c r="AG113" s="40">
        <f t="shared" si="96"/>
        <v>0</v>
      </c>
      <c r="AH113" s="41">
        <f t="shared" si="102"/>
        <v>0</v>
      </c>
      <c r="AI113" s="42">
        <f t="shared" si="97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103"/>
        <v>0</v>
      </c>
      <c r="U114" s="35"/>
      <c r="V114" s="35"/>
      <c r="W114" s="35"/>
      <c r="X114" s="40">
        <f t="shared" si="104"/>
        <v>0</v>
      </c>
      <c r="Y114" s="35"/>
      <c r="Z114" s="35"/>
      <c r="AA114" s="35"/>
      <c r="AB114" s="40">
        <f t="shared" si="105"/>
        <v>0</v>
      </c>
      <c r="AC114" s="35"/>
      <c r="AD114" s="35"/>
      <c r="AE114" s="35"/>
      <c r="AF114" s="40">
        <f t="shared" si="106"/>
        <v>0</v>
      </c>
      <c r="AG114" s="40">
        <f t="shared" si="96"/>
        <v>0</v>
      </c>
      <c r="AH114" s="41">
        <f t="shared" si="102"/>
        <v>0</v>
      </c>
      <c r="AI114" s="42">
        <f t="shared" si="97"/>
        <v>0</v>
      </c>
    </row>
    <row r="115" spans="1:35" ht="12.75" customHeight="1" collapsed="1">
      <c r="A115" s="109" t="s">
        <v>66</v>
      </c>
      <c r="B115" s="110"/>
      <c r="C115" s="110"/>
      <c r="D115" s="110"/>
      <c r="E115" s="110"/>
      <c r="F115" s="110"/>
      <c r="G115" s="110"/>
      <c r="H115" s="111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8"/>
      <c r="Q115" s="55">
        <f t="shared" ref="Q115:AG115" si="107">SUM(Q105:Q114)</f>
        <v>0</v>
      </c>
      <c r="R115" s="55">
        <f t="shared" si="107"/>
        <v>0</v>
      </c>
      <c r="S115" s="55">
        <f t="shared" si="107"/>
        <v>0</v>
      </c>
      <c r="T115" s="60">
        <f t="shared" si="107"/>
        <v>0</v>
      </c>
      <c r="U115" s="55">
        <f t="shared" si="107"/>
        <v>0</v>
      </c>
      <c r="V115" s="55">
        <f t="shared" si="107"/>
        <v>0</v>
      </c>
      <c r="W115" s="55">
        <f t="shared" si="107"/>
        <v>0</v>
      </c>
      <c r="X115" s="60">
        <f t="shared" si="107"/>
        <v>0</v>
      </c>
      <c r="Y115" s="55">
        <f t="shared" si="107"/>
        <v>0</v>
      </c>
      <c r="Z115" s="55">
        <f t="shared" si="107"/>
        <v>0</v>
      </c>
      <c r="AA115" s="55">
        <f t="shared" si="107"/>
        <v>0</v>
      </c>
      <c r="AB115" s="60">
        <f t="shared" si="107"/>
        <v>0</v>
      </c>
      <c r="AC115" s="55">
        <f t="shared" si="107"/>
        <v>0</v>
      </c>
      <c r="AD115" s="55">
        <f t="shared" si="107"/>
        <v>0</v>
      </c>
      <c r="AE115" s="55">
        <f t="shared" si="107"/>
        <v>0</v>
      </c>
      <c r="AF115" s="60">
        <f t="shared" si="107"/>
        <v>0</v>
      </c>
      <c r="AG115" s="53">
        <f t="shared" si="107"/>
        <v>0</v>
      </c>
      <c r="AH115" s="54">
        <f>IF(ISERROR(AG115/I115),0,AG115/I115)</f>
        <v>0</v>
      </c>
      <c r="AI115" s="54">
        <f>IF(ISERROR(AG115/$AG$192),0,AG115/$AG$192)</f>
        <v>0</v>
      </c>
    </row>
    <row r="116" spans="1:35" ht="12.75" customHeight="1">
      <c r="A116" s="36"/>
      <c r="B116" s="115" t="s">
        <v>17</v>
      </c>
      <c r="C116" s="116"/>
      <c r="D116" s="117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108">SUM(T117,X117,AB117,AF117)</f>
        <v>0</v>
      </c>
      <c r="AH117" s="41">
        <f>IF(ISERROR(AG117/I117),0,AG117/I117)</f>
        <v>0</v>
      </c>
      <c r="AI117" s="42">
        <f t="shared" ref="AI117:AI126" si="109">IF(ISERROR(AG117/$AG$192),"-",AG117/$AG$192)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" si="110">SUM(Q118:S118)</f>
        <v>0</v>
      </c>
      <c r="U118" s="35"/>
      <c r="V118" s="35"/>
      <c r="W118" s="35"/>
      <c r="X118" s="40">
        <f t="shared" ref="X118" si="111">SUM(U118:W118)</f>
        <v>0</v>
      </c>
      <c r="Y118" s="35"/>
      <c r="Z118" s="35"/>
      <c r="AA118" s="35"/>
      <c r="AB118" s="40">
        <f t="shared" ref="AB118" si="112">SUM(Y118:AA118)</f>
        <v>0</v>
      </c>
      <c r="AC118" s="35"/>
      <c r="AD118" s="35"/>
      <c r="AE118" s="35"/>
      <c r="AF118" s="40">
        <f t="shared" ref="AF118" si="113">SUM(AC118:AE118)</f>
        <v>0</v>
      </c>
      <c r="AG118" s="40">
        <f t="shared" si="108"/>
        <v>0</v>
      </c>
      <c r="AH118" s="41">
        <f t="shared" ref="AH118:AH126" si="114">IF(ISERROR(AG118/I118),0,AG118/I118)</f>
        <v>0</v>
      </c>
      <c r="AI118" s="42">
        <f t="shared" si="109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ref="T119:T126" si="115">SUM(Q119:S119)</f>
        <v>0</v>
      </c>
      <c r="U119" s="35"/>
      <c r="V119" s="35"/>
      <c r="W119" s="35"/>
      <c r="X119" s="40">
        <f t="shared" ref="X119:X126" si="116">SUM(U119:W119)</f>
        <v>0</v>
      </c>
      <c r="Y119" s="35"/>
      <c r="Z119" s="35"/>
      <c r="AA119" s="35"/>
      <c r="AB119" s="40">
        <f t="shared" ref="AB119:AB126" si="117">SUM(Y119:AA119)</f>
        <v>0</v>
      </c>
      <c r="AC119" s="35"/>
      <c r="AD119" s="35"/>
      <c r="AE119" s="35"/>
      <c r="AF119" s="40">
        <f t="shared" ref="AF119:AF126" si="118">SUM(AC119:AE119)</f>
        <v>0</v>
      </c>
      <c r="AG119" s="40">
        <f t="shared" si="108"/>
        <v>0</v>
      </c>
      <c r="AH119" s="41">
        <f t="shared" si="114"/>
        <v>0</v>
      </c>
      <c r="AI119" s="42">
        <f t="shared" si="109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115"/>
        <v>0</v>
      </c>
      <c r="U120" s="35"/>
      <c r="V120" s="35"/>
      <c r="W120" s="35"/>
      <c r="X120" s="40">
        <f t="shared" si="116"/>
        <v>0</v>
      </c>
      <c r="Y120" s="35"/>
      <c r="Z120" s="35"/>
      <c r="AA120" s="35"/>
      <c r="AB120" s="40">
        <f t="shared" si="117"/>
        <v>0</v>
      </c>
      <c r="AC120" s="35"/>
      <c r="AD120" s="35"/>
      <c r="AE120" s="35"/>
      <c r="AF120" s="40">
        <f t="shared" si="118"/>
        <v>0</v>
      </c>
      <c r="AG120" s="40">
        <f t="shared" si="108"/>
        <v>0</v>
      </c>
      <c r="AH120" s="41">
        <f t="shared" si="114"/>
        <v>0</v>
      </c>
      <c r="AI120" s="42">
        <f t="shared" si="109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115"/>
        <v>0</v>
      </c>
      <c r="U121" s="35"/>
      <c r="V121" s="35"/>
      <c r="W121" s="35"/>
      <c r="X121" s="40">
        <f t="shared" si="116"/>
        <v>0</v>
      </c>
      <c r="Y121" s="35"/>
      <c r="Z121" s="35"/>
      <c r="AA121" s="35"/>
      <c r="AB121" s="40">
        <f t="shared" si="117"/>
        <v>0</v>
      </c>
      <c r="AC121" s="35"/>
      <c r="AD121" s="35"/>
      <c r="AE121" s="35"/>
      <c r="AF121" s="40">
        <f t="shared" si="118"/>
        <v>0</v>
      </c>
      <c r="AG121" s="40">
        <f t="shared" si="108"/>
        <v>0</v>
      </c>
      <c r="AH121" s="41">
        <f t="shared" si="114"/>
        <v>0</v>
      </c>
      <c r="AI121" s="42">
        <f t="shared" si="109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115"/>
        <v>0</v>
      </c>
      <c r="U122" s="35"/>
      <c r="V122" s="35"/>
      <c r="W122" s="35"/>
      <c r="X122" s="40">
        <f t="shared" si="116"/>
        <v>0</v>
      </c>
      <c r="Y122" s="35"/>
      <c r="Z122" s="35"/>
      <c r="AA122" s="35"/>
      <c r="AB122" s="40">
        <f t="shared" si="117"/>
        <v>0</v>
      </c>
      <c r="AC122" s="35"/>
      <c r="AD122" s="35"/>
      <c r="AE122" s="35"/>
      <c r="AF122" s="40">
        <f t="shared" si="118"/>
        <v>0</v>
      </c>
      <c r="AG122" s="40">
        <f t="shared" si="108"/>
        <v>0</v>
      </c>
      <c r="AH122" s="41">
        <f t="shared" si="114"/>
        <v>0</v>
      </c>
      <c r="AI122" s="42">
        <f t="shared" si="109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115"/>
        <v>0</v>
      </c>
      <c r="U123" s="35"/>
      <c r="V123" s="35"/>
      <c r="W123" s="35"/>
      <c r="X123" s="40">
        <f t="shared" si="116"/>
        <v>0</v>
      </c>
      <c r="Y123" s="35"/>
      <c r="Z123" s="35"/>
      <c r="AA123" s="35"/>
      <c r="AB123" s="40">
        <f t="shared" si="117"/>
        <v>0</v>
      </c>
      <c r="AC123" s="35"/>
      <c r="AD123" s="35"/>
      <c r="AE123" s="35"/>
      <c r="AF123" s="40">
        <f t="shared" si="118"/>
        <v>0</v>
      </c>
      <c r="AG123" s="40">
        <f t="shared" si="108"/>
        <v>0</v>
      </c>
      <c r="AH123" s="41">
        <f t="shared" si="114"/>
        <v>0</v>
      </c>
      <c r="AI123" s="42">
        <f t="shared" si="109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115"/>
        <v>0</v>
      </c>
      <c r="U124" s="35"/>
      <c r="V124" s="35"/>
      <c r="W124" s="35"/>
      <c r="X124" s="40">
        <f t="shared" si="116"/>
        <v>0</v>
      </c>
      <c r="Y124" s="35"/>
      <c r="Z124" s="35"/>
      <c r="AA124" s="35"/>
      <c r="AB124" s="40">
        <f t="shared" si="117"/>
        <v>0</v>
      </c>
      <c r="AC124" s="35"/>
      <c r="AD124" s="35"/>
      <c r="AE124" s="35"/>
      <c r="AF124" s="40">
        <f t="shared" si="118"/>
        <v>0</v>
      </c>
      <c r="AG124" s="40">
        <f t="shared" si="108"/>
        <v>0</v>
      </c>
      <c r="AH124" s="41">
        <f t="shared" si="114"/>
        <v>0</v>
      </c>
      <c r="AI124" s="42">
        <f t="shared" si="109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115"/>
        <v>0</v>
      </c>
      <c r="U125" s="35"/>
      <c r="V125" s="35"/>
      <c r="W125" s="35"/>
      <c r="X125" s="40">
        <f t="shared" si="116"/>
        <v>0</v>
      </c>
      <c r="Y125" s="35"/>
      <c r="Z125" s="35"/>
      <c r="AA125" s="35"/>
      <c r="AB125" s="40">
        <f t="shared" si="117"/>
        <v>0</v>
      </c>
      <c r="AC125" s="35"/>
      <c r="AD125" s="35"/>
      <c r="AE125" s="35"/>
      <c r="AF125" s="40">
        <f t="shared" si="118"/>
        <v>0</v>
      </c>
      <c r="AG125" s="40">
        <f t="shared" si="108"/>
        <v>0</v>
      </c>
      <c r="AH125" s="41">
        <f t="shared" si="114"/>
        <v>0</v>
      </c>
      <c r="AI125" s="42">
        <f t="shared" si="109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115"/>
        <v>0</v>
      </c>
      <c r="U126" s="35"/>
      <c r="V126" s="35"/>
      <c r="W126" s="35"/>
      <c r="X126" s="40">
        <f t="shared" si="116"/>
        <v>0</v>
      </c>
      <c r="Y126" s="35"/>
      <c r="Z126" s="35"/>
      <c r="AA126" s="35"/>
      <c r="AB126" s="40">
        <f t="shared" si="117"/>
        <v>0</v>
      </c>
      <c r="AC126" s="35"/>
      <c r="AD126" s="35"/>
      <c r="AE126" s="35"/>
      <c r="AF126" s="40">
        <f t="shared" si="118"/>
        <v>0</v>
      </c>
      <c r="AG126" s="40">
        <f t="shared" si="108"/>
        <v>0</v>
      </c>
      <c r="AH126" s="41">
        <f t="shared" si="114"/>
        <v>0</v>
      </c>
      <c r="AI126" s="42">
        <f t="shared" si="109"/>
        <v>0</v>
      </c>
    </row>
    <row r="127" spans="1:35" ht="12.75" customHeight="1" collapsed="1">
      <c r="A127" s="109" t="s">
        <v>67</v>
      </c>
      <c r="B127" s="110"/>
      <c r="C127" s="110"/>
      <c r="D127" s="110"/>
      <c r="E127" s="110"/>
      <c r="F127" s="110"/>
      <c r="G127" s="110"/>
      <c r="H127" s="111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8"/>
      <c r="Q127" s="55">
        <f t="shared" ref="Q127:AG127" si="119">SUM(Q117:Q126)</f>
        <v>0</v>
      </c>
      <c r="R127" s="55">
        <f t="shared" si="119"/>
        <v>0</v>
      </c>
      <c r="S127" s="55">
        <f t="shared" si="119"/>
        <v>0</v>
      </c>
      <c r="T127" s="60">
        <f t="shared" si="119"/>
        <v>0</v>
      </c>
      <c r="U127" s="55">
        <f t="shared" si="119"/>
        <v>0</v>
      </c>
      <c r="V127" s="55">
        <f t="shared" si="119"/>
        <v>0</v>
      </c>
      <c r="W127" s="55">
        <f t="shared" si="119"/>
        <v>0</v>
      </c>
      <c r="X127" s="60">
        <f t="shared" si="119"/>
        <v>0</v>
      </c>
      <c r="Y127" s="55">
        <f t="shared" si="119"/>
        <v>0</v>
      </c>
      <c r="Z127" s="55">
        <f t="shared" si="119"/>
        <v>0</v>
      </c>
      <c r="AA127" s="55">
        <f t="shared" si="119"/>
        <v>0</v>
      </c>
      <c r="AB127" s="60">
        <f t="shared" si="119"/>
        <v>0</v>
      </c>
      <c r="AC127" s="55">
        <f t="shared" si="119"/>
        <v>0</v>
      </c>
      <c r="AD127" s="55">
        <f t="shared" si="119"/>
        <v>0</v>
      </c>
      <c r="AE127" s="55">
        <f t="shared" si="119"/>
        <v>0</v>
      </c>
      <c r="AF127" s="60">
        <f t="shared" si="119"/>
        <v>0</v>
      </c>
      <c r="AG127" s="53">
        <f t="shared" si="119"/>
        <v>0</v>
      </c>
      <c r="AH127" s="54">
        <f>IF(ISERROR(AG127/I127),0,AG127/I127)</f>
        <v>0</v>
      </c>
      <c r="AI127" s="54">
        <f>IF(ISERROR(AG127/$AG$192),0,AG127/$AG$192)</f>
        <v>0</v>
      </c>
    </row>
    <row r="128" spans="1:35" ht="12.75" customHeight="1">
      <c r="A128" s="36"/>
      <c r="B128" s="115" t="s">
        <v>68</v>
      </c>
      <c r="C128" s="116"/>
      <c r="D128" s="117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120">SUM(T129,X129,AB129,AF129)</f>
        <v>0</v>
      </c>
      <c r="AH129" s="41">
        <f>IF(ISERROR(AG129/I129),0,AG129/I129)</f>
        <v>0</v>
      </c>
      <c r="AI129" s="42">
        <f t="shared" ref="AI129:AI138" si="121">IF(ISERROR(AG129/$AG$192),"-",AG129/$AG$192)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" si="122">SUM(Q130:S130)</f>
        <v>0</v>
      </c>
      <c r="U130" s="35"/>
      <c r="V130" s="35"/>
      <c r="W130" s="35"/>
      <c r="X130" s="40">
        <f t="shared" ref="X130" si="123">SUM(U130:W130)</f>
        <v>0</v>
      </c>
      <c r="Y130" s="35"/>
      <c r="Z130" s="35"/>
      <c r="AA130" s="35"/>
      <c r="AB130" s="40">
        <f t="shared" ref="AB130" si="124">SUM(Y130:AA130)</f>
        <v>0</v>
      </c>
      <c r="AC130" s="35"/>
      <c r="AD130" s="35"/>
      <c r="AE130" s="35"/>
      <c r="AF130" s="40">
        <f t="shared" ref="AF130" si="125">SUM(AC130:AE130)</f>
        <v>0</v>
      </c>
      <c r="AG130" s="40">
        <f t="shared" si="120"/>
        <v>0</v>
      </c>
      <c r="AH130" s="41">
        <f t="shared" ref="AH130:AH138" si="126">IF(ISERROR(AG130/I130),0,AG130/I130)</f>
        <v>0</v>
      </c>
      <c r="AI130" s="42">
        <f t="shared" si="12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ref="T131:T138" si="127">SUM(Q131:S131)</f>
        <v>0</v>
      </c>
      <c r="U131" s="35"/>
      <c r="V131" s="35"/>
      <c r="W131" s="35"/>
      <c r="X131" s="40">
        <f t="shared" ref="X131:X138" si="128">SUM(U131:W131)</f>
        <v>0</v>
      </c>
      <c r="Y131" s="35"/>
      <c r="Z131" s="35"/>
      <c r="AA131" s="35"/>
      <c r="AB131" s="40">
        <f t="shared" ref="AB131:AB138" si="129">SUM(Y131:AA131)</f>
        <v>0</v>
      </c>
      <c r="AC131" s="35"/>
      <c r="AD131" s="35"/>
      <c r="AE131" s="35"/>
      <c r="AF131" s="40">
        <f t="shared" ref="AF131:AF138" si="130">SUM(AC131:AE131)</f>
        <v>0</v>
      </c>
      <c r="AG131" s="40">
        <f t="shared" si="120"/>
        <v>0</v>
      </c>
      <c r="AH131" s="41">
        <f t="shared" si="126"/>
        <v>0</v>
      </c>
      <c r="AI131" s="42">
        <f t="shared" si="12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127"/>
        <v>0</v>
      </c>
      <c r="U132" s="35"/>
      <c r="V132" s="35"/>
      <c r="W132" s="35"/>
      <c r="X132" s="40">
        <f t="shared" si="128"/>
        <v>0</v>
      </c>
      <c r="Y132" s="35"/>
      <c r="Z132" s="35"/>
      <c r="AA132" s="35"/>
      <c r="AB132" s="40">
        <f t="shared" si="129"/>
        <v>0</v>
      </c>
      <c r="AC132" s="35"/>
      <c r="AD132" s="35"/>
      <c r="AE132" s="35"/>
      <c r="AF132" s="40">
        <f t="shared" si="130"/>
        <v>0</v>
      </c>
      <c r="AG132" s="40">
        <f t="shared" si="120"/>
        <v>0</v>
      </c>
      <c r="AH132" s="41">
        <f t="shared" si="126"/>
        <v>0</v>
      </c>
      <c r="AI132" s="42">
        <f t="shared" si="12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127"/>
        <v>0</v>
      </c>
      <c r="U133" s="35"/>
      <c r="V133" s="35"/>
      <c r="W133" s="35"/>
      <c r="X133" s="40">
        <f t="shared" si="128"/>
        <v>0</v>
      </c>
      <c r="Y133" s="35"/>
      <c r="Z133" s="35"/>
      <c r="AA133" s="35"/>
      <c r="AB133" s="40">
        <f t="shared" si="129"/>
        <v>0</v>
      </c>
      <c r="AC133" s="35"/>
      <c r="AD133" s="35"/>
      <c r="AE133" s="35"/>
      <c r="AF133" s="40">
        <f t="shared" si="130"/>
        <v>0</v>
      </c>
      <c r="AG133" s="40">
        <f t="shared" si="120"/>
        <v>0</v>
      </c>
      <c r="AH133" s="41">
        <f t="shared" si="126"/>
        <v>0</v>
      </c>
      <c r="AI133" s="42">
        <f t="shared" si="12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127"/>
        <v>0</v>
      </c>
      <c r="U134" s="35"/>
      <c r="V134" s="35"/>
      <c r="W134" s="35"/>
      <c r="X134" s="40">
        <f t="shared" si="128"/>
        <v>0</v>
      </c>
      <c r="Y134" s="35"/>
      <c r="Z134" s="35"/>
      <c r="AA134" s="35"/>
      <c r="AB134" s="40">
        <f t="shared" si="129"/>
        <v>0</v>
      </c>
      <c r="AC134" s="35"/>
      <c r="AD134" s="35"/>
      <c r="AE134" s="35"/>
      <c r="AF134" s="40">
        <f t="shared" si="130"/>
        <v>0</v>
      </c>
      <c r="AG134" s="40">
        <f t="shared" si="120"/>
        <v>0</v>
      </c>
      <c r="AH134" s="41">
        <f t="shared" si="126"/>
        <v>0</v>
      </c>
      <c r="AI134" s="42">
        <f t="shared" si="12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127"/>
        <v>0</v>
      </c>
      <c r="U135" s="35"/>
      <c r="V135" s="35"/>
      <c r="W135" s="35"/>
      <c r="X135" s="40">
        <f t="shared" si="128"/>
        <v>0</v>
      </c>
      <c r="Y135" s="35"/>
      <c r="Z135" s="35"/>
      <c r="AA135" s="35"/>
      <c r="AB135" s="40">
        <f t="shared" si="129"/>
        <v>0</v>
      </c>
      <c r="AC135" s="35"/>
      <c r="AD135" s="35"/>
      <c r="AE135" s="35"/>
      <c r="AF135" s="40">
        <f t="shared" si="130"/>
        <v>0</v>
      </c>
      <c r="AG135" s="40">
        <f t="shared" si="120"/>
        <v>0</v>
      </c>
      <c r="AH135" s="41">
        <f t="shared" si="126"/>
        <v>0</v>
      </c>
      <c r="AI135" s="42">
        <f t="shared" si="12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127"/>
        <v>0</v>
      </c>
      <c r="U136" s="35"/>
      <c r="V136" s="35"/>
      <c r="W136" s="35"/>
      <c r="X136" s="40">
        <f t="shared" si="128"/>
        <v>0</v>
      </c>
      <c r="Y136" s="35"/>
      <c r="Z136" s="35"/>
      <c r="AA136" s="35"/>
      <c r="AB136" s="40">
        <f t="shared" si="129"/>
        <v>0</v>
      </c>
      <c r="AC136" s="35"/>
      <c r="AD136" s="35"/>
      <c r="AE136" s="35"/>
      <c r="AF136" s="40">
        <f t="shared" si="130"/>
        <v>0</v>
      </c>
      <c r="AG136" s="40">
        <f t="shared" si="120"/>
        <v>0</v>
      </c>
      <c r="AH136" s="41">
        <f t="shared" si="126"/>
        <v>0</v>
      </c>
      <c r="AI136" s="42">
        <f t="shared" si="12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127"/>
        <v>0</v>
      </c>
      <c r="U137" s="35"/>
      <c r="V137" s="35"/>
      <c r="W137" s="35"/>
      <c r="X137" s="40">
        <f t="shared" si="128"/>
        <v>0</v>
      </c>
      <c r="Y137" s="35"/>
      <c r="Z137" s="35"/>
      <c r="AA137" s="35"/>
      <c r="AB137" s="40">
        <f t="shared" si="129"/>
        <v>0</v>
      </c>
      <c r="AC137" s="35"/>
      <c r="AD137" s="35"/>
      <c r="AE137" s="35"/>
      <c r="AF137" s="40">
        <f t="shared" si="130"/>
        <v>0</v>
      </c>
      <c r="AG137" s="40">
        <f t="shared" si="120"/>
        <v>0</v>
      </c>
      <c r="AH137" s="41">
        <f t="shared" si="126"/>
        <v>0</v>
      </c>
      <c r="AI137" s="42">
        <f t="shared" si="12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127"/>
        <v>0</v>
      </c>
      <c r="U138" s="35"/>
      <c r="V138" s="35"/>
      <c r="W138" s="35"/>
      <c r="X138" s="40">
        <f t="shared" si="128"/>
        <v>0</v>
      </c>
      <c r="Y138" s="35"/>
      <c r="Z138" s="35"/>
      <c r="AA138" s="35"/>
      <c r="AB138" s="40">
        <f t="shared" si="129"/>
        <v>0</v>
      </c>
      <c r="AC138" s="35"/>
      <c r="AD138" s="35"/>
      <c r="AE138" s="35"/>
      <c r="AF138" s="40">
        <f t="shared" si="130"/>
        <v>0</v>
      </c>
      <c r="AG138" s="40">
        <f t="shared" si="120"/>
        <v>0</v>
      </c>
      <c r="AH138" s="41">
        <f t="shared" si="126"/>
        <v>0</v>
      </c>
      <c r="AI138" s="42">
        <f t="shared" si="121"/>
        <v>0</v>
      </c>
    </row>
    <row r="139" spans="1:35" ht="12.75" customHeight="1" collapsed="1">
      <c r="A139" s="109" t="s">
        <v>69</v>
      </c>
      <c r="B139" s="110"/>
      <c r="C139" s="110"/>
      <c r="D139" s="110"/>
      <c r="E139" s="110"/>
      <c r="F139" s="110"/>
      <c r="G139" s="110"/>
      <c r="H139" s="111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8"/>
      <c r="Q139" s="55">
        <f t="shared" ref="Q139:AG139" si="131">SUM(Q129:Q138)</f>
        <v>0</v>
      </c>
      <c r="R139" s="55">
        <f t="shared" si="131"/>
        <v>0</v>
      </c>
      <c r="S139" s="55">
        <f t="shared" si="131"/>
        <v>0</v>
      </c>
      <c r="T139" s="60">
        <f t="shared" si="131"/>
        <v>0</v>
      </c>
      <c r="U139" s="55">
        <f t="shared" si="131"/>
        <v>0</v>
      </c>
      <c r="V139" s="55">
        <f t="shared" si="131"/>
        <v>0</v>
      </c>
      <c r="W139" s="55">
        <f t="shared" si="131"/>
        <v>0</v>
      </c>
      <c r="X139" s="60">
        <f t="shared" si="131"/>
        <v>0</v>
      </c>
      <c r="Y139" s="55">
        <f t="shared" si="131"/>
        <v>0</v>
      </c>
      <c r="Z139" s="55">
        <f t="shared" si="131"/>
        <v>0</v>
      </c>
      <c r="AA139" s="55">
        <f t="shared" si="131"/>
        <v>0</v>
      </c>
      <c r="AB139" s="60">
        <f t="shared" si="131"/>
        <v>0</v>
      </c>
      <c r="AC139" s="55">
        <f t="shared" si="131"/>
        <v>0</v>
      </c>
      <c r="AD139" s="55">
        <f t="shared" si="131"/>
        <v>0</v>
      </c>
      <c r="AE139" s="55">
        <f t="shared" si="131"/>
        <v>0</v>
      </c>
      <c r="AF139" s="60">
        <f t="shared" si="131"/>
        <v>0</v>
      </c>
      <c r="AG139" s="53">
        <f t="shared" si="131"/>
        <v>0</v>
      </c>
      <c r="AH139" s="54">
        <f>IF(ISERROR(AG139/I139),0,AG139/I139)</f>
        <v>0</v>
      </c>
      <c r="AI139" s="54">
        <f>IF(ISERROR(AG139/$AG$192),0,AG139/$AG$192)</f>
        <v>0</v>
      </c>
    </row>
    <row r="140" spans="1:35" ht="12.75" customHeight="1">
      <c r="A140" s="36"/>
      <c r="B140" s="115" t="s">
        <v>18</v>
      </c>
      <c r="C140" s="116"/>
      <c r="D140" s="117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132">SUM(T141,X141,AB141,AF141)</f>
        <v>0</v>
      </c>
      <c r="AH141" s="41">
        <f>IF(ISERROR(AG141/I141),0,AG141/I141)</f>
        <v>0</v>
      </c>
      <c r="AI141" s="42">
        <f t="shared" ref="AI141:AI150" si="133">IF(ISERROR(AG141/$AG$192),"-",AG141/$AG$192)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" si="134">SUM(Q142:S142)</f>
        <v>0</v>
      </c>
      <c r="U142" s="35"/>
      <c r="V142" s="35"/>
      <c r="W142" s="35"/>
      <c r="X142" s="40">
        <f t="shared" ref="X142" si="135">SUM(U142:W142)</f>
        <v>0</v>
      </c>
      <c r="Y142" s="35"/>
      <c r="Z142" s="35"/>
      <c r="AA142" s="35"/>
      <c r="AB142" s="40">
        <f t="shared" ref="AB142" si="136">SUM(Y142:AA142)</f>
        <v>0</v>
      </c>
      <c r="AC142" s="35"/>
      <c r="AD142" s="35"/>
      <c r="AE142" s="35"/>
      <c r="AF142" s="40">
        <f t="shared" ref="AF142" si="137">SUM(AC142:AE142)</f>
        <v>0</v>
      </c>
      <c r="AG142" s="40">
        <f t="shared" si="132"/>
        <v>0</v>
      </c>
      <c r="AH142" s="41">
        <f t="shared" ref="AH142:AH150" si="138">IF(ISERROR(AG142/I142),0,AG142/I142)</f>
        <v>0</v>
      </c>
      <c r="AI142" s="42">
        <f t="shared" si="133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ref="T143:T150" si="139">SUM(Q143:S143)</f>
        <v>0</v>
      </c>
      <c r="U143" s="35"/>
      <c r="V143" s="35"/>
      <c r="W143" s="35"/>
      <c r="X143" s="40">
        <f t="shared" ref="X143:X150" si="140">SUM(U143:W143)</f>
        <v>0</v>
      </c>
      <c r="Y143" s="35"/>
      <c r="Z143" s="35"/>
      <c r="AA143" s="35"/>
      <c r="AB143" s="40">
        <f t="shared" ref="AB143:AB150" si="141">SUM(Y143:AA143)</f>
        <v>0</v>
      </c>
      <c r="AC143" s="35"/>
      <c r="AD143" s="35"/>
      <c r="AE143" s="35"/>
      <c r="AF143" s="40">
        <f t="shared" ref="AF143:AF150" si="142">SUM(AC143:AE143)</f>
        <v>0</v>
      </c>
      <c r="AG143" s="40">
        <f t="shared" si="132"/>
        <v>0</v>
      </c>
      <c r="AH143" s="41">
        <f t="shared" si="138"/>
        <v>0</v>
      </c>
      <c r="AI143" s="42">
        <f t="shared" si="133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139"/>
        <v>0</v>
      </c>
      <c r="U144" s="35"/>
      <c r="V144" s="35"/>
      <c r="W144" s="35"/>
      <c r="X144" s="40">
        <f t="shared" si="140"/>
        <v>0</v>
      </c>
      <c r="Y144" s="35"/>
      <c r="Z144" s="35"/>
      <c r="AA144" s="35"/>
      <c r="AB144" s="40">
        <f t="shared" si="141"/>
        <v>0</v>
      </c>
      <c r="AC144" s="35"/>
      <c r="AD144" s="35"/>
      <c r="AE144" s="35"/>
      <c r="AF144" s="40">
        <f t="shared" si="142"/>
        <v>0</v>
      </c>
      <c r="AG144" s="40">
        <f t="shared" si="132"/>
        <v>0</v>
      </c>
      <c r="AH144" s="41">
        <f t="shared" si="138"/>
        <v>0</v>
      </c>
      <c r="AI144" s="42">
        <f t="shared" si="133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139"/>
        <v>0</v>
      </c>
      <c r="U145" s="35"/>
      <c r="V145" s="35"/>
      <c r="W145" s="35"/>
      <c r="X145" s="40">
        <f t="shared" si="140"/>
        <v>0</v>
      </c>
      <c r="Y145" s="35"/>
      <c r="Z145" s="35"/>
      <c r="AA145" s="35"/>
      <c r="AB145" s="40">
        <f t="shared" si="141"/>
        <v>0</v>
      </c>
      <c r="AC145" s="35"/>
      <c r="AD145" s="35"/>
      <c r="AE145" s="35"/>
      <c r="AF145" s="40">
        <f t="shared" si="142"/>
        <v>0</v>
      </c>
      <c r="AG145" s="40">
        <f t="shared" si="132"/>
        <v>0</v>
      </c>
      <c r="AH145" s="41">
        <f t="shared" si="138"/>
        <v>0</v>
      </c>
      <c r="AI145" s="42">
        <f t="shared" si="133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139"/>
        <v>0</v>
      </c>
      <c r="U146" s="35"/>
      <c r="V146" s="35"/>
      <c r="W146" s="35"/>
      <c r="X146" s="40">
        <f t="shared" si="140"/>
        <v>0</v>
      </c>
      <c r="Y146" s="35"/>
      <c r="Z146" s="35"/>
      <c r="AA146" s="35"/>
      <c r="AB146" s="40">
        <f t="shared" si="141"/>
        <v>0</v>
      </c>
      <c r="AC146" s="35"/>
      <c r="AD146" s="35"/>
      <c r="AE146" s="35"/>
      <c r="AF146" s="40">
        <f t="shared" si="142"/>
        <v>0</v>
      </c>
      <c r="AG146" s="40">
        <f t="shared" si="132"/>
        <v>0</v>
      </c>
      <c r="AH146" s="41">
        <f t="shared" si="138"/>
        <v>0</v>
      </c>
      <c r="AI146" s="42">
        <f t="shared" si="133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139"/>
        <v>0</v>
      </c>
      <c r="U147" s="35"/>
      <c r="V147" s="35"/>
      <c r="W147" s="35"/>
      <c r="X147" s="40">
        <f t="shared" si="140"/>
        <v>0</v>
      </c>
      <c r="Y147" s="35"/>
      <c r="Z147" s="35"/>
      <c r="AA147" s="35"/>
      <c r="AB147" s="40">
        <f t="shared" si="141"/>
        <v>0</v>
      </c>
      <c r="AC147" s="35"/>
      <c r="AD147" s="35"/>
      <c r="AE147" s="35"/>
      <c r="AF147" s="40">
        <f t="shared" si="142"/>
        <v>0</v>
      </c>
      <c r="AG147" s="40">
        <f t="shared" si="132"/>
        <v>0</v>
      </c>
      <c r="AH147" s="41">
        <f t="shared" si="138"/>
        <v>0</v>
      </c>
      <c r="AI147" s="42">
        <f t="shared" si="133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139"/>
        <v>0</v>
      </c>
      <c r="U148" s="35"/>
      <c r="V148" s="35"/>
      <c r="W148" s="35"/>
      <c r="X148" s="40">
        <f t="shared" si="140"/>
        <v>0</v>
      </c>
      <c r="Y148" s="35"/>
      <c r="Z148" s="35"/>
      <c r="AA148" s="35"/>
      <c r="AB148" s="40">
        <f t="shared" si="141"/>
        <v>0</v>
      </c>
      <c r="AC148" s="35"/>
      <c r="AD148" s="35"/>
      <c r="AE148" s="35"/>
      <c r="AF148" s="40">
        <f t="shared" si="142"/>
        <v>0</v>
      </c>
      <c r="AG148" s="40">
        <f t="shared" si="132"/>
        <v>0</v>
      </c>
      <c r="AH148" s="41">
        <f t="shared" si="138"/>
        <v>0</v>
      </c>
      <c r="AI148" s="42">
        <f t="shared" si="133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139"/>
        <v>0</v>
      </c>
      <c r="U149" s="35"/>
      <c r="V149" s="35"/>
      <c r="W149" s="35"/>
      <c r="X149" s="40">
        <f t="shared" si="140"/>
        <v>0</v>
      </c>
      <c r="Y149" s="35"/>
      <c r="Z149" s="35"/>
      <c r="AA149" s="35"/>
      <c r="AB149" s="40">
        <f t="shared" si="141"/>
        <v>0</v>
      </c>
      <c r="AC149" s="35"/>
      <c r="AD149" s="35"/>
      <c r="AE149" s="35"/>
      <c r="AF149" s="40">
        <f t="shared" si="142"/>
        <v>0</v>
      </c>
      <c r="AG149" s="40">
        <f t="shared" si="132"/>
        <v>0</v>
      </c>
      <c r="AH149" s="41">
        <f t="shared" si="138"/>
        <v>0</v>
      </c>
      <c r="AI149" s="42">
        <f t="shared" si="133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139"/>
        <v>0</v>
      </c>
      <c r="U150" s="35"/>
      <c r="V150" s="35"/>
      <c r="W150" s="35"/>
      <c r="X150" s="40">
        <f t="shared" si="140"/>
        <v>0</v>
      </c>
      <c r="Y150" s="35"/>
      <c r="Z150" s="35"/>
      <c r="AA150" s="35"/>
      <c r="AB150" s="40">
        <f t="shared" si="141"/>
        <v>0</v>
      </c>
      <c r="AC150" s="35"/>
      <c r="AD150" s="35"/>
      <c r="AE150" s="35"/>
      <c r="AF150" s="40">
        <f t="shared" si="142"/>
        <v>0</v>
      </c>
      <c r="AG150" s="40">
        <f t="shared" si="132"/>
        <v>0</v>
      </c>
      <c r="AH150" s="41">
        <f t="shared" si="138"/>
        <v>0</v>
      </c>
      <c r="AI150" s="42">
        <f t="shared" si="133"/>
        <v>0</v>
      </c>
    </row>
    <row r="151" spans="1:35" ht="12.75" customHeight="1" collapsed="1">
      <c r="A151" s="109" t="s">
        <v>70</v>
      </c>
      <c r="B151" s="110"/>
      <c r="C151" s="110"/>
      <c r="D151" s="110"/>
      <c r="E151" s="110"/>
      <c r="F151" s="110"/>
      <c r="G151" s="110"/>
      <c r="H151" s="111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8"/>
      <c r="Q151" s="55">
        <f t="shared" ref="Q151:AG151" si="143">SUM(Q141:Q150)</f>
        <v>0</v>
      </c>
      <c r="R151" s="55">
        <f t="shared" si="143"/>
        <v>0</v>
      </c>
      <c r="S151" s="55">
        <f t="shared" si="143"/>
        <v>0</v>
      </c>
      <c r="T151" s="60">
        <f t="shared" si="143"/>
        <v>0</v>
      </c>
      <c r="U151" s="55">
        <f t="shared" si="143"/>
        <v>0</v>
      </c>
      <c r="V151" s="55">
        <f t="shared" si="143"/>
        <v>0</v>
      </c>
      <c r="W151" s="55">
        <f t="shared" si="143"/>
        <v>0</v>
      </c>
      <c r="X151" s="60">
        <f t="shared" si="143"/>
        <v>0</v>
      </c>
      <c r="Y151" s="55">
        <f t="shared" si="143"/>
        <v>0</v>
      </c>
      <c r="Z151" s="55">
        <f t="shared" si="143"/>
        <v>0</v>
      </c>
      <c r="AA151" s="55">
        <f t="shared" si="143"/>
        <v>0</v>
      </c>
      <c r="AB151" s="60">
        <f t="shared" si="143"/>
        <v>0</v>
      </c>
      <c r="AC151" s="55">
        <f t="shared" si="143"/>
        <v>0</v>
      </c>
      <c r="AD151" s="55">
        <f t="shared" si="143"/>
        <v>0</v>
      </c>
      <c r="AE151" s="55">
        <f t="shared" si="143"/>
        <v>0</v>
      </c>
      <c r="AF151" s="60">
        <f t="shared" si="143"/>
        <v>0</v>
      </c>
      <c r="AG151" s="53">
        <f t="shared" si="143"/>
        <v>0</v>
      </c>
      <c r="AH151" s="54">
        <f>IF(ISERROR(AG151/I151),0,AG151/I151)</f>
        <v>0</v>
      </c>
      <c r="AI151" s="54">
        <f>IF(ISERROR(AG151/$AG$192),0,AG151/$AG$192)</f>
        <v>0</v>
      </c>
    </row>
    <row r="152" spans="1:35" ht="12.75" customHeight="1">
      <c r="A152" s="36"/>
      <c r="B152" s="115" t="s">
        <v>71</v>
      </c>
      <c r="C152" s="116"/>
      <c r="D152" s="117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144">SUM(T153,X153,AB153,AF153)</f>
        <v>0</v>
      </c>
      <c r="AH153" s="41">
        <f>IF(ISERROR(AG153/I153),0,AG153/I153)</f>
        <v>0</v>
      </c>
      <c r="AI153" s="42">
        <f t="shared" ref="AI153:AI162" si="145">IF(ISERROR(AG153/$AG$192),"-",AG153/$AG$192)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" si="146">SUM(Q154:S154)</f>
        <v>0</v>
      </c>
      <c r="U154" s="35"/>
      <c r="V154" s="35"/>
      <c r="W154" s="35"/>
      <c r="X154" s="40">
        <f t="shared" ref="X154" si="147">SUM(U154:W154)</f>
        <v>0</v>
      </c>
      <c r="Y154" s="35"/>
      <c r="Z154" s="35"/>
      <c r="AA154" s="35"/>
      <c r="AB154" s="40">
        <f t="shared" ref="AB154" si="148">SUM(Y154:AA154)</f>
        <v>0</v>
      </c>
      <c r="AC154" s="35"/>
      <c r="AD154" s="35"/>
      <c r="AE154" s="35"/>
      <c r="AF154" s="40">
        <f t="shared" ref="AF154" si="149">SUM(AC154:AE154)</f>
        <v>0</v>
      </c>
      <c r="AG154" s="40">
        <f t="shared" si="144"/>
        <v>0</v>
      </c>
      <c r="AH154" s="41">
        <f t="shared" ref="AH154:AH162" si="150">IF(ISERROR(AG154/I154),0,AG154/I154)</f>
        <v>0</v>
      </c>
      <c r="AI154" s="42">
        <f t="shared" si="145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ref="T155:T162" si="151">SUM(Q155:S155)</f>
        <v>0</v>
      </c>
      <c r="U155" s="35"/>
      <c r="V155" s="35"/>
      <c r="W155" s="35"/>
      <c r="X155" s="40">
        <f t="shared" ref="X155:X162" si="152">SUM(U155:W155)</f>
        <v>0</v>
      </c>
      <c r="Y155" s="35"/>
      <c r="Z155" s="35"/>
      <c r="AA155" s="35"/>
      <c r="AB155" s="40">
        <f t="shared" ref="AB155:AB162" si="153">SUM(Y155:AA155)</f>
        <v>0</v>
      </c>
      <c r="AC155" s="35"/>
      <c r="AD155" s="35"/>
      <c r="AE155" s="35"/>
      <c r="AF155" s="40">
        <f t="shared" ref="AF155:AF162" si="154">SUM(AC155:AE155)</f>
        <v>0</v>
      </c>
      <c r="AG155" s="40">
        <f t="shared" si="144"/>
        <v>0</v>
      </c>
      <c r="AH155" s="41">
        <f t="shared" si="150"/>
        <v>0</v>
      </c>
      <c r="AI155" s="42">
        <f t="shared" si="145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151"/>
        <v>0</v>
      </c>
      <c r="U156" s="35"/>
      <c r="V156" s="35"/>
      <c r="W156" s="35"/>
      <c r="X156" s="40">
        <f t="shared" si="152"/>
        <v>0</v>
      </c>
      <c r="Y156" s="35"/>
      <c r="Z156" s="35"/>
      <c r="AA156" s="35"/>
      <c r="AB156" s="40">
        <f t="shared" si="153"/>
        <v>0</v>
      </c>
      <c r="AC156" s="35"/>
      <c r="AD156" s="35"/>
      <c r="AE156" s="35"/>
      <c r="AF156" s="40">
        <f t="shared" si="154"/>
        <v>0</v>
      </c>
      <c r="AG156" s="40">
        <f t="shared" si="144"/>
        <v>0</v>
      </c>
      <c r="AH156" s="41">
        <f t="shared" si="150"/>
        <v>0</v>
      </c>
      <c r="AI156" s="42">
        <f t="shared" si="145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151"/>
        <v>0</v>
      </c>
      <c r="U157" s="35"/>
      <c r="V157" s="35"/>
      <c r="W157" s="35"/>
      <c r="X157" s="40">
        <f t="shared" si="152"/>
        <v>0</v>
      </c>
      <c r="Y157" s="35"/>
      <c r="Z157" s="35"/>
      <c r="AA157" s="35"/>
      <c r="AB157" s="40">
        <f t="shared" si="153"/>
        <v>0</v>
      </c>
      <c r="AC157" s="35"/>
      <c r="AD157" s="35"/>
      <c r="AE157" s="35"/>
      <c r="AF157" s="40">
        <f t="shared" si="154"/>
        <v>0</v>
      </c>
      <c r="AG157" s="40">
        <f t="shared" si="144"/>
        <v>0</v>
      </c>
      <c r="AH157" s="41">
        <f t="shared" si="150"/>
        <v>0</v>
      </c>
      <c r="AI157" s="42">
        <f t="shared" si="145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151"/>
        <v>0</v>
      </c>
      <c r="U158" s="35"/>
      <c r="V158" s="35"/>
      <c r="W158" s="35"/>
      <c r="X158" s="40">
        <f t="shared" si="152"/>
        <v>0</v>
      </c>
      <c r="Y158" s="35"/>
      <c r="Z158" s="35"/>
      <c r="AA158" s="35"/>
      <c r="AB158" s="40">
        <f t="shared" si="153"/>
        <v>0</v>
      </c>
      <c r="AC158" s="35"/>
      <c r="AD158" s="35"/>
      <c r="AE158" s="35"/>
      <c r="AF158" s="40">
        <f t="shared" si="154"/>
        <v>0</v>
      </c>
      <c r="AG158" s="40">
        <f t="shared" si="144"/>
        <v>0</v>
      </c>
      <c r="AH158" s="41">
        <f t="shared" si="150"/>
        <v>0</v>
      </c>
      <c r="AI158" s="42">
        <f t="shared" si="145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151"/>
        <v>0</v>
      </c>
      <c r="U159" s="35"/>
      <c r="V159" s="35"/>
      <c r="W159" s="35"/>
      <c r="X159" s="40">
        <f t="shared" si="152"/>
        <v>0</v>
      </c>
      <c r="Y159" s="35"/>
      <c r="Z159" s="35"/>
      <c r="AA159" s="35"/>
      <c r="AB159" s="40">
        <f t="shared" si="153"/>
        <v>0</v>
      </c>
      <c r="AC159" s="35"/>
      <c r="AD159" s="35"/>
      <c r="AE159" s="35"/>
      <c r="AF159" s="40">
        <f t="shared" si="154"/>
        <v>0</v>
      </c>
      <c r="AG159" s="40">
        <f t="shared" si="144"/>
        <v>0</v>
      </c>
      <c r="AH159" s="41">
        <f t="shared" si="150"/>
        <v>0</v>
      </c>
      <c r="AI159" s="42">
        <f t="shared" si="145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151"/>
        <v>0</v>
      </c>
      <c r="U160" s="35"/>
      <c r="V160" s="35"/>
      <c r="W160" s="35"/>
      <c r="X160" s="40">
        <f t="shared" si="152"/>
        <v>0</v>
      </c>
      <c r="Y160" s="35"/>
      <c r="Z160" s="35"/>
      <c r="AA160" s="35"/>
      <c r="AB160" s="40">
        <f t="shared" si="153"/>
        <v>0</v>
      </c>
      <c r="AC160" s="35"/>
      <c r="AD160" s="35"/>
      <c r="AE160" s="35"/>
      <c r="AF160" s="40">
        <f t="shared" si="154"/>
        <v>0</v>
      </c>
      <c r="AG160" s="40">
        <f t="shared" si="144"/>
        <v>0</v>
      </c>
      <c r="AH160" s="41">
        <f t="shared" si="150"/>
        <v>0</v>
      </c>
      <c r="AI160" s="42">
        <f t="shared" si="145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151"/>
        <v>0</v>
      </c>
      <c r="U161" s="35"/>
      <c r="V161" s="35"/>
      <c r="W161" s="35"/>
      <c r="X161" s="40">
        <f t="shared" si="152"/>
        <v>0</v>
      </c>
      <c r="Y161" s="35"/>
      <c r="Z161" s="35"/>
      <c r="AA161" s="35"/>
      <c r="AB161" s="40">
        <f t="shared" si="153"/>
        <v>0</v>
      </c>
      <c r="AC161" s="35"/>
      <c r="AD161" s="35"/>
      <c r="AE161" s="35"/>
      <c r="AF161" s="40">
        <f t="shared" si="154"/>
        <v>0</v>
      </c>
      <c r="AG161" s="40">
        <f t="shared" si="144"/>
        <v>0</v>
      </c>
      <c r="AH161" s="41">
        <f t="shared" si="150"/>
        <v>0</v>
      </c>
      <c r="AI161" s="42">
        <f t="shared" si="145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51"/>
        <v>0</v>
      </c>
      <c r="U162" s="35"/>
      <c r="V162" s="35"/>
      <c r="W162" s="35"/>
      <c r="X162" s="40">
        <f t="shared" si="152"/>
        <v>0</v>
      </c>
      <c r="Y162" s="35"/>
      <c r="Z162" s="35"/>
      <c r="AA162" s="35"/>
      <c r="AB162" s="40">
        <f t="shared" si="153"/>
        <v>0</v>
      </c>
      <c r="AC162" s="35"/>
      <c r="AD162" s="35"/>
      <c r="AE162" s="35"/>
      <c r="AF162" s="40">
        <f t="shared" si="154"/>
        <v>0</v>
      </c>
      <c r="AG162" s="40">
        <f t="shared" si="144"/>
        <v>0</v>
      </c>
      <c r="AH162" s="41">
        <f t="shared" si="150"/>
        <v>0</v>
      </c>
      <c r="AI162" s="42">
        <f t="shared" si="145"/>
        <v>0</v>
      </c>
    </row>
    <row r="163" spans="1:35" ht="12.75" customHeight="1" collapsed="1">
      <c r="A163" s="109" t="s">
        <v>72</v>
      </c>
      <c r="B163" s="110"/>
      <c r="C163" s="110"/>
      <c r="D163" s="110"/>
      <c r="E163" s="110"/>
      <c r="F163" s="110"/>
      <c r="G163" s="110"/>
      <c r="H163" s="111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8"/>
      <c r="Q163" s="55">
        <f t="shared" ref="Q163:AG163" si="155">SUM(Q153:Q162)</f>
        <v>0</v>
      </c>
      <c r="R163" s="55">
        <f t="shared" si="155"/>
        <v>0</v>
      </c>
      <c r="S163" s="55">
        <f t="shared" si="155"/>
        <v>0</v>
      </c>
      <c r="T163" s="60">
        <f t="shared" si="155"/>
        <v>0</v>
      </c>
      <c r="U163" s="55">
        <f t="shared" si="155"/>
        <v>0</v>
      </c>
      <c r="V163" s="55">
        <f t="shared" si="155"/>
        <v>0</v>
      </c>
      <c r="W163" s="55">
        <f t="shared" si="155"/>
        <v>0</v>
      </c>
      <c r="X163" s="60">
        <f t="shared" si="155"/>
        <v>0</v>
      </c>
      <c r="Y163" s="55">
        <f t="shared" si="155"/>
        <v>0</v>
      </c>
      <c r="Z163" s="55">
        <f t="shared" si="155"/>
        <v>0</v>
      </c>
      <c r="AA163" s="55">
        <f t="shared" si="155"/>
        <v>0</v>
      </c>
      <c r="AB163" s="60">
        <f t="shared" si="155"/>
        <v>0</v>
      </c>
      <c r="AC163" s="55">
        <f t="shared" si="155"/>
        <v>0</v>
      </c>
      <c r="AD163" s="55">
        <f t="shared" si="155"/>
        <v>0</v>
      </c>
      <c r="AE163" s="55">
        <f t="shared" si="155"/>
        <v>0</v>
      </c>
      <c r="AF163" s="60">
        <f t="shared" si="155"/>
        <v>0</v>
      </c>
      <c r="AG163" s="53">
        <f t="shared" si="155"/>
        <v>0</v>
      </c>
      <c r="AH163" s="54">
        <f>IF(ISERROR(AG163/I163),0,AG163/I163)</f>
        <v>0</v>
      </c>
      <c r="AI163" s="54">
        <f>IF(ISERROR(AG163/$AG$192),0,AG163/$AG$192)</f>
        <v>0</v>
      </c>
    </row>
    <row r="164" spans="1:35" ht="12.75" customHeight="1">
      <c r="A164" s="36"/>
      <c r="B164" s="115" t="s">
        <v>20</v>
      </c>
      <c r="C164" s="116"/>
      <c r="D164" s="117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56">SUM(T165,X165,AB165,AF165)</f>
        <v>0</v>
      </c>
      <c r="AH165" s="41">
        <f>IF(ISERROR(AG165/I165),0,AG165/I165)</f>
        <v>0</v>
      </c>
      <c r="AI165" s="42">
        <f t="shared" ref="AI165:AI174" si="157">IF(ISERROR(AG165/$AG$192),"-",AG165/$AG$192)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" si="158">SUM(Q166:S166)</f>
        <v>0</v>
      </c>
      <c r="U166" s="35"/>
      <c r="V166" s="35"/>
      <c r="W166" s="35"/>
      <c r="X166" s="40">
        <f t="shared" ref="X166" si="159">SUM(U166:W166)</f>
        <v>0</v>
      </c>
      <c r="Y166" s="35"/>
      <c r="Z166" s="35"/>
      <c r="AA166" s="35"/>
      <c r="AB166" s="40">
        <f t="shared" ref="AB166" si="160">SUM(Y166:AA166)</f>
        <v>0</v>
      </c>
      <c r="AC166" s="35"/>
      <c r="AD166" s="35"/>
      <c r="AE166" s="35"/>
      <c r="AF166" s="40">
        <f t="shared" ref="AF166" si="161">SUM(AC166:AE166)</f>
        <v>0</v>
      </c>
      <c r="AG166" s="40">
        <f t="shared" si="156"/>
        <v>0</v>
      </c>
      <c r="AH166" s="41">
        <f t="shared" ref="AH166:AH174" si="162">IF(ISERROR(AG166/I166),0,AG166/I166)</f>
        <v>0</v>
      </c>
      <c r="AI166" s="42">
        <f t="shared" si="157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ref="T167:T174" si="163">SUM(Q167:S167)</f>
        <v>0</v>
      </c>
      <c r="U167" s="35"/>
      <c r="V167" s="35"/>
      <c r="W167" s="35"/>
      <c r="X167" s="40">
        <f t="shared" ref="X167:X174" si="164">SUM(U167:W167)</f>
        <v>0</v>
      </c>
      <c r="Y167" s="35"/>
      <c r="Z167" s="35"/>
      <c r="AA167" s="35"/>
      <c r="AB167" s="40">
        <f t="shared" ref="AB167:AB174" si="165">SUM(Y167:AA167)</f>
        <v>0</v>
      </c>
      <c r="AC167" s="35"/>
      <c r="AD167" s="35"/>
      <c r="AE167" s="35"/>
      <c r="AF167" s="40">
        <f t="shared" ref="AF167:AF174" si="166">SUM(AC167:AE167)</f>
        <v>0</v>
      </c>
      <c r="AG167" s="40">
        <f t="shared" si="156"/>
        <v>0</v>
      </c>
      <c r="AH167" s="41">
        <f t="shared" si="162"/>
        <v>0</v>
      </c>
      <c r="AI167" s="42">
        <f t="shared" si="157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63"/>
        <v>0</v>
      </c>
      <c r="U168" s="35"/>
      <c r="V168" s="35"/>
      <c r="W168" s="35"/>
      <c r="X168" s="40">
        <f t="shared" si="164"/>
        <v>0</v>
      </c>
      <c r="Y168" s="35"/>
      <c r="Z168" s="35"/>
      <c r="AA168" s="35"/>
      <c r="AB168" s="40">
        <f t="shared" si="165"/>
        <v>0</v>
      </c>
      <c r="AC168" s="35"/>
      <c r="AD168" s="35"/>
      <c r="AE168" s="35"/>
      <c r="AF168" s="40">
        <f t="shared" si="166"/>
        <v>0</v>
      </c>
      <c r="AG168" s="40">
        <f t="shared" si="156"/>
        <v>0</v>
      </c>
      <c r="AH168" s="41">
        <f t="shared" si="162"/>
        <v>0</v>
      </c>
      <c r="AI168" s="42">
        <f t="shared" si="157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63"/>
        <v>0</v>
      </c>
      <c r="U169" s="35"/>
      <c r="V169" s="35"/>
      <c r="W169" s="35"/>
      <c r="X169" s="40">
        <f t="shared" si="164"/>
        <v>0</v>
      </c>
      <c r="Y169" s="35"/>
      <c r="Z169" s="35"/>
      <c r="AA169" s="35"/>
      <c r="AB169" s="40">
        <f t="shared" si="165"/>
        <v>0</v>
      </c>
      <c r="AC169" s="35"/>
      <c r="AD169" s="35"/>
      <c r="AE169" s="35"/>
      <c r="AF169" s="40">
        <f t="shared" si="166"/>
        <v>0</v>
      </c>
      <c r="AG169" s="40">
        <f t="shared" si="156"/>
        <v>0</v>
      </c>
      <c r="AH169" s="41">
        <f t="shared" si="162"/>
        <v>0</v>
      </c>
      <c r="AI169" s="42">
        <f t="shared" si="157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63"/>
        <v>0</v>
      </c>
      <c r="U170" s="35"/>
      <c r="V170" s="35"/>
      <c r="W170" s="35"/>
      <c r="X170" s="40">
        <f t="shared" si="164"/>
        <v>0</v>
      </c>
      <c r="Y170" s="35"/>
      <c r="Z170" s="35"/>
      <c r="AA170" s="35"/>
      <c r="AB170" s="40">
        <f t="shared" si="165"/>
        <v>0</v>
      </c>
      <c r="AC170" s="35"/>
      <c r="AD170" s="35"/>
      <c r="AE170" s="35"/>
      <c r="AF170" s="40">
        <f t="shared" si="166"/>
        <v>0</v>
      </c>
      <c r="AG170" s="40">
        <f t="shared" si="156"/>
        <v>0</v>
      </c>
      <c r="AH170" s="41">
        <f t="shared" si="162"/>
        <v>0</v>
      </c>
      <c r="AI170" s="42">
        <f t="shared" si="157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63"/>
        <v>0</v>
      </c>
      <c r="U171" s="35"/>
      <c r="V171" s="35"/>
      <c r="W171" s="35"/>
      <c r="X171" s="40">
        <f t="shared" si="164"/>
        <v>0</v>
      </c>
      <c r="Y171" s="35"/>
      <c r="Z171" s="35"/>
      <c r="AA171" s="35"/>
      <c r="AB171" s="40">
        <f t="shared" si="165"/>
        <v>0</v>
      </c>
      <c r="AC171" s="35"/>
      <c r="AD171" s="35"/>
      <c r="AE171" s="35"/>
      <c r="AF171" s="40">
        <f t="shared" si="166"/>
        <v>0</v>
      </c>
      <c r="AG171" s="40">
        <f t="shared" si="156"/>
        <v>0</v>
      </c>
      <c r="AH171" s="41">
        <f t="shared" si="162"/>
        <v>0</v>
      </c>
      <c r="AI171" s="42">
        <f t="shared" si="157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63"/>
        <v>0</v>
      </c>
      <c r="U172" s="35"/>
      <c r="V172" s="35"/>
      <c r="W172" s="35"/>
      <c r="X172" s="40">
        <f t="shared" si="164"/>
        <v>0</v>
      </c>
      <c r="Y172" s="35"/>
      <c r="Z172" s="35"/>
      <c r="AA172" s="35"/>
      <c r="AB172" s="40">
        <f t="shared" si="165"/>
        <v>0</v>
      </c>
      <c r="AC172" s="35"/>
      <c r="AD172" s="35"/>
      <c r="AE172" s="35"/>
      <c r="AF172" s="40">
        <f t="shared" si="166"/>
        <v>0</v>
      </c>
      <c r="AG172" s="40">
        <f t="shared" si="156"/>
        <v>0</v>
      </c>
      <c r="AH172" s="41">
        <f t="shared" si="162"/>
        <v>0</v>
      </c>
      <c r="AI172" s="42">
        <f t="shared" si="157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63"/>
        <v>0</v>
      </c>
      <c r="U173" s="35"/>
      <c r="V173" s="35"/>
      <c r="W173" s="35"/>
      <c r="X173" s="40">
        <f t="shared" si="164"/>
        <v>0</v>
      </c>
      <c r="Y173" s="35"/>
      <c r="Z173" s="35"/>
      <c r="AA173" s="35"/>
      <c r="AB173" s="40">
        <f t="shared" si="165"/>
        <v>0</v>
      </c>
      <c r="AC173" s="35"/>
      <c r="AD173" s="35"/>
      <c r="AE173" s="35"/>
      <c r="AF173" s="40">
        <f t="shared" si="166"/>
        <v>0</v>
      </c>
      <c r="AG173" s="40">
        <f t="shared" si="156"/>
        <v>0</v>
      </c>
      <c r="AH173" s="41">
        <f t="shared" si="162"/>
        <v>0</v>
      </c>
      <c r="AI173" s="42">
        <f t="shared" si="157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63"/>
        <v>0</v>
      </c>
      <c r="U174" s="35"/>
      <c r="V174" s="35"/>
      <c r="W174" s="35"/>
      <c r="X174" s="40">
        <f t="shared" si="164"/>
        <v>0</v>
      </c>
      <c r="Y174" s="35"/>
      <c r="Z174" s="35"/>
      <c r="AA174" s="35"/>
      <c r="AB174" s="40">
        <f t="shared" si="165"/>
        <v>0</v>
      </c>
      <c r="AC174" s="35"/>
      <c r="AD174" s="35"/>
      <c r="AE174" s="35"/>
      <c r="AF174" s="40">
        <f t="shared" si="166"/>
        <v>0</v>
      </c>
      <c r="AG174" s="40">
        <f t="shared" si="156"/>
        <v>0</v>
      </c>
      <c r="AH174" s="41">
        <f t="shared" si="162"/>
        <v>0</v>
      </c>
      <c r="AI174" s="42">
        <f t="shared" si="157"/>
        <v>0</v>
      </c>
    </row>
    <row r="175" spans="1:35" ht="12.75" customHeight="1" collapsed="1">
      <c r="A175" s="109" t="s">
        <v>73</v>
      </c>
      <c r="B175" s="110"/>
      <c r="C175" s="110"/>
      <c r="D175" s="110"/>
      <c r="E175" s="110"/>
      <c r="F175" s="110"/>
      <c r="G175" s="110"/>
      <c r="H175" s="111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8"/>
      <c r="Q175" s="55">
        <f t="shared" ref="Q175:AG175" si="167">SUM(Q165:Q174)</f>
        <v>0</v>
      </c>
      <c r="R175" s="55">
        <f t="shared" si="167"/>
        <v>0</v>
      </c>
      <c r="S175" s="55">
        <f t="shared" si="167"/>
        <v>0</v>
      </c>
      <c r="T175" s="60">
        <f t="shared" si="167"/>
        <v>0</v>
      </c>
      <c r="U175" s="55">
        <f t="shared" si="167"/>
        <v>0</v>
      </c>
      <c r="V175" s="55">
        <f t="shared" si="167"/>
        <v>0</v>
      </c>
      <c r="W175" s="55">
        <f t="shared" si="167"/>
        <v>0</v>
      </c>
      <c r="X175" s="60">
        <f t="shared" si="167"/>
        <v>0</v>
      </c>
      <c r="Y175" s="55">
        <f t="shared" si="167"/>
        <v>0</v>
      </c>
      <c r="Z175" s="55">
        <f t="shared" si="167"/>
        <v>0</v>
      </c>
      <c r="AA175" s="55">
        <f t="shared" si="167"/>
        <v>0</v>
      </c>
      <c r="AB175" s="60">
        <f t="shared" si="167"/>
        <v>0</v>
      </c>
      <c r="AC175" s="55">
        <f t="shared" si="167"/>
        <v>0</v>
      </c>
      <c r="AD175" s="55">
        <f t="shared" si="167"/>
        <v>0</v>
      </c>
      <c r="AE175" s="55">
        <f t="shared" si="167"/>
        <v>0</v>
      </c>
      <c r="AF175" s="60">
        <f t="shared" si="167"/>
        <v>0</v>
      </c>
      <c r="AG175" s="53">
        <f t="shared" si="167"/>
        <v>0</v>
      </c>
      <c r="AH175" s="54">
        <f>IF(ISERROR(AG175/I175),0,AG175/I175)</f>
        <v>0</v>
      </c>
      <c r="AI175" s="54">
        <f>IF(ISERROR(AG175/$AG$192),0,AG175/$AG$192)</f>
        <v>0</v>
      </c>
    </row>
    <row r="176" spans="1:35" ht="12.75" customHeight="1">
      <c r="A176" s="36"/>
      <c r="B176" s="115" t="s">
        <v>19</v>
      </c>
      <c r="C176" s="116"/>
      <c r="D176" s="117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68">SUM(T177,X177,AB177,AF177)</f>
        <v>0</v>
      </c>
      <c r="AH177" s="41">
        <f>IF(ISERROR(AG177/I177),0,AG177/I177)</f>
        <v>0</v>
      </c>
      <c r="AI177" s="42">
        <f t="shared" ref="AI177:AI186" si="169">IF(ISERROR(AG177/$AG$192),"-",AG177/$AG$192)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" si="170">SUM(Q178:S178)</f>
        <v>0</v>
      </c>
      <c r="U178" s="35"/>
      <c r="V178" s="35"/>
      <c r="W178" s="35"/>
      <c r="X178" s="40">
        <f t="shared" ref="X178" si="171">SUM(U178:W178)</f>
        <v>0</v>
      </c>
      <c r="Y178" s="35"/>
      <c r="Z178" s="35"/>
      <c r="AA178" s="35"/>
      <c r="AB178" s="40">
        <f t="shared" ref="AB178" si="172">SUM(Y178:AA178)</f>
        <v>0</v>
      </c>
      <c r="AC178" s="35"/>
      <c r="AD178" s="35"/>
      <c r="AE178" s="35"/>
      <c r="AF178" s="40">
        <f t="shared" ref="AF178" si="173">SUM(AC178:AE178)</f>
        <v>0</v>
      </c>
      <c r="AG178" s="40">
        <f t="shared" si="168"/>
        <v>0</v>
      </c>
      <c r="AH178" s="41">
        <f t="shared" ref="AH178:AH186" si="174">IF(ISERROR(AG178/I178),0,AG178/I178)</f>
        <v>0</v>
      </c>
      <c r="AI178" s="42">
        <f t="shared" si="169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ref="T179:T186" si="175">SUM(Q179:S179)</f>
        <v>0</v>
      </c>
      <c r="U179" s="35"/>
      <c r="V179" s="35"/>
      <c r="W179" s="35"/>
      <c r="X179" s="40">
        <f t="shared" ref="X179:X186" si="176">SUM(U179:W179)</f>
        <v>0</v>
      </c>
      <c r="Y179" s="35"/>
      <c r="Z179" s="35"/>
      <c r="AA179" s="35"/>
      <c r="AB179" s="40">
        <f t="shared" ref="AB179:AB186" si="177">SUM(Y179:AA179)</f>
        <v>0</v>
      </c>
      <c r="AC179" s="35"/>
      <c r="AD179" s="35"/>
      <c r="AE179" s="35"/>
      <c r="AF179" s="40">
        <f t="shared" ref="AF179:AF186" si="178">SUM(AC179:AE179)</f>
        <v>0</v>
      </c>
      <c r="AG179" s="40">
        <f t="shared" si="168"/>
        <v>0</v>
      </c>
      <c r="AH179" s="41">
        <f t="shared" si="174"/>
        <v>0</v>
      </c>
      <c r="AI179" s="42">
        <f t="shared" si="169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75"/>
        <v>0</v>
      </c>
      <c r="U180" s="35"/>
      <c r="V180" s="35"/>
      <c r="W180" s="35"/>
      <c r="X180" s="40">
        <f t="shared" si="176"/>
        <v>0</v>
      </c>
      <c r="Y180" s="35"/>
      <c r="Z180" s="35"/>
      <c r="AA180" s="35"/>
      <c r="AB180" s="40">
        <f t="shared" si="177"/>
        <v>0</v>
      </c>
      <c r="AC180" s="35"/>
      <c r="AD180" s="35"/>
      <c r="AE180" s="35"/>
      <c r="AF180" s="40">
        <f t="shared" si="178"/>
        <v>0</v>
      </c>
      <c r="AG180" s="40">
        <f t="shared" si="168"/>
        <v>0</v>
      </c>
      <c r="AH180" s="41">
        <f t="shared" si="174"/>
        <v>0</v>
      </c>
      <c r="AI180" s="42">
        <f t="shared" si="169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75"/>
        <v>0</v>
      </c>
      <c r="U181" s="35"/>
      <c r="V181" s="35"/>
      <c r="W181" s="35"/>
      <c r="X181" s="40">
        <f t="shared" si="176"/>
        <v>0</v>
      </c>
      <c r="Y181" s="35"/>
      <c r="Z181" s="35"/>
      <c r="AA181" s="35"/>
      <c r="AB181" s="40">
        <f t="shared" si="177"/>
        <v>0</v>
      </c>
      <c r="AC181" s="35"/>
      <c r="AD181" s="35"/>
      <c r="AE181" s="35"/>
      <c r="AF181" s="40">
        <f t="shared" si="178"/>
        <v>0</v>
      </c>
      <c r="AG181" s="40">
        <f t="shared" si="168"/>
        <v>0</v>
      </c>
      <c r="AH181" s="41">
        <f t="shared" si="174"/>
        <v>0</v>
      </c>
      <c r="AI181" s="42">
        <f t="shared" si="169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75"/>
        <v>0</v>
      </c>
      <c r="U182" s="35"/>
      <c r="V182" s="35"/>
      <c r="W182" s="35"/>
      <c r="X182" s="40">
        <f t="shared" si="176"/>
        <v>0</v>
      </c>
      <c r="Y182" s="35"/>
      <c r="Z182" s="35"/>
      <c r="AA182" s="35"/>
      <c r="AB182" s="40">
        <f t="shared" si="177"/>
        <v>0</v>
      </c>
      <c r="AC182" s="35"/>
      <c r="AD182" s="35"/>
      <c r="AE182" s="35"/>
      <c r="AF182" s="40">
        <f t="shared" si="178"/>
        <v>0</v>
      </c>
      <c r="AG182" s="40">
        <f t="shared" si="168"/>
        <v>0</v>
      </c>
      <c r="AH182" s="41">
        <f t="shared" si="174"/>
        <v>0</v>
      </c>
      <c r="AI182" s="42">
        <f t="shared" si="169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75"/>
        <v>0</v>
      </c>
      <c r="U183" s="35"/>
      <c r="V183" s="35"/>
      <c r="W183" s="35"/>
      <c r="X183" s="40">
        <f t="shared" si="176"/>
        <v>0</v>
      </c>
      <c r="Y183" s="35"/>
      <c r="Z183" s="35"/>
      <c r="AA183" s="35"/>
      <c r="AB183" s="40">
        <f t="shared" si="177"/>
        <v>0</v>
      </c>
      <c r="AC183" s="35"/>
      <c r="AD183" s="35"/>
      <c r="AE183" s="35"/>
      <c r="AF183" s="40">
        <f t="shared" si="178"/>
        <v>0</v>
      </c>
      <c r="AG183" s="40">
        <f t="shared" si="168"/>
        <v>0</v>
      </c>
      <c r="AH183" s="41">
        <f t="shared" si="174"/>
        <v>0</v>
      </c>
      <c r="AI183" s="42">
        <f t="shared" si="169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75"/>
        <v>0</v>
      </c>
      <c r="U184" s="35"/>
      <c r="V184" s="35"/>
      <c r="W184" s="35"/>
      <c r="X184" s="40">
        <f t="shared" si="176"/>
        <v>0</v>
      </c>
      <c r="Y184" s="35"/>
      <c r="Z184" s="35"/>
      <c r="AA184" s="35"/>
      <c r="AB184" s="40">
        <f t="shared" si="177"/>
        <v>0</v>
      </c>
      <c r="AC184" s="35"/>
      <c r="AD184" s="35"/>
      <c r="AE184" s="35"/>
      <c r="AF184" s="40">
        <f t="shared" si="178"/>
        <v>0</v>
      </c>
      <c r="AG184" s="40">
        <f t="shared" si="168"/>
        <v>0</v>
      </c>
      <c r="AH184" s="41">
        <f t="shared" si="174"/>
        <v>0</v>
      </c>
      <c r="AI184" s="42">
        <f t="shared" si="169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75"/>
        <v>0</v>
      </c>
      <c r="U185" s="35"/>
      <c r="V185" s="35"/>
      <c r="W185" s="35"/>
      <c r="X185" s="40">
        <f t="shared" si="176"/>
        <v>0</v>
      </c>
      <c r="Y185" s="35"/>
      <c r="Z185" s="35"/>
      <c r="AA185" s="35"/>
      <c r="AB185" s="40">
        <f t="shared" si="177"/>
        <v>0</v>
      </c>
      <c r="AC185" s="35"/>
      <c r="AD185" s="35"/>
      <c r="AE185" s="35"/>
      <c r="AF185" s="40">
        <f t="shared" si="178"/>
        <v>0</v>
      </c>
      <c r="AG185" s="40">
        <f t="shared" si="168"/>
        <v>0</v>
      </c>
      <c r="AH185" s="41">
        <f t="shared" si="174"/>
        <v>0</v>
      </c>
      <c r="AI185" s="42">
        <f t="shared" si="169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75"/>
        <v>0</v>
      </c>
      <c r="U186" s="35"/>
      <c r="V186" s="35"/>
      <c r="W186" s="35"/>
      <c r="X186" s="40">
        <f t="shared" si="176"/>
        <v>0</v>
      </c>
      <c r="Y186" s="35"/>
      <c r="Z186" s="35"/>
      <c r="AA186" s="35"/>
      <c r="AB186" s="40">
        <f t="shared" si="177"/>
        <v>0</v>
      </c>
      <c r="AC186" s="35"/>
      <c r="AD186" s="35"/>
      <c r="AE186" s="35"/>
      <c r="AF186" s="40">
        <f t="shared" si="178"/>
        <v>0</v>
      </c>
      <c r="AG186" s="40">
        <f t="shared" si="168"/>
        <v>0</v>
      </c>
      <c r="AH186" s="41">
        <f t="shared" si="174"/>
        <v>0</v>
      </c>
      <c r="AI186" s="42">
        <f t="shared" si="169"/>
        <v>0</v>
      </c>
    </row>
    <row r="187" spans="1:35" ht="12.75" customHeight="1" collapsed="1">
      <c r="A187" s="109" t="s">
        <v>74</v>
      </c>
      <c r="B187" s="110"/>
      <c r="C187" s="110"/>
      <c r="D187" s="110"/>
      <c r="E187" s="110"/>
      <c r="F187" s="110"/>
      <c r="G187" s="110"/>
      <c r="H187" s="111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8"/>
      <c r="Q187" s="55">
        <f t="shared" ref="Q187:AG187" si="179">SUM(Q177:Q186)</f>
        <v>0</v>
      </c>
      <c r="R187" s="55">
        <f t="shared" si="179"/>
        <v>0</v>
      </c>
      <c r="S187" s="55">
        <f t="shared" si="179"/>
        <v>0</v>
      </c>
      <c r="T187" s="60">
        <f t="shared" si="179"/>
        <v>0</v>
      </c>
      <c r="U187" s="55">
        <f t="shared" si="179"/>
        <v>0</v>
      </c>
      <c r="V187" s="55">
        <f t="shared" si="179"/>
        <v>0</v>
      </c>
      <c r="W187" s="55">
        <f t="shared" si="179"/>
        <v>0</v>
      </c>
      <c r="X187" s="60">
        <f t="shared" si="179"/>
        <v>0</v>
      </c>
      <c r="Y187" s="55">
        <f t="shared" si="179"/>
        <v>0</v>
      </c>
      <c r="Z187" s="55">
        <f t="shared" si="179"/>
        <v>0</v>
      </c>
      <c r="AA187" s="55">
        <f t="shared" si="179"/>
        <v>0</v>
      </c>
      <c r="AB187" s="60">
        <f t="shared" si="179"/>
        <v>0</v>
      </c>
      <c r="AC187" s="55">
        <f t="shared" si="179"/>
        <v>0</v>
      </c>
      <c r="AD187" s="55">
        <f t="shared" si="179"/>
        <v>0</v>
      </c>
      <c r="AE187" s="55">
        <f t="shared" si="179"/>
        <v>0</v>
      </c>
      <c r="AF187" s="60">
        <f t="shared" si="179"/>
        <v>0</v>
      </c>
      <c r="AG187" s="53">
        <f t="shared" si="179"/>
        <v>0</v>
      </c>
      <c r="AH187" s="54">
        <f>IF(ISERROR(AG187/I187),0,AG187/I187)</f>
        <v>0</v>
      </c>
      <c r="AI187" s="54">
        <f>IF(ISERROR(AG187/$AG$192),0,AG187/$AG$192)</f>
        <v>0</v>
      </c>
    </row>
    <row r="188" spans="1:35" ht="12.75" customHeight="1">
      <c r="A188" s="36"/>
      <c r="B188" s="115" t="s">
        <v>49</v>
      </c>
      <c r="C188" s="116"/>
      <c r="D188" s="117"/>
      <c r="E188" s="18"/>
      <c r="F188" s="19"/>
      <c r="G188" s="20"/>
      <c r="H188" s="20"/>
      <c r="I188" s="132">
        <v>533281000</v>
      </c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39" customHeight="1" outlineLevel="1">
      <c r="A189" s="71">
        <v>1</v>
      </c>
      <c r="B189" s="39"/>
      <c r="C189" s="31"/>
      <c r="D189" s="39"/>
      <c r="E189" s="39"/>
      <c r="F189" s="39"/>
      <c r="G189" s="31"/>
      <c r="H189" s="31"/>
      <c r="I189" s="133"/>
      <c r="J189" s="72">
        <v>92776667</v>
      </c>
      <c r="K189" s="73" t="s">
        <v>84</v>
      </c>
      <c r="L189" s="35"/>
      <c r="M189" s="35"/>
      <c r="N189" s="35"/>
      <c r="O189" s="39"/>
      <c r="P189" s="39"/>
      <c r="Q189" s="74">
        <v>0</v>
      </c>
      <c r="R189" s="74">
        <v>10125555</v>
      </c>
      <c r="S189" s="74">
        <v>10125555</v>
      </c>
      <c r="T189" s="40">
        <f>SUM(Q189:S189)</f>
        <v>20251110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80">SUM(T189,X189,AB189,AF189)</f>
        <v>20251110</v>
      </c>
      <c r="AH189" s="41">
        <f>IF(ISERROR(AG189/I188),0,AG189/I188)</f>
        <v>3.7974557503455027E-2</v>
      </c>
      <c r="AI189" s="42">
        <f>IF(ISERROR(AG189/$AG$192),"-",AG189/$AG$192)</f>
        <v>1</v>
      </c>
    </row>
    <row r="190" spans="1:35" ht="39" customHeight="1" outlineLevel="1">
      <c r="A190" s="71">
        <v>2</v>
      </c>
      <c r="B190" s="39"/>
      <c r="C190" s="31"/>
      <c r="D190" s="39"/>
      <c r="E190" s="39"/>
      <c r="F190" s="39"/>
      <c r="G190" s="31"/>
      <c r="H190" s="31"/>
      <c r="I190" s="134"/>
      <c r="J190" s="72">
        <v>20942327</v>
      </c>
      <c r="K190" s="73" t="s">
        <v>85</v>
      </c>
      <c r="L190" s="35"/>
      <c r="M190" s="35"/>
      <c r="N190" s="35"/>
      <c r="O190" s="39"/>
      <c r="P190" s="39"/>
      <c r="Q190" s="74">
        <v>0</v>
      </c>
      <c r="R190" s="74"/>
      <c r="S190" s="74"/>
      <c r="T190" s="40">
        <f>SUM(Q190:S190)</f>
        <v>0</v>
      </c>
      <c r="U190" s="35"/>
      <c r="V190" s="35"/>
      <c r="W190" s="35"/>
      <c r="X190" s="40">
        <f>SUM(U190:W190)</f>
        <v>0</v>
      </c>
      <c r="Y190" s="35"/>
      <c r="Z190" s="35"/>
      <c r="AA190" s="35"/>
      <c r="AB190" s="40">
        <f>SUM(Y190:AA190)</f>
        <v>0</v>
      </c>
      <c r="AC190" s="35"/>
      <c r="AD190" s="35"/>
      <c r="AE190" s="35"/>
      <c r="AF190" s="40">
        <f>SUM(AC190:AE190)</f>
        <v>0</v>
      </c>
      <c r="AG190" s="40">
        <f t="shared" ref="AG190" si="181">SUM(T190,X190,AB190,AF190)</f>
        <v>0</v>
      </c>
      <c r="AH190" s="41">
        <f>IF(ISERROR(AG190/I188),0,AG190/I188)</f>
        <v>0</v>
      </c>
      <c r="AI190" s="42">
        <f>IF(ISERROR(AG190/$AG$192),"-",AG190/$AG$192)</f>
        <v>0</v>
      </c>
    </row>
    <row r="191" spans="1:35" s="17" customFormat="1">
      <c r="A191" s="109" t="s">
        <v>50</v>
      </c>
      <c r="B191" s="110"/>
      <c r="C191" s="110"/>
      <c r="D191" s="110"/>
      <c r="E191" s="110"/>
      <c r="F191" s="110"/>
      <c r="G191" s="110"/>
      <c r="H191" s="111"/>
      <c r="I191" s="55">
        <f>I188</f>
        <v>533281000</v>
      </c>
      <c r="J191" s="55">
        <f>SUM(J189:J190)</f>
        <v>113718994</v>
      </c>
      <c r="K191" s="56"/>
      <c r="L191" s="55">
        <f>SUM(L189:L189)</f>
        <v>0</v>
      </c>
      <c r="M191" s="55">
        <f>SUM(M189:M189)</f>
        <v>0</v>
      </c>
      <c r="N191" s="55">
        <f>SUM(N189:N189)</f>
        <v>0</v>
      </c>
      <c r="O191" s="57"/>
      <c r="P191" s="58"/>
      <c r="Q191" s="55">
        <f t="shared" ref="Q191:AG191" si="182">SUM(Q189:Q189)</f>
        <v>0</v>
      </c>
      <c r="R191" s="55">
        <f t="shared" si="182"/>
        <v>10125555</v>
      </c>
      <c r="S191" s="55">
        <f t="shared" si="182"/>
        <v>10125555</v>
      </c>
      <c r="T191" s="60">
        <f t="shared" si="182"/>
        <v>20251110</v>
      </c>
      <c r="U191" s="55">
        <f t="shared" si="182"/>
        <v>0</v>
      </c>
      <c r="V191" s="55">
        <f t="shared" si="182"/>
        <v>0</v>
      </c>
      <c r="W191" s="55">
        <f t="shared" si="182"/>
        <v>0</v>
      </c>
      <c r="X191" s="60">
        <f t="shared" si="182"/>
        <v>0</v>
      </c>
      <c r="Y191" s="55">
        <f t="shared" si="182"/>
        <v>0</v>
      </c>
      <c r="Z191" s="55">
        <f t="shared" si="182"/>
        <v>0</v>
      </c>
      <c r="AA191" s="55">
        <f t="shared" si="182"/>
        <v>0</v>
      </c>
      <c r="AB191" s="60">
        <f t="shared" si="182"/>
        <v>0</v>
      </c>
      <c r="AC191" s="55">
        <f t="shared" si="182"/>
        <v>0</v>
      </c>
      <c r="AD191" s="55">
        <f t="shared" si="182"/>
        <v>0</v>
      </c>
      <c r="AE191" s="55">
        <f t="shared" si="182"/>
        <v>0</v>
      </c>
      <c r="AF191" s="60">
        <f t="shared" si="182"/>
        <v>0</v>
      </c>
      <c r="AG191" s="53">
        <f t="shared" si="182"/>
        <v>20251110</v>
      </c>
      <c r="AH191" s="54">
        <f>IF(ISERROR(AG191/I191),0,AG191/I191)</f>
        <v>3.7974557503455027E-2</v>
      </c>
      <c r="AI191" s="54">
        <f>IF(ISERROR(AG191/$AG$192),0,AG191/$AG$192)</f>
        <v>1</v>
      </c>
    </row>
    <row r="192" spans="1:35">
      <c r="A192" s="112" t="str">
        <f>"TOTAL ASIG."&amp;" "&amp;$A$5</f>
        <v xml:space="preserve">TOTAL ASIG. 24-03-315 ELIGE VIVIR SANO </v>
      </c>
      <c r="B192" s="113"/>
      <c r="C192" s="113"/>
      <c r="D192" s="113"/>
      <c r="E192" s="113"/>
      <c r="F192" s="113"/>
      <c r="G192" s="113"/>
      <c r="H192" s="114"/>
      <c r="I192" s="62">
        <f>+I19+I31+I12573+I55+I67+I79+I91+I103+I115+I127+I139+I151+I187+I163+I175+I191</f>
        <v>533281000</v>
      </c>
      <c r="J192" s="60">
        <f>+J19+J31+J43+J55+J67+J79+J91+J103+J115+J127+J139+J151+J187+J163+J175+J191</f>
        <v>113718994</v>
      </c>
      <c r="K192" s="63"/>
      <c r="L192" s="60">
        <f>+L19+L31+L43+L55+L67+L79+L91+L103+L115+L127+L139+L151+L187+L163+L175+L191</f>
        <v>0</v>
      </c>
      <c r="M192" s="60">
        <f>+M19+M31+M43+M55+M67+M79+M91+M103+M115+M127+M139+M151+M187+M163+M175+M191</f>
        <v>0</v>
      </c>
      <c r="N192" s="60">
        <f>+N19+N31+N43+N55+N67+N79+N91+N103+N115+N127+N139+N151+N187+N163+N175+N191</f>
        <v>0</v>
      </c>
      <c r="O192" s="64"/>
      <c r="P192" s="65"/>
      <c r="Q192" s="60">
        <f t="shared" ref="Q192:AG192" si="183">+Q19+Q31+Q43+Q55+Q67+Q79+Q91+Q103+Q115+Q127+Q139+Q151+Q187+Q163+Q175+Q191</f>
        <v>0</v>
      </c>
      <c r="R192" s="60">
        <f t="shared" si="183"/>
        <v>10125555</v>
      </c>
      <c r="S192" s="60">
        <f t="shared" si="183"/>
        <v>10125555</v>
      </c>
      <c r="T192" s="60">
        <f t="shared" si="183"/>
        <v>20251110</v>
      </c>
      <c r="U192" s="60">
        <f t="shared" si="183"/>
        <v>0</v>
      </c>
      <c r="V192" s="60">
        <f t="shared" si="183"/>
        <v>0</v>
      </c>
      <c r="W192" s="60">
        <f t="shared" si="183"/>
        <v>0</v>
      </c>
      <c r="X192" s="60">
        <f t="shared" si="183"/>
        <v>0</v>
      </c>
      <c r="Y192" s="60">
        <f t="shared" si="183"/>
        <v>0</v>
      </c>
      <c r="Z192" s="60">
        <f t="shared" si="183"/>
        <v>0</v>
      </c>
      <c r="AA192" s="60">
        <f t="shared" si="183"/>
        <v>0</v>
      </c>
      <c r="AB192" s="60">
        <f t="shared" si="183"/>
        <v>0</v>
      </c>
      <c r="AC192" s="60">
        <f t="shared" si="183"/>
        <v>0</v>
      </c>
      <c r="AD192" s="60">
        <f t="shared" si="183"/>
        <v>0</v>
      </c>
      <c r="AE192" s="60">
        <f t="shared" si="183"/>
        <v>0</v>
      </c>
      <c r="AF192" s="60">
        <f t="shared" si="183"/>
        <v>0</v>
      </c>
      <c r="AG192" s="60">
        <f t="shared" si="183"/>
        <v>20251110</v>
      </c>
      <c r="AH192" s="61">
        <f>IF(ISERROR(AG192/I192),"-",AG192/I192)</f>
        <v>3.7974557503455027E-2</v>
      </c>
      <c r="AI192" s="61">
        <f>IF(ISERROR(AG192/$AG$192),"-",AG192/$AG$192)</f>
        <v>1</v>
      </c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  <row r="209" spans="9:31">
      <c r="I209" s="4"/>
      <c r="Q209" s="4"/>
      <c r="R209" s="4"/>
      <c r="S209" s="4"/>
      <c r="U209" s="4"/>
      <c r="V209" s="4"/>
      <c r="W209" s="4"/>
      <c r="Y209" s="4"/>
      <c r="Z209" s="4"/>
      <c r="AA209" s="4"/>
      <c r="AC209" s="4"/>
      <c r="AD209" s="4"/>
      <c r="AE209" s="4"/>
    </row>
  </sheetData>
  <sheetProtection insertRows="0" autoFilter="0"/>
  <dataConsolidate/>
  <mergeCells count="61">
    <mergeCell ref="I188:I190"/>
    <mergeCell ref="A1:AI1"/>
    <mergeCell ref="A2:AI2"/>
    <mergeCell ref="A3:AI3"/>
    <mergeCell ref="A4:AI4"/>
    <mergeCell ref="A6:A7"/>
    <mergeCell ref="C6:C7"/>
    <mergeCell ref="D6:D7"/>
    <mergeCell ref="E6:E7"/>
    <mergeCell ref="F6:F7"/>
    <mergeCell ref="AG6:AG7"/>
    <mergeCell ref="AH6:AI6"/>
    <mergeCell ref="A5:T5"/>
    <mergeCell ref="G6:H6"/>
    <mergeCell ref="I6:I7"/>
    <mergeCell ref="J6:J7"/>
    <mergeCell ref="AF6:AF7"/>
    <mergeCell ref="B8:D8"/>
    <mergeCell ref="K6:K7"/>
    <mergeCell ref="AB6:AB7"/>
    <mergeCell ref="AC6:AE6"/>
    <mergeCell ref="L6:N6"/>
    <mergeCell ref="O6:O7"/>
    <mergeCell ref="P6:P7"/>
    <mergeCell ref="Q6:S6"/>
    <mergeCell ref="T6:T7"/>
    <mergeCell ref="U6:W6"/>
    <mergeCell ref="X6:X7"/>
    <mergeCell ref="Y6:AA6"/>
    <mergeCell ref="A43:H43"/>
    <mergeCell ref="A91:H91"/>
    <mergeCell ref="A103:H103"/>
    <mergeCell ref="A79:H79"/>
    <mergeCell ref="A19:H19"/>
    <mergeCell ref="A31:H31"/>
    <mergeCell ref="B92:D92"/>
    <mergeCell ref="B80:D80"/>
    <mergeCell ref="B68:D68"/>
    <mergeCell ref="B56:D56"/>
    <mergeCell ref="B44:D44"/>
    <mergeCell ref="B32:D32"/>
    <mergeCell ref="B20:D20"/>
    <mergeCell ref="A115:H115"/>
    <mergeCell ref="A163:H163"/>
    <mergeCell ref="A175:H175"/>
    <mergeCell ref="A151:H151"/>
    <mergeCell ref="A55:H55"/>
    <mergeCell ref="A67:H67"/>
    <mergeCell ref="B164:D164"/>
    <mergeCell ref="B152:D152"/>
    <mergeCell ref="B140:D140"/>
    <mergeCell ref="B128:D128"/>
    <mergeCell ref="B116:D116"/>
    <mergeCell ref="B104:D104"/>
    <mergeCell ref="A191:H191"/>
    <mergeCell ref="A192:H192"/>
    <mergeCell ref="A187:H187"/>
    <mergeCell ref="A127:H127"/>
    <mergeCell ref="A139:H139"/>
    <mergeCell ref="B188:D188"/>
    <mergeCell ref="B176:D176"/>
  </mergeCells>
  <dataValidations count="8">
    <dataValidation type="decimal" allowBlank="1" showInputMessage="1" showErrorMessage="1" errorTitle="Sólo números" error="Sólo ingresar números sin letras_x000a_" sqref="L189:M190 L9:M18 U189:W190 Y189:AA190 AC189:AE190 L177:M186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Q189:R190 S190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69:J78 J9:J18 J21:J30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90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:B190 D189:F190 K189:K190 O189:P190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:C190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90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36" fitToHeight="20" orientation="landscape" r:id="rId1"/>
  <headerFooter alignWithMargins="0"/>
  <ignoredErrors>
    <ignoredError sqref="AI191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D90" sqref="D90"/>
      <selection pane="bottomLeft" activeCell="A16" sqref="A16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customWidth="1" outlineLevel="1"/>
    <col min="18" max="18" width="12.28515625" style="6" customWidth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36" t="str">
        <f>+'24-03-998'!A1:AI1</f>
        <v>PARTIDA 21 - 01 - 01 "SUBSECRETARIA DE SERVICIOS SOCIALES"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</row>
    <row r="2" spans="1:25" s="1" customFormat="1" ht="16.5" customHeight="1">
      <c r="A2" s="136" t="s">
        <v>76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</row>
    <row r="3" spans="1:25" s="1" customFormat="1" ht="16.5" customHeight="1">
      <c r="A3" s="136" t="str">
        <f>+'24-03-998'!A3:AI3</f>
        <v>EJECUCIÓN AL 31 DE MARZO DE 2014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</row>
    <row r="4" spans="1:2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</row>
    <row r="5" spans="1:25" ht="18" customHeight="1">
      <c r="A5" s="146" t="str">
        <f>+'24-03-998'!A5:H5</f>
        <v>24-03-998 PROGRAMA NOCHE DIGNA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8"/>
    </row>
    <row r="6" spans="1:25" s="3" customFormat="1" ht="25.5" customHeight="1">
      <c r="A6" s="149" t="s">
        <v>34</v>
      </c>
      <c r="B6" s="142" t="s">
        <v>32</v>
      </c>
      <c r="C6" s="142" t="s">
        <v>51</v>
      </c>
      <c r="D6" s="150" t="s">
        <v>21</v>
      </c>
      <c r="E6" s="151"/>
      <c r="F6" s="152"/>
      <c r="G6" s="145" t="s">
        <v>33</v>
      </c>
      <c r="H6" s="145"/>
      <c r="I6" s="145"/>
      <c r="J6" s="140" t="s">
        <v>23</v>
      </c>
      <c r="K6" s="145" t="s">
        <v>33</v>
      </c>
      <c r="L6" s="145"/>
      <c r="M6" s="145"/>
      <c r="N6" s="140" t="s">
        <v>24</v>
      </c>
      <c r="O6" s="145" t="s">
        <v>33</v>
      </c>
      <c r="P6" s="145"/>
      <c r="Q6" s="145"/>
      <c r="R6" s="140" t="s">
        <v>25</v>
      </c>
      <c r="S6" s="145" t="s">
        <v>33</v>
      </c>
      <c r="T6" s="145"/>
      <c r="U6" s="145"/>
      <c r="V6" s="140" t="s">
        <v>26</v>
      </c>
      <c r="W6" s="142" t="s">
        <v>47</v>
      </c>
      <c r="X6" s="144" t="s">
        <v>27</v>
      </c>
      <c r="Y6" s="144"/>
    </row>
    <row r="7" spans="1:25" s="3" customFormat="1" ht="24" customHeight="1">
      <c r="A7" s="149"/>
      <c r="B7" s="143"/>
      <c r="C7" s="14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41"/>
      <c r="K7" s="44" t="s">
        <v>38</v>
      </c>
      <c r="L7" s="44" t="s">
        <v>39</v>
      </c>
      <c r="M7" s="44" t="s">
        <v>40</v>
      </c>
      <c r="N7" s="141"/>
      <c r="O7" s="44" t="s">
        <v>41</v>
      </c>
      <c r="P7" s="44" t="s">
        <v>42</v>
      </c>
      <c r="Q7" s="44" t="s">
        <v>43</v>
      </c>
      <c r="R7" s="141"/>
      <c r="S7" s="44" t="s">
        <v>44</v>
      </c>
      <c r="T7" s="44" t="s">
        <v>45</v>
      </c>
      <c r="U7" s="44" t="s">
        <v>46</v>
      </c>
      <c r="V7" s="141"/>
      <c r="W7" s="14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+'24-03-998'!I19</f>
        <v>0</v>
      </c>
      <c r="C8" s="9">
        <f>+'24-03-998'!J19</f>
        <v>0</v>
      </c>
      <c r="D8" s="9">
        <f>+'24-03-998'!L19</f>
        <v>0</v>
      </c>
      <c r="E8" s="9">
        <f>+'24-03-998'!M19</f>
        <v>0</v>
      </c>
      <c r="F8" s="9">
        <f>+'24-03-998'!N19</f>
        <v>0</v>
      </c>
      <c r="G8" s="9">
        <f>+'24-03-998'!Q19</f>
        <v>0</v>
      </c>
      <c r="H8" s="9">
        <f>+'24-03-998'!R19</f>
        <v>0</v>
      </c>
      <c r="I8" s="9">
        <f>+'24-03-998'!S19</f>
        <v>0</v>
      </c>
      <c r="J8" s="9">
        <f>+'24-03-998'!T19</f>
        <v>0</v>
      </c>
      <c r="K8" s="9">
        <f>+'24-03-998'!U19</f>
        <v>0</v>
      </c>
      <c r="L8" s="9">
        <f>+'24-03-998'!V19</f>
        <v>0</v>
      </c>
      <c r="M8" s="9">
        <f>+'24-03-998'!W19</f>
        <v>0</v>
      </c>
      <c r="N8" s="9">
        <f>+'24-03-998'!X19</f>
        <v>0</v>
      </c>
      <c r="O8" s="9">
        <f>+'24-03-998'!Y19</f>
        <v>0</v>
      </c>
      <c r="P8" s="9">
        <f>+'24-03-998'!Z19</f>
        <v>0</v>
      </c>
      <c r="Q8" s="9">
        <f>+'24-03-998'!AA19</f>
        <v>0</v>
      </c>
      <c r="R8" s="9">
        <f>+'24-03-998'!AB19</f>
        <v>0</v>
      </c>
      <c r="S8" s="9">
        <f>+'24-03-998'!AC19</f>
        <v>0</v>
      </c>
      <c r="T8" s="9">
        <f>+'24-03-998'!AD19</f>
        <v>0</v>
      </c>
      <c r="U8" s="9">
        <f>+'24-03-998'!AE19</f>
        <v>0</v>
      </c>
      <c r="V8" s="9">
        <f>+'24-03-998'!AF19</f>
        <v>0</v>
      </c>
      <c r="W8" s="9">
        <f>+'24-03-998'!AG19</f>
        <v>0</v>
      </c>
      <c r="X8" s="11">
        <f>+'24-03-998'!AH19</f>
        <v>0</v>
      </c>
      <c r="Y8" s="11">
        <f>+'24-03-998'!AI19</f>
        <v>0</v>
      </c>
    </row>
    <row r="9" spans="1:25" s="12" customFormat="1" ht="26.25" customHeight="1">
      <c r="A9" s="10" t="s">
        <v>12</v>
      </c>
      <c r="B9" s="9">
        <f>+'24-03-998'!I31</f>
        <v>0</v>
      </c>
      <c r="C9" s="9">
        <f>+'24-03-998'!J31</f>
        <v>0</v>
      </c>
      <c r="D9" s="9">
        <f>+'24-03-998'!L31</f>
        <v>0</v>
      </c>
      <c r="E9" s="9">
        <f>+'24-03-998'!M31</f>
        <v>0</v>
      </c>
      <c r="F9" s="9">
        <f>+'24-03-998'!N31</f>
        <v>0</v>
      </c>
      <c r="G9" s="9">
        <f>+'24-03-998'!Q31</f>
        <v>0</v>
      </c>
      <c r="H9" s="9">
        <f>+'24-03-998'!R31</f>
        <v>0</v>
      </c>
      <c r="I9" s="9">
        <f>+'24-03-998'!S31</f>
        <v>0</v>
      </c>
      <c r="J9" s="9">
        <f>+'24-03-998'!T31</f>
        <v>0</v>
      </c>
      <c r="K9" s="9">
        <f>+'24-03-998'!U31</f>
        <v>0</v>
      </c>
      <c r="L9" s="9">
        <f>+'24-03-998'!V31</f>
        <v>0</v>
      </c>
      <c r="M9" s="9">
        <f>+'24-03-998'!W31</f>
        <v>0</v>
      </c>
      <c r="N9" s="9">
        <f>+'24-03-998'!X31</f>
        <v>0</v>
      </c>
      <c r="O9" s="9">
        <f>+'24-03-998'!Y31</f>
        <v>0</v>
      </c>
      <c r="P9" s="9">
        <f>+'24-03-998'!Z31</f>
        <v>0</v>
      </c>
      <c r="Q9" s="9">
        <f>+'24-03-998'!AA31</f>
        <v>0</v>
      </c>
      <c r="R9" s="9">
        <f>+'24-03-998'!AB31</f>
        <v>0</v>
      </c>
      <c r="S9" s="9">
        <f>+'24-03-998'!AC31</f>
        <v>0</v>
      </c>
      <c r="T9" s="9">
        <f>+'24-03-998'!AD31</f>
        <v>0</v>
      </c>
      <c r="U9" s="9">
        <f>+'24-03-998'!AE31</f>
        <v>0</v>
      </c>
      <c r="V9" s="9">
        <f>+'24-03-998'!AF31</f>
        <v>0</v>
      </c>
      <c r="W9" s="9">
        <f>+'24-03-998'!AG31</f>
        <v>0</v>
      </c>
      <c r="X9" s="11">
        <f>+'24-03-998'!AH31</f>
        <v>0</v>
      </c>
      <c r="Y9" s="11">
        <f>+'24-03-998'!AI31</f>
        <v>0</v>
      </c>
    </row>
    <row r="10" spans="1:25" s="12" customFormat="1" ht="26.25" customHeight="1">
      <c r="A10" s="10" t="s">
        <v>13</v>
      </c>
      <c r="B10" s="9">
        <f>+'24-03-998'!I43</f>
        <v>0</v>
      </c>
      <c r="C10" s="9">
        <f>+'24-03-998'!J43</f>
        <v>0</v>
      </c>
      <c r="D10" s="9">
        <f>+'24-03-998'!L43</f>
        <v>0</v>
      </c>
      <c r="E10" s="9">
        <f>+'24-03-998'!M43</f>
        <v>0</v>
      </c>
      <c r="F10" s="9">
        <f>+'24-03-998'!N43</f>
        <v>0</v>
      </c>
      <c r="G10" s="9">
        <f>+'24-03-998'!Q43</f>
        <v>0</v>
      </c>
      <c r="H10" s="9">
        <f>+'24-03-998'!R43</f>
        <v>0</v>
      </c>
      <c r="I10" s="9">
        <f>+'24-03-998'!S43</f>
        <v>0</v>
      </c>
      <c r="J10" s="9">
        <f>+'24-03-998'!T43</f>
        <v>0</v>
      </c>
      <c r="K10" s="9">
        <f>+'24-03-998'!U43</f>
        <v>0</v>
      </c>
      <c r="L10" s="9">
        <f>+'24-03-998'!V43</f>
        <v>0</v>
      </c>
      <c r="M10" s="9">
        <f>+'24-03-998'!W43</f>
        <v>0</v>
      </c>
      <c r="N10" s="9">
        <f>+'24-03-998'!X43</f>
        <v>0</v>
      </c>
      <c r="O10" s="9">
        <f>+'24-03-998'!Y43</f>
        <v>0</v>
      </c>
      <c r="P10" s="9">
        <f>+'24-03-998'!Z43</f>
        <v>0</v>
      </c>
      <c r="Q10" s="9">
        <f>+'24-03-998'!AA43</f>
        <v>0</v>
      </c>
      <c r="R10" s="9">
        <f>+'24-03-998'!AB43</f>
        <v>0</v>
      </c>
      <c r="S10" s="9">
        <f>+'24-03-998'!AC43</f>
        <v>0</v>
      </c>
      <c r="T10" s="9">
        <f>+'24-03-998'!AD43</f>
        <v>0</v>
      </c>
      <c r="U10" s="9">
        <f>+'24-03-998'!AE43</f>
        <v>0</v>
      </c>
      <c r="V10" s="9">
        <f>+'24-03-998'!AF43</f>
        <v>0</v>
      </c>
      <c r="W10" s="9">
        <f>+'24-03-998'!AG43</f>
        <v>0</v>
      </c>
      <c r="X10" s="11">
        <f>+'24-03-998'!AH43</f>
        <v>0</v>
      </c>
      <c r="Y10" s="11">
        <f>+'24-03-998'!AI43</f>
        <v>0</v>
      </c>
    </row>
    <row r="11" spans="1:25" s="12" customFormat="1" ht="26.25" customHeight="1">
      <c r="A11" s="10" t="s">
        <v>14</v>
      </c>
      <c r="B11" s="9">
        <f>+'24-03-998'!I55</f>
        <v>0</v>
      </c>
      <c r="C11" s="9">
        <f>+'24-03-998'!J55</f>
        <v>0</v>
      </c>
      <c r="D11" s="9">
        <f>+'24-03-998'!L55</f>
        <v>0</v>
      </c>
      <c r="E11" s="9">
        <f>+'24-03-998'!M55</f>
        <v>0</v>
      </c>
      <c r="F11" s="9">
        <f>+'24-03-998'!N55</f>
        <v>0</v>
      </c>
      <c r="G11" s="9">
        <f>+'24-03-998'!Q55</f>
        <v>0</v>
      </c>
      <c r="H11" s="9">
        <f>+'24-03-998'!R55</f>
        <v>0</v>
      </c>
      <c r="I11" s="9">
        <f>+'24-03-998'!S55</f>
        <v>0</v>
      </c>
      <c r="J11" s="9">
        <f>+'24-03-998'!T55</f>
        <v>0</v>
      </c>
      <c r="K11" s="9">
        <f>+'24-03-998'!U55</f>
        <v>0</v>
      </c>
      <c r="L11" s="9">
        <f>+'24-03-998'!V55</f>
        <v>0</v>
      </c>
      <c r="M11" s="9">
        <f>+'24-03-998'!W55</f>
        <v>0</v>
      </c>
      <c r="N11" s="9">
        <f>+'24-03-998'!X55</f>
        <v>0</v>
      </c>
      <c r="O11" s="9">
        <f>+'24-03-998'!Y55</f>
        <v>0</v>
      </c>
      <c r="P11" s="9">
        <f>+'24-03-998'!Z55</f>
        <v>0</v>
      </c>
      <c r="Q11" s="9">
        <f>+'24-03-998'!AA55</f>
        <v>0</v>
      </c>
      <c r="R11" s="9">
        <f>+'24-03-998'!AB55</f>
        <v>0</v>
      </c>
      <c r="S11" s="9">
        <f>+'24-03-998'!AC55</f>
        <v>0</v>
      </c>
      <c r="T11" s="9">
        <f>+'24-03-998'!AD55</f>
        <v>0</v>
      </c>
      <c r="U11" s="9">
        <f>+'24-03-998'!AE55</f>
        <v>0</v>
      </c>
      <c r="V11" s="9">
        <f>+'24-03-998'!AF55</f>
        <v>0</v>
      </c>
      <c r="W11" s="9">
        <f>+'24-03-998'!AG55</f>
        <v>0</v>
      </c>
      <c r="X11" s="11">
        <f>+'24-03-998'!AH55</f>
        <v>0</v>
      </c>
      <c r="Y11" s="11">
        <f>+'24-03-998'!AI55</f>
        <v>0</v>
      </c>
    </row>
    <row r="12" spans="1:25" s="12" customFormat="1" ht="26.25" customHeight="1">
      <c r="A12" s="43" t="s">
        <v>59</v>
      </c>
      <c r="B12" s="9">
        <f>+'24-03-998'!I58</f>
        <v>12360000</v>
      </c>
      <c r="C12" s="9">
        <f>+'24-03-998'!J58</f>
        <v>12360000</v>
      </c>
      <c r="D12" s="9">
        <f>+'24-03-998'!L58</f>
        <v>0</v>
      </c>
      <c r="E12" s="9">
        <f>+'24-03-998'!M58</f>
        <v>0</v>
      </c>
      <c r="F12" s="9">
        <f>+'24-03-998'!N58</f>
        <v>0</v>
      </c>
      <c r="G12" s="9">
        <f>+'24-03-998'!Q58</f>
        <v>0</v>
      </c>
      <c r="H12" s="9">
        <f>+'24-03-998'!R58</f>
        <v>2060000</v>
      </c>
      <c r="I12" s="9">
        <f>+'24-03-998'!S58</f>
        <v>1030000</v>
      </c>
      <c r="J12" s="9">
        <f>+'24-03-998'!T58</f>
        <v>3090000</v>
      </c>
      <c r="K12" s="9">
        <f>+'24-03-998'!U58</f>
        <v>0</v>
      </c>
      <c r="L12" s="9">
        <f>+'24-03-998'!V58</f>
        <v>0</v>
      </c>
      <c r="M12" s="9">
        <f>+'24-03-998'!W58</f>
        <v>0</v>
      </c>
      <c r="N12" s="9">
        <f>+'24-03-998'!X58</f>
        <v>0</v>
      </c>
      <c r="O12" s="9">
        <f>+'24-03-998'!Y58</f>
        <v>0</v>
      </c>
      <c r="P12" s="9">
        <f>+'24-03-998'!Z58</f>
        <v>0</v>
      </c>
      <c r="Q12" s="9">
        <f>+'24-03-998'!AA58</f>
        <v>0</v>
      </c>
      <c r="R12" s="9">
        <f>+'24-03-998'!AB58</f>
        <v>0</v>
      </c>
      <c r="S12" s="9">
        <f>+'24-03-998'!AC58</f>
        <v>0</v>
      </c>
      <c r="T12" s="9">
        <f>+'24-03-998'!AD58</f>
        <v>0</v>
      </c>
      <c r="U12" s="9">
        <f>+'24-03-998'!AE58</f>
        <v>0</v>
      </c>
      <c r="V12" s="9">
        <f>+'24-03-998'!AF58</f>
        <v>0</v>
      </c>
      <c r="W12" s="9">
        <f>+'24-03-998'!AG58</f>
        <v>3090000</v>
      </c>
      <c r="X12" s="11">
        <f>+'24-03-998'!AH58</f>
        <v>0.25</v>
      </c>
      <c r="Y12" s="11">
        <f>+'24-03-998'!AI58</f>
        <v>9.0162984914186145E-2</v>
      </c>
    </row>
    <row r="13" spans="1:25" s="12" customFormat="1" ht="26.25" customHeight="1">
      <c r="A13" s="10" t="s">
        <v>15</v>
      </c>
      <c r="B13" s="9">
        <f>+'24-03-998'!I70</f>
        <v>0</v>
      </c>
      <c r="C13" s="9">
        <f>+'24-03-998'!J70</f>
        <v>0</v>
      </c>
      <c r="D13" s="9">
        <f>+'24-03-998'!L70</f>
        <v>0</v>
      </c>
      <c r="E13" s="9">
        <f>+'24-03-998'!M70</f>
        <v>0</v>
      </c>
      <c r="F13" s="9">
        <f>+'24-03-998'!N70</f>
        <v>0</v>
      </c>
      <c r="G13" s="9">
        <f>+'24-03-998'!Q70</f>
        <v>0</v>
      </c>
      <c r="H13" s="9">
        <f>+'24-03-998'!R70</f>
        <v>0</v>
      </c>
      <c r="I13" s="9">
        <f>+'24-03-998'!S70</f>
        <v>0</v>
      </c>
      <c r="J13" s="9">
        <f>+'24-03-998'!T70</f>
        <v>0</v>
      </c>
      <c r="K13" s="9">
        <f>+'24-03-998'!U70</f>
        <v>0</v>
      </c>
      <c r="L13" s="9">
        <f>+'24-03-998'!V70</f>
        <v>0</v>
      </c>
      <c r="M13" s="9">
        <f>+'24-03-998'!W70</f>
        <v>0</v>
      </c>
      <c r="N13" s="9">
        <f>+'24-03-998'!X70</f>
        <v>0</v>
      </c>
      <c r="O13" s="9">
        <f>+'24-03-998'!Y70</f>
        <v>0</v>
      </c>
      <c r="P13" s="9">
        <f>+'24-03-998'!Z70</f>
        <v>0</v>
      </c>
      <c r="Q13" s="9">
        <f>+'24-03-998'!AA70</f>
        <v>0</v>
      </c>
      <c r="R13" s="9">
        <f>+'24-03-998'!AB70</f>
        <v>0</v>
      </c>
      <c r="S13" s="9">
        <f>+'24-03-998'!AC70</f>
        <v>0</v>
      </c>
      <c r="T13" s="9">
        <f>+'24-03-998'!AD70</f>
        <v>0</v>
      </c>
      <c r="U13" s="9">
        <f>+'24-03-998'!AE70</f>
        <v>0</v>
      </c>
      <c r="V13" s="9">
        <f>+'24-03-998'!AF70</f>
        <v>0</v>
      </c>
      <c r="W13" s="9">
        <f>+'24-03-998'!AG70</f>
        <v>0</v>
      </c>
      <c r="X13" s="11">
        <f>+'24-03-998'!AH70</f>
        <v>0</v>
      </c>
      <c r="Y13" s="11">
        <f>+'24-03-998'!AI70</f>
        <v>0</v>
      </c>
    </row>
    <row r="14" spans="1:25" s="12" customFormat="1" ht="26.25" customHeight="1">
      <c r="A14" s="10" t="s">
        <v>16</v>
      </c>
      <c r="B14" s="9">
        <f>+'24-03-998'!I82</f>
        <v>0</v>
      </c>
      <c r="C14" s="9">
        <f>+'24-03-998'!J82</f>
        <v>0</v>
      </c>
      <c r="D14" s="9">
        <f>+'24-03-998'!L82</f>
        <v>0</v>
      </c>
      <c r="E14" s="9">
        <f>+'24-03-998'!M82</f>
        <v>0</v>
      </c>
      <c r="F14" s="9">
        <f>+'24-03-998'!N82</f>
        <v>0</v>
      </c>
      <c r="G14" s="9">
        <f>+'24-03-998'!Q82</f>
        <v>0</v>
      </c>
      <c r="H14" s="9">
        <f>+'24-03-998'!R82</f>
        <v>0</v>
      </c>
      <c r="I14" s="9">
        <f>+'24-03-998'!S82</f>
        <v>0</v>
      </c>
      <c r="J14" s="9">
        <f>+'24-03-998'!T82</f>
        <v>0</v>
      </c>
      <c r="K14" s="9">
        <f>+'24-03-998'!U82</f>
        <v>0</v>
      </c>
      <c r="L14" s="9">
        <f>+'24-03-998'!V82</f>
        <v>0</v>
      </c>
      <c r="M14" s="9">
        <f>+'24-03-998'!W82</f>
        <v>0</v>
      </c>
      <c r="N14" s="9">
        <f>+'24-03-998'!X82</f>
        <v>0</v>
      </c>
      <c r="O14" s="9">
        <f>+'24-03-998'!Y82</f>
        <v>0</v>
      </c>
      <c r="P14" s="9">
        <f>+'24-03-998'!Z82</f>
        <v>0</v>
      </c>
      <c r="Q14" s="9">
        <f>+'24-03-998'!AA82</f>
        <v>0</v>
      </c>
      <c r="R14" s="9">
        <f>+'24-03-998'!AB82</f>
        <v>0</v>
      </c>
      <c r="S14" s="9">
        <f>+'24-03-998'!AC82</f>
        <v>0</v>
      </c>
      <c r="T14" s="9">
        <f>+'24-03-998'!AD82</f>
        <v>0</v>
      </c>
      <c r="U14" s="9">
        <f>+'24-03-998'!AE82</f>
        <v>0</v>
      </c>
      <c r="V14" s="9">
        <f>+'24-03-998'!AF82</f>
        <v>0</v>
      </c>
      <c r="W14" s="9">
        <f>+'24-03-998'!AG82</f>
        <v>0</v>
      </c>
      <c r="X14" s="11">
        <f>+'24-03-998'!AH82</f>
        <v>0</v>
      </c>
      <c r="Y14" s="11">
        <f>+'24-03-998'!AI82</f>
        <v>0</v>
      </c>
    </row>
    <row r="15" spans="1:25" s="12" customFormat="1" ht="26.25" customHeight="1">
      <c r="A15" s="43" t="s">
        <v>63</v>
      </c>
      <c r="B15" s="9">
        <f>+'24-03-998'!I85</f>
        <v>12360000</v>
      </c>
      <c r="C15" s="9">
        <f>+'24-03-998'!J85</f>
        <v>12360000</v>
      </c>
      <c r="D15" s="9">
        <f>+'24-03-998'!L85</f>
        <v>0</v>
      </c>
      <c r="E15" s="9">
        <f>+'24-03-998'!M85</f>
        <v>0</v>
      </c>
      <c r="F15" s="9">
        <f>+'24-03-998'!N85</f>
        <v>0</v>
      </c>
      <c r="G15" s="9">
        <f>+'24-03-998'!Q85</f>
        <v>0</v>
      </c>
      <c r="H15" s="9">
        <f>+'24-03-998'!R85</f>
        <v>2060000</v>
      </c>
      <c r="I15" s="9">
        <f>+'24-03-998'!S85</f>
        <v>1030000</v>
      </c>
      <c r="J15" s="9">
        <f>+'24-03-998'!T85</f>
        <v>3090000</v>
      </c>
      <c r="K15" s="9">
        <f>+'24-03-998'!U85</f>
        <v>0</v>
      </c>
      <c r="L15" s="9">
        <f>+'24-03-998'!V85</f>
        <v>0</v>
      </c>
      <c r="M15" s="9">
        <f>+'24-03-998'!W85</f>
        <v>0</v>
      </c>
      <c r="N15" s="9">
        <f>+'24-03-998'!X85</f>
        <v>0</v>
      </c>
      <c r="O15" s="9">
        <f>+'24-03-998'!Y85</f>
        <v>0</v>
      </c>
      <c r="P15" s="9">
        <f>+'24-03-998'!Z85</f>
        <v>0</v>
      </c>
      <c r="Q15" s="9">
        <f>+'24-03-998'!AA85</f>
        <v>0</v>
      </c>
      <c r="R15" s="9">
        <f>+'24-03-998'!AB85</f>
        <v>0</v>
      </c>
      <c r="S15" s="9">
        <f>+'24-03-998'!AC85</f>
        <v>0</v>
      </c>
      <c r="T15" s="9">
        <f>+'24-03-998'!AD85</f>
        <v>0</v>
      </c>
      <c r="U15" s="9">
        <f>+'24-03-998'!AE85</f>
        <v>0</v>
      </c>
      <c r="V15" s="9">
        <f>+'24-03-998'!AF85</f>
        <v>0</v>
      </c>
      <c r="W15" s="9">
        <f>+'24-03-998'!AG85</f>
        <v>3090000</v>
      </c>
      <c r="X15" s="11">
        <f>+'24-03-998'!AH85</f>
        <v>0.25</v>
      </c>
      <c r="Y15" s="11">
        <f>+'24-03-998'!AI85</f>
        <v>9.0162984914186145E-2</v>
      </c>
    </row>
    <row r="16" spans="1:25" s="12" customFormat="1" ht="26.25" customHeight="1">
      <c r="A16" s="43" t="s">
        <v>65</v>
      </c>
      <c r="B16" s="9">
        <f>+'24-03-998'!I97</f>
        <v>0</v>
      </c>
      <c r="C16" s="9">
        <f>+'24-03-998'!J97</f>
        <v>0</v>
      </c>
      <c r="D16" s="9">
        <f>+'24-03-998'!L97</f>
        <v>0</v>
      </c>
      <c r="E16" s="9">
        <f>+'24-03-998'!M97</f>
        <v>0</v>
      </c>
      <c r="F16" s="9">
        <f>+'24-03-998'!N97</f>
        <v>0</v>
      </c>
      <c r="G16" s="9">
        <f>+'24-03-998'!Q97</f>
        <v>0</v>
      </c>
      <c r="H16" s="9">
        <f>+'24-03-998'!R97</f>
        <v>0</v>
      </c>
      <c r="I16" s="9">
        <f>+'24-03-998'!S97</f>
        <v>0</v>
      </c>
      <c r="J16" s="9">
        <f>+'24-03-998'!T97</f>
        <v>0</v>
      </c>
      <c r="K16" s="9">
        <f>+'24-03-998'!U97</f>
        <v>0</v>
      </c>
      <c r="L16" s="9">
        <f>+'24-03-998'!V97</f>
        <v>0</v>
      </c>
      <c r="M16" s="9">
        <f>+'24-03-998'!W97</f>
        <v>0</v>
      </c>
      <c r="N16" s="9">
        <f>+'24-03-998'!X97</f>
        <v>0</v>
      </c>
      <c r="O16" s="9">
        <f>+'24-03-998'!Y97</f>
        <v>0</v>
      </c>
      <c r="P16" s="9">
        <f>+'24-03-998'!Z97</f>
        <v>0</v>
      </c>
      <c r="Q16" s="9">
        <f>+'24-03-998'!AA97</f>
        <v>0</v>
      </c>
      <c r="R16" s="9">
        <f>+'24-03-998'!AB97</f>
        <v>0</v>
      </c>
      <c r="S16" s="9">
        <f>+'24-03-998'!AC97</f>
        <v>0</v>
      </c>
      <c r="T16" s="9">
        <f>+'24-03-998'!AD97</f>
        <v>0</v>
      </c>
      <c r="U16" s="9">
        <f>+'24-03-998'!AE97</f>
        <v>0</v>
      </c>
      <c r="V16" s="9">
        <f>+'24-03-998'!AF97</f>
        <v>0</v>
      </c>
      <c r="W16" s="9">
        <f>+'24-03-998'!AG97</f>
        <v>0</v>
      </c>
      <c r="X16" s="11">
        <f>+'24-03-998'!AH97</f>
        <v>0</v>
      </c>
      <c r="Y16" s="11">
        <f>+'24-03-998'!AI97</f>
        <v>0</v>
      </c>
    </row>
    <row r="17" spans="1:25" s="12" customFormat="1" ht="26.25" customHeight="1">
      <c r="A17" s="10" t="s">
        <v>17</v>
      </c>
      <c r="B17" s="9">
        <f>+'24-03-998'!I109</f>
        <v>0</v>
      </c>
      <c r="C17" s="9">
        <f>+'24-03-998'!J109</f>
        <v>0</v>
      </c>
      <c r="D17" s="9">
        <f>+'24-03-998'!L109</f>
        <v>0</v>
      </c>
      <c r="E17" s="9">
        <f>+'24-03-998'!M109</f>
        <v>0</v>
      </c>
      <c r="F17" s="9">
        <f>+'24-03-998'!N109</f>
        <v>0</v>
      </c>
      <c r="G17" s="9">
        <f>+'24-03-998'!Q109</f>
        <v>0</v>
      </c>
      <c r="H17" s="9">
        <f>+'24-03-998'!R109</f>
        <v>0</v>
      </c>
      <c r="I17" s="9">
        <f>+'24-03-998'!S109</f>
        <v>0</v>
      </c>
      <c r="J17" s="9">
        <f>+'24-03-998'!T109</f>
        <v>0</v>
      </c>
      <c r="K17" s="9">
        <f>+'24-03-998'!U109</f>
        <v>0</v>
      </c>
      <c r="L17" s="9">
        <f>+'24-03-998'!V109</f>
        <v>0</v>
      </c>
      <c r="M17" s="9">
        <f>+'24-03-998'!W109</f>
        <v>0</v>
      </c>
      <c r="N17" s="9">
        <f>+'24-03-998'!X109</f>
        <v>0</v>
      </c>
      <c r="O17" s="9">
        <f>+'24-03-998'!Y109</f>
        <v>0</v>
      </c>
      <c r="P17" s="9">
        <f>+'24-03-998'!Z109</f>
        <v>0</v>
      </c>
      <c r="Q17" s="9">
        <f>+'24-03-998'!AA109</f>
        <v>0</v>
      </c>
      <c r="R17" s="9">
        <f>+'24-03-998'!AB109</f>
        <v>0</v>
      </c>
      <c r="S17" s="9">
        <f>+'24-03-998'!AC109</f>
        <v>0</v>
      </c>
      <c r="T17" s="9">
        <f>+'24-03-998'!AD109</f>
        <v>0</v>
      </c>
      <c r="U17" s="9">
        <f>+'24-03-998'!AE109</f>
        <v>0</v>
      </c>
      <c r="V17" s="9">
        <f>+'24-03-998'!AF109</f>
        <v>0</v>
      </c>
      <c r="W17" s="9">
        <f>+'24-03-998'!AG109</f>
        <v>0</v>
      </c>
      <c r="X17" s="11">
        <f>+'24-03-998'!AH109</f>
        <v>0</v>
      </c>
      <c r="Y17" s="11">
        <f>+'24-03-998'!AI109</f>
        <v>0</v>
      </c>
    </row>
    <row r="18" spans="1:25" s="12" customFormat="1" ht="26.25" customHeight="1">
      <c r="A18" s="43" t="s">
        <v>68</v>
      </c>
      <c r="B18" s="9">
        <f>+'24-03-998'!I121</f>
        <v>0</v>
      </c>
      <c r="C18" s="9">
        <f>+'24-03-998'!J121</f>
        <v>0</v>
      </c>
      <c r="D18" s="9">
        <f>+'24-03-998'!L121</f>
        <v>0</v>
      </c>
      <c r="E18" s="9">
        <f>+'24-03-998'!M121</f>
        <v>0</v>
      </c>
      <c r="F18" s="9">
        <f>+'24-03-998'!N121</f>
        <v>0</v>
      </c>
      <c r="G18" s="9">
        <f>+'24-03-998'!Q121</f>
        <v>0</v>
      </c>
      <c r="H18" s="9">
        <f>+'24-03-998'!R121</f>
        <v>0</v>
      </c>
      <c r="I18" s="9">
        <f>+'24-03-998'!S121</f>
        <v>0</v>
      </c>
      <c r="J18" s="9">
        <f>+'24-03-998'!T121</f>
        <v>0</v>
      </c>
      <c r="K18" s="9">
        <f>+'24-03-998'!U121</f>
        <v>0</v>
      </c>
      <c r="L18" s="9">
        <f>+'24-03-998'!V121</f>
        <v>0</v>
      </c>
      <c r="M18" s="9">
        <f>+'24-03-998'!W121</f>
        <v>0</v>
      </c>
      <c r="N18" s="9">
        <f>+'24-03-998'!X121</f>
        <v>0</v>
      </c>
      <c r="O18" s="9">
        <f>+'24-03-998'!Y121</f>
        <v>0</v>
      </c>
      <c r="P18" s="9">
        <f>+'24-03-998'!Z121</f>
        <v>0</v>
      </c>
      <c r="Q18" s="9">
        <f>+'24-03-998'!AA121</f>
        <v>0</v>
      </c>
      <c r="R18" s="9">
        <f>+'24-03-998'!AB121</f>
        <v>0</v>
      </c>
      <c r="S18" s="9">
        <f>+'24-03-998'!AC121</f>
        <v>0</v>
      </c>
      <c r="T18" s="9">
        <f>+'24-03-998'!AD121</f>
        <v>0</v>
      </c>
      <c r="U18" s="9">
        <f>+'24-03-998'!AE121</f>
        <v>0</v>
      </c>
      <c r="V18" s="9">
        <f>+'24-03-998'!AF121</f>
        <v>0</v>
      </c>
      <c r="W18" s="9">
        <f>+'24-03-998'!AG121</f>
        <v>0</v>
      </c>
      <c r="X18" s="11">
        <f>+'24-03-998'!AH121</f>
        <v>0</v>
      </c>
      <c r="Y18" s="11">
        <f>+'24-03-998'!AI121</f>
        <v>0</v>
      </c>
    </row>
    <row r="19" spans="1:25" s="12" customFormat="1" ht="26.25" customHeight="1">
      <c r="A19" s="10" t="s">
        <v>18</v>
      </c>
      <c r="B19" s="9">
        <f>+'24-03-998'!I133</f>
        <v>0</v>
      </c>
      <c r="C19" s="9">
        <f>+'24-03-998'!J133</f>
        <v>0</v>
      </c>
      <c r="D19" s="9">
        <f>+'24-03-998'!L133</f>
        <v>0</v>
      </c>
      <c r="E19" s="9">
        <f>+'24-03-998'!M133</f>
        <v>0</v>
      </c>
      <c r="F19" s="9">
        <f>+'24-03-998'!N133</f>
        <v>0</v>
      </c>
      <c r="G19" s="9">
        <f>+'24-03-998'!Q133</f>
        <v>0</v>
      </c>
      <c r="H19" s="9">
        <f>+'24-03-998'!R133</f>
        <v>0</v>
      </c>
      <c r="I19" s="9">
        <f>+'24-03-998'!S133</f>
        <v>0</v>
      </c>
      <c r="J19" s="9">
        <f>+'24-03-998'!T133</f>
        <v>0</v>
      </c>
      <c r="K19" s="9">
        <f>+'24-03-998'!U133</f>
        <v>0</v>
      </c>
      <c r="L19" s="9">
        <f>+'24-03-998'!V133</f>
        <v>0</v>
      </c>
      <c r="M19" s="9">
        <f>+'24-03-998'!W133</f>
        <v>0</v>
      </c>
      <c r="N19" s="9">
        <f>+'24-03-998'!X133</f>
        <v>0</v>
      </c>
      <c r="O19" s="9">
        <f>+'24-03-998'!Y133</f>
        <v>0</v>
      </c>
      <c r="P19" s="9">
        <f>+'24-03-998'!Z133</f>
        <v>0</v>
      </c>
      <c r="Q19" s="9">
        <f>+'24-03-998'!AA133</f>
        <v>0</v>
      </c>
      <c r="R19" s="9">
        <f>+'24-03-998'!AB133</f>
        <v>0</v>
      </c>
      <c r="S19" s="9">
        <f>+'24-03-998'!AC133</f>
        <v>0</v>
      </c>
      <c r="T19" s="9">
        <f>+'24-03-998'!AD133</f>
        <v>0</v>
      </c>
      <c r="U19" s="9">
        <f>+'24-03-998'!AE133</f>
        <v>0</v>
      </c>
      <c r="V19" s="9">
        <f>+'24-03-998'!AF133</f>
        <v>0</v>
      </c>
      <c r="W19" s="9">
        <f>+'24-03-998'!AG133</f>
        <v>0</v>
      </c>
      <c r="X19" s="11">
        <f>+'24-03-998'!AH133</f>
        <v>0</v>
      </c>
      <c r="Y19" s="11">
        <f>+'24-03-998'!AI133</f>
        <v>0</v>
      </c>
    </row>
    <row r="20" spans="1:25" s="12" customFormat="1" ht="26.25" customHeight="1">
      <c r="A20" s="15" t="s">
        <v>71</v>
      </c>
      <c r="B20" s="9">
        <f>+'24-03-998'!I145</f>
        <v>0</v>
      </c>
      <c r="C20" s="9">
        <f>+'24-03-998'!J145</f>
        <v>0</v>
      </c>
      <c r="D20" s="9">
        <f>+'24-03-998'!L145</f>
        <v>0</v>
      </c>
      <c r="E20" s="9">
        <f>+'24-03-998'!M145</f>
        <v>0</v>
      </c>
      <c r="F20" s="9">
        <f>+'24-03-998'!N145</f>
        <v>0</v>
      </c>
      <c r="G20" s="9">
        <f>+'24-03-998'!Q145</f>
        <v>0</v>
      </c>
      <c r="H20" s="9">
        <f>+'24-03-998'!R145</f>
        <v>0</v>
      </c>
      <c r="I20" s="9">
        <f>+'24-03-998'!S145</f>
        <v>0</v>
      </c>
      <c r="J20" s="9">
        <f>+'24-03-998'!T145</f>
        <v>0</v>
      </c>
      <c r="K20" s="9">
        <f>+'24-03-998'!U145</f>
        <v>0</v>
      </c>
      <c r="L20" s="9">
        <f>+'24-03-998'!V145</f>
        <v>0</v>
      </c>
      <c r="M20" s="9">
        <f>+'24-03-998'!W145</f>
        <v>0</v>
      </c>
      <c r="N20" s="9">
        <f>+'24-03-998'!X145</f>
        <v>0</v>
      </c>
      <c r="O20" s="9">
        <f>+'24-03-998'!Y145</f>
        <v>0</v>
      </c>
      <c r="P20" s="9">
        <f>+'24-03-998'!Z145</f>
        <v>0</v>
      </c>
      <c r="Q20" s="9">
        <f>+'24-03-998'!AA145</f>
        <v>0</v>
      </c>
      <c r="R20" s="9">
        <f>+'24-03-998'!AB145</f>
        <v>0</v>
      </c>
      <c r="S20" s="9">
        <f>+'24-03-998'!AC145</f>
        <v>0</v>
      </c>
      <c r="T20" s="9">
        <f>+'24-03-998'!AD145</f>
        <v>0</v>
      </c>
      <c r="U20" s="9">
        <f>+'24-03-998'!AE145</f>
        <v>0</v>
      </c>
      <c r="V20" s="9">
        <f>+'24-03-998'!AF145</f>
        <v>0</v>
      </c>
      <c r="W20" s="9">
        <f>+'24-03-998'!AG145</f>
        <v>0</v>
      </c>
      <c r="X20" s="11">
        <f>+'24-03-998'!AH145</f>
        <v>0</v>
      </c>
      <c r="Y20" s="11">
        <f>+'24-03-998'!AI145</f>
        <v>0</v>
      </c>
    </row>
    <row r="21" spans="1:25" s="12" customFormat="1" ht="26.25" customHeight="1">
      <c r="A21" s="13" t="s">
        <v>20</v>
      </c>
      <c r="B21" s="9">
        <f>+'24-03-998'!I157</f>
        <v>0</v>
      </c>
      <c r="C21" s="9">
        <f>+'24-03-998'!J157</f>
        <v>0</v>
      </c>
      <c r="D21" s="9">
        <f>+'24-03-998'!L157</f>
        <v>0</v>
      </c>
      <c r="E21" s="9">
        <f>+'24-03-998'!M157</f>
        <v>0</v>
      </c>
      <c r="F21" s="9">
        <f>+'24-03-998'!N157</f>
        <v>0</v>
      </c>
      <c r="G21" s="9">
        <f>+'24-03-998'!Q157</f>
        <v>0</v>
      </c>
      <c r="H21" s="9">
        <f>+'24-03-998'!R157</f>
        <v>0</v>
      </c>
      <c r="I21" s="9">
        <f>+'24-03-998'!S157</f>
        <v>0</v>
      </c>
      <c r="J21" s="9">
        <f>+'24-03-998'!T157</f>
        <v>0</v>
      </c>
      <c r="K21" s="9">
        <f>+'24-03-998'!U157</f>
        <v>0</v>
      </c>
      <c r="L21" s="9">
        <f>+'24-03-998'!V157</f>
        <v>0</v>
      </c>
      <c r="M21" s="9">
        <f>+'24-03-998'!W157</f>
        <v>0</v>
      </c>
      <c r="N21" s="9">
        <f>+'24-03-998'!X157</f>
        <v>0</v>
      </c>
      <c r="O21" s="9">
        <f>+'24-03-998'!Y157</f>
        <v>0</v>
      </c>
      <c r="P21" s="9">
        <f>+'24-03-998'!Z157</f>
        <v>0</v>
      </c>
      <c r="Q21" s="9">
        <f>+'24-03-998'!AA157</f>
        <v>0</v>
      </c>
      <c r="R21" s="9">
        <f>+'24-03-998'!AB157</f>
        <v>0</v>
      </c>
      <c r="S21" s="9">
        <f>+'24-03-998'!AC157</f>
        <v>0</v>
      </c>
      <c r="T21" s="9">
        <f>+'24-03-998'!AD157</f>
        <v>0</v>
      </c>
      <c r="U21" s="9">
        <f>+'24-03-998'!AE157</f>
        <v>0</v>
      </c>
      <c r="V21" s="9">
        <f>+'24-03-998'!AF157</f>
        <v>0</v>
      </c>
      <c r="W21" s="9">
        <f>+'24-03-998'!AG157</f>
        <v>0</v>
      </c>
      <c r="X21" s="11">
        <f>+'24-03-998'!AH157</f>
        <v>0</v>
      </c>
      <c r="Y21" s="11">
        <f>+'24-03-998'!AI157</f>
        <v>0</v>
      </c>
    </row>
    <row r="22" spans="1:25" s="12" customFormat="1" ht="26.25" customHeight="1">
      <c r="A22" s="13" t="s">
        <v>19</v>
      </c>
      <c r="B22" s="9">
        <f>+'24-03-998'!I169</f>
        <v>0</v>
      </c>
      <c r="C22" s="9">
        <f>+'24-03-998'!J169</f>
        <v>0</v>
      </c>
      <c r="D22" s="9">
        <f>+'24-03-998'!L169</f>
        <v>0</v>
      </c>
      <c r="E22" s="9">
        <f>+'24-03-998'!M169</f>
        <v>0</v>
      </c>
      <c r="F22" s="9">
        <f>+'24-03-998'!N169</f>
        <v>0</v>
      </c>
      <c r="G22" s="9">
        <f>+'24-03-998'!Q169</f>
        <v>0</v>
      </c>
      <c r="H22" s="9">
        <f>+'24-03-998'!R169</f>
        <v>0</v>
      </c>
      <c r="I22" s="9">
        <f>+'24-03-998'!S169</f>
        <v>0</v>
      </c>
      <c r="J22" s="9">
        <f>+'24-03-998'!T169</f>
        <v>0</v>
      </c>
      <c r="K22" s="9">
        <f>+'24-03-998'!U169</f>
        <v>0</v>
      </c>
      <c r="L22" s="9">
        <f>+'24-03-998'!V169</f>
        <v>0</v>
      </c>
      <c r="M22" s="9">
        <f>+'24-03-998'!W169</f>
        <v>0</v>
      </c>
      <c r="N22" s="9">
        <f>+'24-03-998'!X169</f>
        <v>0</v>
      </c>
      <c r="O22" s="9">
        <f>+'24-03-998'!Y169</f>
        <v>0</v>
      </c>
      <c r="P22" s="9">
        <f>+'24-03-998'!Z169</f>
        <v>0</v>
      </c>
      <c r="Q22" s="9">
        <f>+'24-03-998'!AA169</f>
        <v>0</v>
      </c>
      <c r="R22" s="9">
        <f>+'24-03-998'!AB169</f>
        <v>0</v>
      </c>
      <c r="S22" s="9">
        <f>+'24-03-998'!AC169</f>
        <v>0</v>
      </c>
      <c r="T22" s="9">
        <f>+'24-03-998'!AD169</f>
        <v>0</v>
      </c>
      <c r="U22" s="9">
        <f>+'24-03-998'!AE169</f>
        <v>0</v>
      </c>
      <c r="V22" s="9">
        <f>+'24-03-998'!AF169</f>
        <v>0</v>
      </c>
      <c r="W22" s="9">
        <f>+'24-03-998'!AG169</f>
        <v>0</v>
      </c>
      <c r="X22" s="11">
        <f>+'24-03-998'!AH169</f>
        <v>0</v>
      </c>
      <c r="Y22" s="11">
        <f>+'24-03-998'!AI169</f>
        <v>0</v>
      </c>
    </row>
    <row r="23" spans="1:25" s="12" customFormat="1" ht="26.25" customHeight="1">
      <c r="A23" s="14" t="s">
        <v>49</v>
      </c>
      <c r="B23" s="9">
        <f>+'24-03-998'!I174</f>
        <v>5290594000</v>
      </c>
      <c r="C23" s="9">
        <f>+'24-03-998'!J174</f>
        <v>2631608350</v>
      </c>
      <c r="D23" s="9">
        <f>+'24-03-998'!L174</f>
        <v>0</v>
      </c>
      <c r="E23" s="9">
        <f>+'24-03-998'!M174</f>
        <v>0</v>
      </c>
      <c r="F23" s="9">
        <f>+'24-03-998'!N174</f>
        <v>0</v>
      </c>
      <c r="G23" s="9">
        <f>+'24-03-998'!Q174</f>
        <v>114516</v>
      </c>
      <c r="H23" s="9">
        <f>+'24-03-998'!R174</f>
        <v>8140589</v>
      </c>
      <c r="I23" s="9">
        <f>+'24-03-998'!S174</f>
        <v>19836165</v>
      </c>
      <c r="J23" s="9">
        <f>+'24-03-998'!T174</f>
        <v>28091270</v>
      </c>
      <c r="K23" s="9">
        <f>+'24-03-998'!U174</f>
        <v>0</v>
      </c>
      <c r="L23" s="9">
        <f>+'24-03-998'!V174</f>
        <v>0</v>
      </c>
      <c r="M23" s="9">
        <f>+'24-03-998'!W174</f>
        <v>0</v>
      </c>
      <c r="N23" s="9">
        <f>+'24-03-998'!X174</f>
        <v>0</v>
      </c>
      <c r="O23" s="9">
        <f>+'24-03-998'!Y174</f>
        <v>0</v>
      </c>
      <c r="P23" s="9">
        <f>+'24-03-998'!Z174</f>
        <v>0</v>
      </c>
      <c r="Q23" s="9">
        <f>+'24-03-998'!AA174</f>
        <v>0</v>
      </c>
      <c r="R23" s="9">
        <f>+'24-03-998'!AB174</f>
        <v>0</v>
      </c>
      <c r="S23" s="9">
        <f>+'24-03-998'!AC174</f>
        <v>0</v>
      </c>
      <c r="T23" s="9">
        <f>+'24-03-998'!AD174</f>
        <v>0</v>
      </c>
      <c r="U23" s="9">
        <f>+'24-03-998'!AE174</f>
        <v>0</v>
      </c>
      <c r="V23" s="9">
        <f>+'24-03-998'!AF174</f>
        <v>0</v>
      </c>
      <c r="W23" s="9">
        <f>+'24-03-998'!AG174</f>
        <v>28091270</v>
      </c>
      <c r="X23" s="11">
        <f>+'24-03-998'!AH174</f>
        <v>5.3096627713258666E-3</v>
      </c>
      <c r="Y23" s="11">
        <f>+'24-03-998'!AI174</f>
        <v>0.81967403017162777</v>
      </c>
    </row>
    <row r="24" spans="1:25" ht="36" customHeight="1">
      <c r="A24" s="66" t="str">
        <f>"TOTAL ASIG."&amp;" "&amp;$A$5</f>
        <v>TOTAL ASIG. 24-03-998 PROGRAMA NOCHE DIGNA</v>
      </c>
      <c r="B24" s="67">
        <f t="shared" ref="B24:W24" si="0">SUM(B8:B23)</f>
        <v>5315314000</v>
      </c>
      <c r="C24" s="67">
        <f t="shared" si="0"/>
        <v>2656328350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114516</v>
      </c>
      <c r="H24" s="70">
        <f t="shared" si="0"/>
        <v>12260589</v>
      </c>
      <c r="I24" s="70">
        <f t="shared" si="0"/>
        <v>21896165</v>
      </c>
      <c r="J24" s="67">
        <f t="shared" si="0"/>
        <v>34271270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34271270</v>
      </c>
      <c r="X24" s="68">
        <f>IF(ISERROR(W24/B24),0,W24/B24)</f>
        <v>6.4476473073839099E-3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sheetProtection password="C0D6" sheet="1" objects="1" scenarios="1"/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53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D90" sqref="D90"/>
      <selection pane="bottomLeft" activeCell="A15" sqref="A15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customWidth="1" outlineLevel="1"/>
    <col min="18" max="18" width="12.28515625" style="6" customWidth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36" t="str">
        <f>+'24-03-315'!A1:AI1</f>
        <v>PARTIDA 21 - 01 - 01 "SUBSECRETARIA DE SERVICIOS SOCIALES"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</row>
    <row r="2" spans="1:25" s="1" customFormat="1" ht="16.5" customHeight="1">
      <c r="A2" s="136" t="s">
        <v>76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</row>
    <row r="3" spans="1:25" s="1" customFormat="1" ht="16.5" customHeight="1">
      <c r="A3" s="136" t="str">
        <f>+'24-03-315'!A3:AI3</f>
        <v>EJECUCIÓN AL 31 DE MARZO DE 2014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</row>
    <row r="4" spans="1:2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</row>
    <row r="5" spans="1:25" ht="18" customHeight="1">
      <c r="A5" s="146" t="str">
        <f>+'24-03-315'!A5:H5</f>
        <v xml:space="preserve">24-03-315 ELIGE VIVIR SANO 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8"/>
    </row>
    <row r="6" spans="1:25" s="3" customFormat="1" ht="25.5" customHeight="1">
      <c r="A6" s="149" t="s">
        <v>34</v>
      </c>
      <c r="B6" s="142" t="s">
        <v>32</v>
      </c>
      <c r="C6" s="142" t="s">
        <v>51</v>
      </c>
      <c r="D6" s="150" t="s">
        <v>21</v>
      </c>
      <c r="E6" s="151"/>
      <c r="F6" s="152"/>
      <c r="G6" s="145" t="s">
        <v>33</v>
      </c>
      <c r="H6" s="145"/>
      <c r="I6" s="145"/>
      <c r="J6" s="140" t="s">
        <v>23</v>
      </c>
      <c r="K6" s="145" t="s">
        <v>33</v>
      </c>
      <c r="L6" s="145"/>
      <c r="M6" s="145"/>
      <c r="N6" s="140" t="s">
        <v>24</v>
      </c>
      <c r="O6" s="145" t="s">
        <v>33</v>
      </c>
      <c r="P6" s="145"/>
      <c r="Q6" s="145"/>
      <c r="R6" s="140" t="s">
        <v>25</v>
      </c>
      <c r="S6" s="145" t="s">
        <v>33</v>
      </c>
      <c r="T6" s="145"/>
      <c r="U6" s="145"/>
      <c r="V6" s="140" t="s">
        <v>26</v>
      </c>
      <c r="W6" s="142" t="s">
        <v>47</v>
      </c>
      <c r="X6" s="144" t="s">
        <v>27</v>
      </c>
      <c r="Y6" s="144"/>
    </row>
    <row r="7" spans="1:25" s="3" customFormat="1" ht="24" customHeight="1">
      <c r="A7" s="149"/>
      <c r="B7" s="143"/>
      <c r="C7" s="14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41"/>
      <c r="K7" s="44" t="s">
        <v>38</v>
      </c>
      <c r="L7" s="44" t="s">
        <v>39</v>
      </c>
      <c r="M7" s="44" t="s">
        <v>40</v>
      </c>
      <c r="N7" s="141"/>
      <c r="O7" s="44" t="s">
        <v>41</v>
      </c>
      <c r="P7" s="44" t="s">
        <v>42</v>
      </c>
      <c r="Q7" s="44" t="s">
        <v>43</v>
      </c>
      <c r="R7" s="141"/>
      <c r="S7" s="44" t="s">
        <v>44</v>
      </c>
      <c r="T7" s="44" t="s">
        <v>45</v>
      </c>
      <c r="U7" s="44" t="s">
        <v>46</v>
      </c>
      <c r="V7" s="141"/>
      <c r="W7" s="14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+'24-03-315'!I19</f>
        <v>0</v>
      </c>
      <c r="C8" s="9">
        <f>+'24-03-315'!J19</f>
        <v>0</v>
      </c>
      <c r="D8" s="9">
        <f>+'24-03-315'!L19</f>
        <v>0</v>
      </c>
      <c r="E8" s="9">
        <f>+'24-03-315'!M19</f>
        <v>0</v>
      </c>
      <c r="F8" s="9">
        <f>+'24-03-315'!N19</f>
        <v>0</v>
      </c>
      <c r="G8" s="9">
        <f>+'24-03-315'!Q19</f>
        <v>0</v>
      </c>
      <c r="H8" s="9">
        <f>+'24-03-315'!R19</f>
        <v>0</v>
      </c>
      <c r="I8" s="9">
        <f>+'24-03-315'!S19</f>
        <v>0</v>
      </c>
      <c r="J8" s="9">
        <f>+'24-03-315'!T19</f>
        <v>0</v>
      </c>
      <c r="K8" s="9">
        <f>+'24-03-315'!U19</f>
        <v>0</v>
      </c>
      <c r="L8" s="9">
        <f>+'24-03-315'!V19</f>
        <v>0</v>
      </c>
      <c r="M8" s="9">
        <f>+'24-03-315'!W19</f>
        <v>0</v>
      </c>
      <c r="N8" s="9">
        <f>+'24-03-315'!X19</f>
        <v>0</v>
      </c>
      <c r="O8" s="9">
        <f>+'24-03-315'!Y19</f>
        <v>0</v>
      </c>
      <c r="P8" s="9">
        <f>+'24-03-315'!Z19</f>
        <v>0</v>
      </c>
      <c r="Q8" s="9">
        <f>+'24-03-315'!AA19</f>
        <v>0</v>
      </c>
      <c r="R8" s="9">
        <f>+'24-03-315'!AB19</f>
        <v>0</v>
      </c>
      <c r="S8" s="9">
        <f>+'24-03-315'!AC19</f>
        <v>0</v>
      </c>
      <c r="T8" s="9">
        <f>+'24-03-315'!AD19</f>
        <v>0</v>
      </c>
      <c r="U8" s="9">
        <f>+'24-03-315'!AE19</f>
        <v>0</v>
      </c>
      <c r="V8" s="9">
        <f>+'24-03-315'!AF19</f>
        <v>0</v>
      </c>
      <c r="W8" s="9">
        <f>+'24-03-315'!AG19</f>
        <v>0</v>
      </c>
      <c r="X8" s="11">
        <f>+'24-03-315'!AH19</f>
        <v>0</v>
      </c>
      <c r="Y8" s="11">
        <f>+'24-03-315'!AI19</f>
        <v>0</v>
      </c>
    </row>
    <row r="9" spans="1:25" s="12" customFormat="1" ht="26.25" customHeight="1">
      <c r="A9" s="10" t="s">
        <v>12</v>
      </c>
      <c r="B9" s="9">
        <f>+'24-03-315'!I31</f>
        <v>0</v>
      </c>
      <c r="C9" s="9">
        <f>+'24-03-315'!J31</f>
        <v>0</v>
      </c>
      <c r="D9" s="9">
        <f>+'24-03-315'!L31</f>
        <v>0</v>
      </c>
      <c r="E9" s="9">
        <f>+'24-03-315'!M31</f>
        <v>0</v>
      </c>
      <c r="F9" s="9">
        <f>+'24-03-315'!N31</f>
        <v>0</v>
      </c>
      <c r="G9" s="9">
        <f>+'24-03-315'!Q31</f>
        <v>0</v>
      </c>
      <c r="H9" s="9">
        <f>+'24-03-315'!R31</f>
        <v>0</v>
      </c>
      <c r="I9" s="9">
        <f>+'24-03-315'!S31</f>
        <v>0</v>
      </c>
      <c r="J9" s="9">
        <f>+'24-03-315'!T31</f>
        <v>0</v>
      </c>
      <c r="K9" s="9">
        <f>+'24-03-315'!U31</f>
        <v>0</v>
      </c>
      <c r="L9" s="9">
        <f>+'24-03-315'!V31</f>
        <v>0</v>
      </c>
      <c r="M9" s="9">
        <f>+'24-03-315'!W31</f>
        <v>0</v>
      </c>
      <c r="N9" s="9">
        <f>+'24-03-315'!X31</f>
        <v>0</v>
      </c>
      <c r="O9" s="9">
        <f>+'24-03-315'!Y31</f>
        <v>0</v>
      </c>
      <c r="P9" s="9">
        <f>+'24-03-315'!Z31</f>
        <v>0</v>
      </c>
      <c r="Q9" s="9">
        <f>+'24-03-315'!AA31</f>
        <v>0</v>
      </c>
      <c r="R9" s="9">
        <f>+'24-03-315'!AB31</f>
        <v>0</v>
      </c>
      <c r="S9" s="9">
        <f>+'24-03-315'!AC31</f>
        <v>0</v>
      </c>
      <c r="T9" s="9">
        <f>+'24-03-315'!AD31</f>
        <v>0</v>
      </c>
      <c r="U9" s="9">
        <f>+'24-03-315'!AE31</f>
        <v>0</v>
      </c>
      <c r="V9" s="9">
        <f>+'24-03-315'!AF31</f>
        <v>0</v>
      </c>
      <c r="W9" s="9">
        <f>+'24-03-315'!AG31</f>
        <v>0</v>
      </c>
      <c r="X9" s="11">
        <f>+'24-03-315'!AH31</f>
        <v>0</v>
      </c>
      <c r="Y9" s="11">
        <f>+'24-03-315'!AI31</f>
        <v>0</v>
      </c>
    </row>
    <row r="10" spans="1:25" s="12" customFormat="1" ht="26.25" customHeight="1">
      <c r="A10" s="10" t="s">
        <v>13</v>
      </c>
      <c r="B10" s="9">
        <f>+'24-03-315'!I43</f>
        <v>0</v>
      </c>
      <c r="C10" s="9">
        <f>+'24-03-315'!J43</f>
        <v>0</v>
      </c>
      <c r="D10" s="9">
        <f>+'24-03-315'!L43</f>
        <v>0</v>
      </c>
      <c r="E10" s="9">
        <f>+'24-03-315'!M43</f>
        <v>0</v>
      </c>
      <c r="F10" s="9">
        <f>+'24-03-315'!N43</f>
        <v>0</v>
      </c>
      <c r="G10" s="9">
        <f>+'24-03-315'!Q43</f>
        <v>0</v>
      </c>
      <c r="H10" s="9">
        <f>+'24-03-315'!R43</f>
        <v>0</v>
      </c>
      <c r="I10" s="9">
        <f>+'24-03-315'!S43</f>
        <v>0</v>
      </c>
      <c r="J10" s="9">
        <f>+'24-03-315'!T43</f>
        <v>0</v>
      </c>
      <c r="K10" s="9">
        <f>+'24-03-315'!U43</f>
        <v>0</v>
      </c>
      <c r="L10" s="9">
        <f>+'24-03-315'!V43</f>
        <v>0</v>
      </c>
      <c r="M10" s="9">
        <f>+'24-03-315'!W43</f>
        <v>0</v>
      </c>
      <c r="N10" s="9">
        <f>+'24-03-315'!X43</f>
        <v>0</v>
      </c>
      <c r="O10" s="9">
        <f>+'24-03-315'!Y43</f>
        <v>0</v>
      </c>
      <c r="P10" s="9">
        <f>+'24-03-315'!Z43</f>
        <v>0</v>
      </c>
      <c r="Q10" s="9">
        <f>+'24-03-315'!AA43</f>
        <v>0</v>
      </c>
      <c r="R10" s="9">
        <f>+'24-03-315'!AB43</f>
        <v>0</v>
      </c>
      <c r="S10" s="9">
        <f>+'24-03-315'!AC43</f>
        <v>0</v>
      </c>
      <c r="T10" s="9">
        <f>+'24-03-315'!AD43</f>
        <v>0</v>
      </c>
      <c r="U10" s="9">
        <f>+'24-03-315'!AE43</f>
        <v>0</v>
      </c>
      <c r="V10" s="9">
        <f>+'24-03-315'!AF43</f>
        <v>0</v>
      </c>
      <c r="W10" s="9">
        <f>+'24-03-315'!AG43</f>
        <v>0</v>
      </c>
      <c r="X10" s="11">
        <f>+'24-03-315'!AH43</f>
        <v>0</v>
      </c>
      <c r="Y10" s="11">
        <f>+'24-03-315'!AI43</f>
        <v>0</v>
      </c>
    </row>
    <row r="11" spans="1:25" s="12" customFormat="1" ht="26.25" customHeight="1">
      <c r="A11" s="10" t="s">
        <v>14</v>
      </c>
      <c r="B11" s="9">
        <f>+'24-03-315'!I55</f>
        <v>0</v>
      </c>
      <c r="C11" s="9">
        <f>+'24-03-315'!J55</f>
        <v>0</v>
      </c>
      <c r="D11" s="9">
        <f>+'24-03-315'!L55</f>
        <v>0</v>
      </c>
      <c r="E11" s="9">
        <f>+'24-03-315'!M55</f>
        <v>0</v>
      </c>
      <c r="F11" s="9">
        <f>+'24-03-315'!N55</f>
        <v>0</v>
      </c>
      <c r="G11" s="9">
        <f>+'24-03-315'!Q55</f>
        <v>0</v>
      </c>
      <c r="H11" s="9">
        <f>+'24-03-315'!R55</f>
        <v>0</v>
      </c>
      <c r="I11" s="9">
        <f>+'24-03-315'!S55</f>
        <v>0</v>
      </c>
      <c r="J11" s="9">
        <f>+'24-03-315'!T55</f>
        <v>0</v>
      </c>
      <c r="K11" s="9">
        <f>+'24-03-315'!U55</f>
        <v>0</v>
      </c>
      <c r="L11" s="9">
        <f>+'24-03-315'!V55</f>
        <v>0</v>
      </c>
      <c r="M11" s="9">
        <f>+'24-03-315'!W55</f>
        <v>0</v>
      </c>
      <c r="N11" s="9">
        <f>+'24-03-315'!X55</f>
        <v>0</v>
      </c>
      <c r="O11" s="9">
        <f>+'24-03-315'!Y55</f>
        <v>0</v>
      </c>
      <c r="P11" s="9">
        <f>+'24-03-315'!Z55</f>
        <v>0</v>
      </c>
      <c r="Q11" s="9">
        <f>+'24-03-315'!AA55</f>
        <v>0</v>
      </c>
      <c r="R11" s="9">
        <f>+'24-03-315'!AB55</f>
        <v>0</v>
      </c>
      <c r="S11" s="9">
        <f>+'24-03-315'!AC55</f>
        <v>0</v>
      </c>
      <c r="T11" s="9">
        <f>+'24-03-315'!AD55</f>
        <v>0</v>
      </c>
      <c r="U11" s="9">
        <f>+'24-03-315'!AE55</f>
        <v>0</v>
      </c>
      <c r="V11" s="9">
        <f>+'24-03-315'!AF55</f>
        <v>0</v>
      </c>
      <c r="W11" s="9">
        <f>+'24-03-315'!AG55</f>
        <v>0</v>
      </c>
      <c r="X11" s="11">
        <f>+'24-03-315'!AH55</f>
        <v>0</v>
      </c>
      <c r="Y11" s="11">
        <f>+'24-03-315'!AI55</f>
        <v>0</v>
      </c>
    </row>
    <row r="12" spans="1:25" s="12" customFormat="1" ht="26.25" customHeight="1">
      <c r="A12" s="43" t="s">
        <v>59</v>
      </c>
      <c r="B12" s="9">
        <f>+'24-03-315'!I67</f>
        <v>0</v>
      </c>
      <c r="C12" s="9">
        <f>+'24-03-315'!J67</f>
        <v>0</v>
      </c>
      <c r="D12" s="9">
        <f>+'24-03-315'!L67</f>
        <v>0</v>
      </c>
      <c r="E12" s="9">
        <f>+'24-03-315'!M67</f>
        <v>0</v>
      </c>
      <c r="F12" s="9">
        <f>+'24-03-315'!N67</f>
        <v>0</v>
      </c>
      <c r="G12" s="9">
        <f>+'24-03-315'!Q67</f>
        <v>0</v>
      </c>
      <c r="H12" s="9">
        <f>+'24-03-315'!R67</f>
        <v>0</v>
      </c>
      <c r="I12" s="9">
        <f>+'24-03-315'!S67</f>
        <v>0</v>
      </c>
      <c r="J12" s="9">
        <f>+'24-03-315'!T67</f>
        <v>0</v>
      </c>
      <c r="K12" s="9">
        <f>+'24-03-315'!U67</f>
        <v>0</v>
      </c>
      <c r="L12" s="9">
        <f>+'24-03-315'!V67</f>
        <v>0</v>
      </c>
      <c r="M12" s="9">
        <f>+'24-03-315'!W67</f>
        <v>0</v>
      </c>
      <c r="N12" s="9">
        <f>+'24-03-315'!X67</f>
        <v>0</v>
      </c>
      <c r="O12" s="9">
        <f>+'24-03-315'!Y67</f>
        <v>0</v>
      </c>
      <c r="P12" s="9">
        <f>+'24-03-315'!Z67</f>
        <v>0</v>
      </c>
      <c r="Q12" s="9">
        <f>+'24-03-315'!AA67</f>
        <v>0</v>
      </c>
      <c r="R12" s="9">
        <f>+'24-03-315'!AB67</f>
        <v>0</v>
      </c>
      <c r="S12" s="9">
        <f>+'24-03-315'!AC67</f>
        <v>0</v>
      </c>
      <c r="T12" s="9">
        <f>+'24-03-315'!AD67</f>
        <v>0</v>
      </c>
      <c r="U12" s="9">
        <f>+'24-03-315'!AE67</f>
        <v>0</v>
      </c>
      <c r="V12" s="9">
        <f>+'24-03-315'!AF67</f>
        <v>0</v>
      </c>
      <c r="W12" s="9">
        <f>+'24-03-315'!AG67</f>
        <v>0</v>
      </c>
      <c r="X12" s="11">
        <f>+'24-03-315'!AH67</f>
        <v>0</v>
      </c>
      <c r="Y12" s="11">
        <f>+'24-03-315'!AI67</f>
        <v>0</v>
      </c>
    </row>
    <row r="13" spans="1:25" s="12" customFormat="1" ht="26.25" customHeight="1">
      <c r="A13" s="10" t="s">
        <v>15</v>
      </c>
      <c r="B13" s="9">
        <f>+'24-03-315'!I79</f>
        <v>0</v>
      </c>
      <c r="C13" s="9">
        <f>+'24-03-315'!J79</f>
        <v>0</v>
      </c>
      <c r="D13" s="9">
        <f>+'24-03-315'!L79</f>
        <v>0</v>
      </c>
      <c r="E13" s="9">
        <f>+'24-03-315'!M79</f>
        <v>0</v>
      </c>
      <c r="F13" s="9">
        <f>+'24-03-315'!N79</f>
        <v>0</v>
      </c>
      <c r="G13" s="9">
        <f>+'24-03-315'!Q79</f>
        <v>0</v>
      </c>
      <c r="H13" s="9">
        <f>+'24-03-315'!R79</f>
        <v>0</v>
      </c>
      <c r="I13" s="9">
        <f>+'24-03-315'!S79</f>
        <v>0</v>
      </c>
      <c r="J13" s="9">
        <f>+'24-03-315'!T79</f>
        <v>0</v>
      </c>
      <c r="K13" s="9">
        <f>+'24-03-315'!U79</f>
        <v>0</v>
      </c>
      <c r="L13" s="9">
        <f>+'24-03-315'!V79</f>
        <v>0</v>
      </c>
      <c r="M13" s="9">
        <f>+'24-03-315'!W79</f>
        <v>0</v>
      </c>
      <c r="N13" s="9">
        <f>+'24-03-315'!X79</f>
        <v>0</v>
      </c>
      <c r="O13" s="9">
        <f>+'24-03-315'!Y79</f>
        <v>0</v>
      </c>
      <c r="P13" s="9">
        <f>+'24-03-315'!Z79</f>
        <v>0</v>
      </c>
      <c r="Q13" s="9">
        <f>+'24-03-315'!AA79</f>
        <v>0</v>
      </c>
      <c r="R13" s="9">
        <f>+'24-03-315'!AB79</f>
        <v>0</v>
      </c>
      <c r="S13" s="9">
        <f>+'24-03-315'!AC79</f>
        <v>0</v>
      </c>
      <c r="T13" s="9">
        <f>+'24-03-315'!AD79</f>
        <v>0</v>
      </c>
      <c r="U13" s="9">
        <f>+'24-03-315'!AE79</f>
        <v>0</v>
      </c>
      <c r="V13" s="9">
        <f>+'24-03-315'!AF79</f>
        <v>0</v>
      </c>
      <c r="W13" s="9">
        <f>+'24-03-315'!AG79</f>
        <v>0</v>
      </c>
      <c r="X13" s="11">
        <f>+'24-03-315'!AH79</f>
        <v>0</v>
      </c>
      <c r="Y13" s="11">
        <f>+'24-03-315'!AI79</f>
        <v>0</v>
      </c>
    </row>
    <row r="14" spans="1:25" s="12" customFormat="1" ht="26.25" customHeight="1">
      <c r="A14" s="10" t="s">
        <v>16</v>
      </c>
      <c r="B14" s="9">
        <f>+'24-03-315'!I91</f>
        <v>0</v>
      </c>
      <c r="C14" s="9">
        <f>+'24-03-315'!J91</f>
        <v>0</v>
      </c>
      <c r="D14" s="9">
        <f>+'24-03-315'!L91</f>
        <v>0</v>
      </c>
      <c r="E14" s="9">
        <f>+'24-03-315'!M91</f>
        <v>0</v>
      </c>
      <c r="F14" s="9">
        <f>+'24-03-315'!N91</f>
        <v>0</v>
      </c>
      <c r="G14" s="9">
        <f>+'24-03-315'!Q91</f>
        <v>0</v>
      </c>
      <c r="H14" s="9">
        <f>+'24-03-315'!R91</f>
        <v>0</v>
      </c>
      <c r="I14" s="9">
        <f>+'24-03-315'!S91</f>
        <v>0</v>
      </c>
      <c r="J14" s="9">
        <f>+'24-03-315'!T91</f>
        <v>0</v>
      </c>
      <c r="K14" s="9">
        <f>+'24-03-315'!U91</f>
        <v>0</v>
      </c>
      <c r="L14" s="9">
        <f>+'24-03-315'!V91</f>
        <v>0</v>
      </c>
      <c r="M14" s="9">
        <f>+'24-03-315'!W91</f>
        <v>0</v>
      </c>
      <c r="N14" s="9">
        <f>+'24-03-315'!X91</f>
        <v>0</v>
      </c>
      <c r="O14" s="9">
        <f>+'24-03-315'!Y91</f>
        <v>0</v>
      </c>
      <c r="P14" s="9">
        <f>+'24-03-315'!Z91</f>
        <v>0</v>
      </c>
      <c r="Q14" s="9">
        <f>+'24-03-315'!AA91</f>
        <v>0</v>
      </c>
      <c r="R14" s="9">
        <f>+'24-03-315'!AB91</f>
        <v>0</v>
      </c>
      <c r="S14" s="9">
        <f>+'24-03-315'!AC91</f>
        <v>0</v>
      </c>
      <c r="T14" s="9">
        <f>+'24-03-315'!AD91</f>
        <v>0</v>
      </c>
      <c r="U14" s="9">
        <f>+'24-03-315'!AE91</f>
        <v>0</v>
      </c>
      <c r="V14" s="9">
        <f>+'24-03-315'!AF91</f>
        <v>0</v>
      </c>
      <c r="W14" s="9">
        <f>+'24-03-315'!AG91</f>
        <v>0</v>
      </c>
      <c r="X14" s="11">
        <f>+'24-03-315'!AH91</f>
        <v>0</v>
      </c>
      <c r="Y14" s="11">
        <f>+'24-03-315'!AI91</f>
        <v>0</v>
      </c>
    </row>
    <row r="15" spans="1:25" s="12" customFormat="1" ht="26.25" customHeight="1">
      <c r="A15" s="43" t="s">
        <v>63</v>
      </c>
      <c r="B15" s="9">
        <f>+'24-03-315'!I103</f>
        <v>0</v>
      </c>
      <c r="C15" s="9">
        <f>+'24-03-315'!J103</f>
        <v>0</v>
      </c>
      <c r="D15" s="9">
        <f>+'24-03-315'!L103</f>
        <v>0</v>
      </c>
      <c r="E15" s="9">
        <f>+'24-03-315'!M103</f>
        <v>0</v>
      </c>
      <c r="F15" s="9">
        <f>+'24-03-315'!N103</f>
        <v>0</v>
      </c>
      <c r="G15" s="9">
        <f>+'24-03-315'!Q103</f>
        <v>0</v>
      </c>
      <c r="H15" s="9">
        <f>+'24-03-315'!R103</f>
        <v>0</v>
      </c>
      <c r="I15" s="9">
        <f>+'24-03-315'!S103</f>
        <v>0</v>
      </c>
      <c r="J15" s="9">
        <f>+'24-03-315'!T103</f>
        <v>0</v>
      </c>
      <c r="K15" s="9">
        <f>+'24-03-315'!U103</f>
        <v>0</v>
      </c>
      <c r="L15" s="9">
        <f>+'24-03-315'!V103</f>
        <v>0</v>
      </c>
      <c r="M15" s="9">
        <f>+'24-03-315'!W103</f>
        <v>0</v>
      </c>
      <c r="N15" s="9">
        <f>+'24-03-315'!X103</f>
        <v>0</v>
      </c>
      <c r="O15" s="9">
        <f>+'24-03-315'!Y103</f>
        <v>0</v>
      </c>
      <c r="P15" s="9">
        <f>+'24-03-315'!Z103</f>
        <v>0</v>
      </c>
      <c r="Q15" s="9">
        <f>+'24-03-315'!AA103</f>
        <v>0</v>
      </c>
      <c r="R15" s="9">
        <f>+'24-03-315'!AB103</f>
        <v>0</v>
      </c>
      <c r="S15" s="9">
        <f>+'24-03-315'!AC103</f>
        <v>0</v>
      </c>
      <c r="T15" s="9">
        <f>+'24-03-315'!AD103</f>
        <v>0</v>
      </c>
      <c r="U15" s="9">
        <f>+'24-03-315'!AE103</f>
        <v>0</v>
      </c>
      <c r="V15" s="9">
        <f>+'24-03-315'!AF103</f>
        <v>0</v>
      </c>
      <c r="W15" s="9">
        <f>+'24-03-315'!AG103</f>
        <v>0</v>
      </c>
      <c r="X15" s="11">
        <f>+'24-03-315'!AH103</f>
        <v>0</v>
      </c>
      <c r="Y15" s="11">
        <f>+'24-03-315'!AI103</f>
        <v>0</v>
      </c>
    </row>
    <row r="16" spans="1:25" s="12" customFormat="1" ht="26.25" customHeight="1">
      <c r="A16" s="43" t="s">
        <v>65</v>
      </c>
      <c r="B16" s="9">
        <f>+'24-03-315'!I115</f>
        <v>0</v>
      </c>
      <c r="C16" s="9">
        <f>+'24-03-315'!J115</f>
        <v>0</v>
      </c>
      <c r="D16" s="9">
        <f>+'24-03-315'!L115</f>
        <v>0</v>
      </c>
      <c r="E16" s="9">
        <f>+'24-03-315'!M115</f>
        <v>0</v>
      </c>
      <c r="F16" s="9">
        <f>+'24-03-315'!N115</f>
        <v>0</v>
      </c>
      <c r="G16" s="9">
        <f>+'24-03-315'!Q115</f>
        <v>0</v>
      </c>
      <c r="H16" s="9">
        <f>+'24-03-315'!R115</f>
        <v>0</v>
      </c>
      <c r="I16" s="9">
        <f>+'24-03-315'!S115</f>
        <v>0</v>
      </c>
      <c r="J16" s="9">
        <f>+'24-03-315'!T115</f>
        <v>0</v>
      </c>
      <c r="K16" s="9">
        <f>+'24-03-315'!U115</f>
        <v>0</v>
      </c>
      <c r="L16" s="9">
        <f>+'24-03-315'!V115</f>
        <v>0</v>
      </c>
      <c r="M16" s="9">
        <f>+'24-03-315'!W115</f>
        <v>0</v>
      </c>
      <c r="N16" s="9">
        <f>+'24-03-315'!X115</f>
        <v>0</v>
      </c>
      <c r="O16" s="9">
        <f>+'24-03-315'!Y115</f>
        <v>0</v>
      </c>
      <c r="P16" s="9">
        <f>+'24-03-315'!Z115</f>
        <v>0</v>
      </c>
      <c r="Q16" s="9">
        <f>+'24-03-315'!AA115</f>
        <v>0</v>
      </c>
      <c r="R16" s="9">
        <f>+'24-03-315'!AB115</f>
        <v>0</v>
      </c>
      <c r="S16" s="9">
        <f>+'24-03-315'!AC115</f>
        <v>0</v>
      </c>
      <c r="T16" s="9">
        <f>+'24-03-315'!AD115</f>
        <v>0</v>
      </c>
      <c r="U16" s="9">
        <f>+'24-03-315'!AE115</f>
        <v>0</v>
      </c>
      <c r="V16" s="9">
        <f>+'24-03-315'!AF115</f>
        <v>0</v>
      </c>
      <c r="W16" s="9">
        <f>+'24-03-315'!AG115</f>
        <v>0</v>
      </c>
      <c r="X16" s="11">
        <f>+'24-03-315'!AH115</f>
        <v>0</v>
      </c>
      <c r="Y16" s="11">
        <f>+'24-03-315'!AI115</f>
        <v>0</v>
      </c>
    </row>
    <row r="17" spans="1:25" s="12" customFormat="1" ht="26.25" customHeight="1">
      <c r="A17" s="10" t="s">
        <v>17</v>
      </c>
      <c r="B17" s="9">
        <f>+'24-03-315'!I127</f>
        <v>0</v>
      </c>
      <c r="C17" s="9">
        <f>+'24-03-315'!J127</f>
        <v>0</v>
      </c>
      <c r="D17" s="9">
        <f>+'24-03-315'!L127</f>
        <v>0</v>
      </c>
      <c r="E17" s="9">
        <f>+'24-03-315'!M127</f>
        <v>0</v>
      </c>
      <c r="F17" s="9">
        <f>+'24-03-315'!N127</f>
        <v>0</v>
      </c>
      <c r="G17" s="9">
        <f>+'24-03-315'!Q127</f>
        <v>0</v>
      </c>
      <c r="H17" s="9">
        <f>+'24-03-315'!R127</f>
        <v>0</v>
      </c>
      <c r="I17" s="9">
        <f>+'24-03-315'!S127</f>
        <v>0</v>
      </c>
      <c r="J17" s="9">
        <f>+'24-03-315'!T127</f>
        <v>0</v>
      </c>
      <c r="K17" s="9">
        <f>+'24-03-315'!U127</f>
        <v>0</v>
      </c>
      <c r="L17" s="9">
        <f>+'24-03-315'!V127</f>
        <v>0</v>
      </c>
      <c r="M17" s="9">
        <f>+'24-03-315'!W127</f>
        <v>0</v>
      </c>
      <c r="N17" s="9">
        <f>+'24-03-315'!X127</f>
        <v>0</v>
      </c>
      <c r="O17" s="9">
        <f>+'24-03-315'!Y127</f>
        <v>0</v>
      </c>
      <c r="P17" s="9">
        <f>+'24-03-315'!Z127</f>
        <v>0</v>
      </c>
      <c r="Q17" s="9">
        <f>+'24-03-315'!AA127</f>
        <v>0</v>
      </c>
      <c r="R17" s="9">
        <f>+'24-03-315'!AB127</f>
        <v>0</v>
      </c>
      <c r="S17" s="9">
        <f>+'24-03-315'!AC127</f>
        <v>0</v>
      </c>
      <c r="T17" s="9">
        <f>+'24-03-315'!AD127</f>
        <v>0</v>
      </c>
      <c r="U17" s="9">
        <f>+'24-03-315'!AE127</f>
        <v>0</v>
      </c>
      <c r="V17" s="9">
        <f>+'24-03-315'!AF127</f>
        <v>0</v>
      </c>
      <c r="W17" s="9">
        <f>+'24-03-315'!AG127</f>
        <v>0</v>
      </c>
      <c r="X17" s="11">
        <f>+'24-03-315'!AH127</f>
        <v>0</v>
      </c>
      <c r="Y17" s="11">
        <f>+'24-03-315'!AI127</f>
        <v>0</v>
      </c>
    </row>
    <row r="18" spans="1:25" s="12" customFormat="1" ht="26.25" customHeight="1">
      <c r="A18" s="43" t="s">
        <v>68</v>
      </c>
      <c r="B18" s="9">
        <f>+'24-03-315'!I139</f>
        <v>0</v>
      </c>
      <c r="C18" s="9">
        <f>+'24-03-315'!J139</f>
        <v>0</v>
      </c>
      <c r="D18" s="9">
        <f>+'24-03-315'!L139</f>
        <v>0</v>
      </c>
      <c r="E18" s="9">
        <f>+'24-03-315'!M139</f>
        <v>0</v>
      </c>
      <c r="F18" s="9">
        <f>+'24-03-315'!N139</f>
        <v>0</v>
      </c>
      <c r="G18" s="9">
        <f>+'24-03-315'!Q139</f>
        <v>0</v>
      </c>
      <c r="H18" s="9">
        <f>+'24-03-315'!R139</f>
        <v>0</v>
      </c>
      <c r="I18" s="9">
        <f>+'24-03-315'!S139</f>
        <v>0</v>
      </c>
      <c r="J18" s="9">
        <f>+'24-03-315'!T139</f>
        <v>0</v>
      </c>
      <c r="K18" s="9">
        <f>+'24-03-315'!U139</f>
        <v>0</v>
      </c>
      <c r="L18" s="9">
        <f>+'24-03-315'!V139</f>
        <v>0</v>
      </c>
      <c r="M18" s="9">
        <f>+'24-03-315'!W139</f>
        <v>0</v>
      </c>
      <c r="N18" s="9">
        <f>+'24-03-315'!X139</f>
        <v>0</v>
      </c>
      <c r="O18" s="9">
        <f>+'24-03-315'!Y139</f>
        <v>0</v>
      </c>
      <c r="P18" s="9">
        <f>+'24-03-315'!Z139</f>
        <v>0</v>
      </c>
      <c r="Q18" s="9">
        <f>+'24-03-315'!AA139</f>
        <v>0</v>
      </c>
      <c r="R18" s="9">
        <f>+'24-03-315'!AB139</f>
        <v>0</v>
      </c>
      <c r="S18" s="9">
        <f>+'24-03-315'!AC139</f>
        <v>0</v>
      </c>
      <c r="T18" s="9">
        <f>+'24-03-315'!AD139</f>
        <v>0</v>
      </c>
      <c r="U18" s="9">
        <f>+'24-03-315'!AE139</f>
        <v>0</v>
      </c>
      <c r="V18" s="9">
        <f>+'24-03-315'!AF139</f>
        <v>0</v>
      </c>
      <c r="W18" s="9">
        <f>+'24-03-315'!AG139</f>
        <v>0</v>
      </c>
      <c r="X18" s="11">
        <f>+'24-03-315'!AH139</f>
        <v>0</v>
      </c>
      <c r="Y18" s="11">
        <f>+'24-03-315'!AI139</f>
        <v>0</v>
      </c>
    </row>
    <row r="19" spans="1:25" s="12" customFormat="1" ht="26.25" customHeight="1">
      <c r="A19" s="10" t="s">
        <v>18</v>
      </c>
      <c r="B19" s="9">
        <f>+'24-03-315'!I151</f>
        <v>0</v>
      </c>
      <c r="C19" s="9">
        <f>+'24-03-315'!J151</f>
        <v>0</v>
      </c>
      <c r="D19" s="9">
        <f>+'24-03-315'!L151</f>
        <v>0</v>
      </c>
      <c r="E19" s="9">
        <f>+'24-03-315'!M151</f>
        <v>0</v>
      </c>
      <c r="F19" s="9">
        <f>+'24-03-315'!N151</f>
        <v>0</v>
      </c>
      <c r="G19" s="9">
        <f>+'24-03-315'!Q151</f>
        <v>0</v>
      </c>
      <c r="H19" s="9">
        <f>+'24-03-315'!R151</f>
        <v>0</v>
      </c>
      <c r="I19" s="9">
        <f>+'24-03-315'!S151</f>
        <v>0</v>
      </c>
      <c r="J19" s="9">
        <f>+'24-03-315'!T151</f>
        <v>0</v>
      </c>
      <c r="K19" s="9">
        <f>+'24-03-315'!U151</f>
        <v>0</v>
      </c>
      <c r="L19" s="9">
        <f>+'24-03-315'!V151</f>
        <v>0</v>
      </c>
      <c r="M19" s="9">
        <f>+'24-03-315'!W151</f>
        <v>0</v>
      </c>
      <c r="N19" s="9">
        <f>+'24-03-315'!X151</f>
        <v>0</v>
      </c>
      <c r="O19" s="9">
        <f>+'24-03-315'!Y151</f>
        <v>0</v>
      </c>
      <c r="P19" s="9">
        <f>+'24-03-315'!Z151</f>
        <v>0</v>
      </c>
      <c r="Q19" s="9">
        <f>+'24-03-315'!AA151</f>
        <v>0</v>
      </c>
      <c r="R19" s="9">
        <f>+'24-03-315'!AB151</f>
        <v>0</v>
      </c>
      <c r="S19" s="9">
        <f>+'24-03-315'!AC151</f>
        <v>0</v>
      </c>
      <c r="T19" s="9">
        <f>+'24-03-315'!AD151</f>
        <v>0</v>
      </c>
      <c r="U19" s="9">
        <f>+'24-03-315'!AE151</f>
        <v>0</v>
      </c>
      <c r="V19" s="9">
        <f>+'24-03-315'!AF151</f>
        <v>0</v>
      </c>
      <c r="W19" s="9">
        <f>+'24-03-315'!AG151</f>
        <v>0</v>
      </c>
      <c r="X19" s="11">
        <f>+'24-03-315'!AH151</f>
        <v>0</v>
      </c>
      <c r="Y19" s="11">
        <f>+'24-03-315'!AI151</f>
        <v>0</v>
      </c>
    </row>
    <row r="20" spans="1:25" s="12" customFormat="1" ht="26.25" customHeight="1">
      <c r="A20" s="15" t="s">
        <v>71</v>
      </c>
      <c r="B20" s="9">
        <f>+'24-03-315'!I163</f>
        <v>0</v>
      </c>
      <c r="C20" s="9">
        <f>+'24-03-315'!J163</f>
        <v>0</v>
      </c>
      <c r="D20" s="9">
        <f>+'24-03-315'!L163</f>
        <v>0</v>
      </c>
      <c r="E20" s="9">
        <f>+'24-03-315'!M163</f>
        <v>0</v>
      </c>
      <c r="F20" s="9">
        <f>+'24-03-315'!N163</f>
        <v>0</v>
      </c>
      <c r="G20" s="9">
        <f>+'24-03-315'!Q163</f>
        <v>0</v>
      </c>
      <c r="H20" s="9">
        <f>+'24-03-315'!R163</f>
        <v>0</v>
      </c>
      <c r="I20" s="9">
        <f>+'24-03-315'!S163</f>
        <v>0</v>
      </c>
      <c r="J20" s="9">
        <f>+'24-03-315'!T163</f>
        <v>0</v>
      </c>
      <c r="K20" s="9">
        <f>+'24-03-315'!U163</f>
        <v>0</v>
      </c>
      <c r="L20" s="9">
        <f>+'24-03-315'!V163</f>
        <v>0</v>
      </c>
      <c r="M20" s="9">
        <f>+'24-03-315'!W163</f>
        <v>0</v>
      </c>
      <c r="N20" s="9">
        <f>+'24-03-315'!X163</f>
        <v>0</v>
      </c>
      <c r="O20" s="9">
        <f>+'24-03-315'!Y163</f>
        <v>0</v>
      </c>
      <c r="P20" s="9">
        <f>+'24-03-315'!Z163</f>
        <v>0</v>
      </c>
      <c r="Q20" s="9">
        <f>+'24-03-315'!AA163</f>
        <v>0</v>
      </c>
      <c r="R20" s="9">
        <f>+'24-03-315'!AB163</f>
        <v>0</v>
      </c>
      <c r="S20" s="9">
        <f>+'24-03-315'!AC163</f>
        <v>0</v>
      </c>
      <c r="T20" s="9">
        <f>+'24-03-315'!AD163</f>
        <v>0</v>
      </c>
      <c r="U20" s="9">
        <f>+'24-03-315'!AE163</f>
        <v>0</v>
      </c>
      <c r="V20" s="9">
        <f>+'24-03-315'!AF163</f>
        <v>0</v>
      </c>
      <c r="W20" s="9">
        <f>+'24-03-315'!AG163</f>
        <v>0</v>
      </c>
      <c r="X20" s="11">
        <f>+'24-03-315'!AH163</f>
        <v>0</v>
      </c>
      <c r="Y20" s="11">
        <f>+'24-03-315'!AI163</f>
        <v>0</v>
      </c>
    </row>
    <row r="21" spans="1:25" s="12" customFormat="1" ht="26.25" customHeight="1">
      <c r="A21" s="13" t="s">
        <v>20</v>
      </c>
      <c r="B21" s="9">
        <f>+'24-03-315'!I175</f>
        <v>0</v>
      </c>
      <c r="C21" s="9">
        <f>+'24-03-315'!J175</f>
        <v>0</v>
      </c>
      <c r="D21" s="9">
        <f>+'24-03-315'!L175</f>
        <v>0</v>
      </c>
      <c r="E21" s="9">
        <f>+'24-03-315'!M175</f>
        <v>0</v>
      </c>
      <c r="F21" s="9">
        <f>+'24-03-315'!N175</f>
        <v>0</v>
      </c>
      <c r="G21" s="9">
        <f>+'24-03-315'!Q175</f>
        <v>0</v>
      </c>
      <c r="H21" s="9">
        <f>+'24-03-315'!R175</f>
        <v>0</v>
      </c>
      <c r="I21" s="9">
        <f>+'24-03-315'!S175</f>
        <v>0</v>
      </c>
      <c r="J21" s="9">
        <f>+'24-03-315'!T175</f>
        <v>0</v>
      </c>
      <c r="K21" s="9">
        <f>+'24-03-315'!U175</f>
        <v>0</v>
      </c>
      <c r="L21" s="9">
        <f>+'24-03-315'!V175</f>
        <v>0</v>
      </c>
      <c r="M21" s="9">
        <f>+'24-03-315'!W175</f>
        <v>0</v>
      </c>
      <c r="N21" s="9">
        <f>+'24-03-315'!X175</f>
        <v>0</v>
      </c>
      <c r="O21" s="9">
        <f>+'24-03-315'!Y175</f>
        <v>0</v>
      </c>
      <c r="P21" s="9">
        <f>+'24-03-315'!Z175</f>
        <v>0</v>
      </c>
      <c r="Q21" s="9">
        <f>+'24-03-315'!AA175</f>
        <v>0</v>
      </c>
      <c r="R21" s="9">
        <f>+'24-03-315'!AB175</f>
        <v>0</v>
      </c>
      <c r="S21" s="9">
        <f>+'24-03-315'!AC175</f>
        <v>0</v>
      </c>
      <c r="T21" s="9">
        <f>+'24-03-315'!AD175</f>
        <v>0</v>
      </c>
      <c r="U21" s="9">
        <f>+'24-03-315'!AE175</f>
        <v>0</v>
      </c>
      <c r="V21" s="9">
        <f>+'24-03-315'!AF175</f>
        <v>0</v>
      </c>
      <c r="W21" s="9">
        <f>+'24-03-315'!AG175</f>
        <v>0</v>
      </c>
      <c r="X21" s="11">
        <f>+'24-03-315'!AH175</f>
        <v>0</v>
      </c>
      <c r="Y21" s="11">
        <f>+'24-03-315'!AI175</f>
        <v>0</v>
      </c>
    </row>
    <row r="22" spans="1:25" s="12" customFormat="1" ht="26.25" customHeight="1">
      <c r="A22" s="13" t="s">
        <v>19</v>
      </c>
      <c r="B22" s="9">
        <f>+'24-03-315'!I187</f>
        <v>0</v>
      </c>
      <c r="C22" s="9">
        <f>+'24-03-315'!J187</f>
        <v>0</v>
      </c>
      <c r="D22" s="9">
        <f>+'24-03-315'!L187</f>
        <v>0</v>
      </c>
      <c r="E22" s="9">
        <f>+'24-03-315'!M187</f>
        <v>0</v>
      </c>
      <c r="F22" s="9">
        <f>+'24-03-315'!N187</f>
        <v>0</v>
      </c>
      <c r="G22" s="9">
        <f>+'24-03-315'!Q187</f>
        <v>0</v>
      </c>
      <c r="H22" s="9">
        <f>+'24-03-315'!R187</f>
        <v>0</v>
      </c>
      <c r="I22" s="9">
        <f>+'24-03-315'!S187</f>
        <v>0</v>
      </c>
      <c r="J22" s="9">
        <f>+'24-03-315'!T187</f>
        <v>0</v>
      </c>
      <c r="K22" s="9">
        <f>+'24-03-315'!U187</f>
        <v>0</v>
      </c>
      <c r="L22" s="9">
        <f>+'24-03-315'!V187</f>
        <v>0</v>
      </c>
      <c r="M22" s="9">
        <f>+'24-03-315'!W187</f>
        <v>0</v>
      </c>
      <c r="N22" s="9">
        <f>+'24-03-315'!X187</f>
        <v>0</v>
      </c>
      <c r="O22" s="9">
        <f>+'24-03-315'!Y187</f>
        <v>0</v>
      </c>
      <c r="P22" s="9">
        <f>+'24-03-315'!Z187</f>
        <v>0</v>
      </c>
      <c r="Q22" s="9">
        <f>+'24-03-315'!AA187</f>
        <v>0</v>
      </c>
      <c r="R22" s="9">
        <f>+'24-03-315'!AB187</f>
        <v>0</v>
      </c>
      <c r="S22" s="9">
        <f>+'24-03-315'!AC187</f>
        <v>0</v>
      </c>
      <c r="T22" s="9">
        <f>+'24-03-315'!AD187</f>
        <v>0</v>
      </c>
      <c r="U22" s="9">
        <f>+'24-03-315'!AE187</f>
        <v>0</v>
      </c>
      <c r="V22" s="9">
        <f>+'24-03-315'!AF187</f>
        <v>0</v>
      </c>
      <c r="W22" s="9">
        <f>+'24-03-315'!AG187</f>
        <v>0</v>
      </c>
      <c r="X22" s="11">
        <f>+'24-03-315'!AH187</f>
        <v>0</v>
      </c>
      <c r="Y22" s="11">
        <f>+'24-03-315'!AI187</f>
        <v>0</v>
      </c>
    </row>
    <row r="23" spans="1:25" s="12" customFormat="1" ht="26.25" customHeight="1">
      <c r="A23" s="14" t="s">
        <v>49</v>
      </c>
      <c r="B23" s="9">
        <f>+'24-03-315'!I191</f>
        <v>533281000</v>
      </c>
      <c r="C23" s="9">
        <f>+'24-03-315'!J191</f>
        <v>113718994</v>
      </c>
      <c r="D23" s="9">
        <f>+'24-03-315'!L191</f>
        <v>0</v>
      </c>
      <c r="E23" s="9">
        <f>+'24-03-315'!M191</f>
        <v>0</v>
      </c>
      <c r="F23" s="9">
        <f>+'24-03-315'!N191</f>
        <v>0</v>
      </c>
      <c r="G23" s="9">
        <f>+'24-03-315'!Q191</f>
        <v>0</v>
      </c>
      <c r="H23" s="9">
        <f>+'24-03-315'!R191</f>
        <v>10125555</v>
      </c>
      <c r="I23" s="9">
        <f>+'24-03-315'!S191</f>
        <v>10125555</v>
      </c>
      <c r="J23" s="9">
        <f>+'24-03-315'!T191</f>
        <v>20251110</v>
      </c>
      <c r="K23" s="9">
        <f>+'24-03-315'!U191</f>
        <v>0</v>
      </c>
      <c r="L23" s="9">
        <f>+'24-03-315'!V191</f>
        <v>0</v>
      </c>
      <c r="M23" s="9">
        <f>+'24-03-315'!W191</f>
        <v>0</v>
      </c>
      <c r="N23" s="9">
        <f>+'24-03-315'!X191</f>
        <v>0</v>
      </c>
      <c r="O23" s="9">
        <f>+'24-03-315'!Y191</f>
        <v>0</v>
      </c>
      <c r="P23" s="9">
        <f>+'24-03-315'!Z191</f>
        <v>0</v>
      </c>
      <c r="Q23" s="9">
        <f>+'24-03-315'!AA191</f>
        <v>0</v>
      </c>
      <c r="R23" s="9">
        <f>+'24-03-315'!AB191</f>
        <v>0</v>
      </c>
      <c r="S23" s="9">
        <f>+'24-03-315'!AC191</f>
        <v>0</v>
      </c>
      <c r="T23" s="9">
        <f>+'24-03-315'!AD191</f>
        <v>0</v>
      </c>
      <c r="U23" s="9">
        <f>+'24-03-315'!AE191</f>
        <v>0</v>
      </c>
      <c r="V23" s="9">
        <f>+'24-03-315'!AF191</f>
        <v>0</v>
      </c>
      <c r="W23" s="9">
        <f>+'24-03-315'!AG191</f>
        <v>20251110</v>
      </c>
      <c r="X23" s="11">
        <f>+'24-03-315'!AH191</f>
        <v>3.7974557503455027E-2</v>
      </c>
      <c r="Y23" s="11">
        <f>+'24-03-315'!AI191</f>
        <v>1</v>
      </c>
    </row>
    <row r="24" spans="1:25" ht="36" customHeight="1">
      <c r="A24" s="66" t="str">
        <f>"TOTAL ASIG."&amp;" "&amp;$A$5</f>
        <v xml:space="preserve">TOTAL ASIG. 24-03-315 ELIGE VIVIR SANO </v>
      </c>
      <c r="B24" s="67">
        <f t="shared" ref="B24:W24" si="0">SUM(B8:B23)</f>
        <v>533281000</v>
      </c>
      <c r="C24" s="67">
        <f t="shared" si="0"/>
        <v>113718994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10125555</v>
      </c>
      <c r="I24" s="70">
        <f t="shared" si="0"/>
        <v>10125555</v>
      </c>
      <c r="J24" s="67">
        <f t="shared" si="0"/>
        <v>20251110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20251110</v>
      </c>
      <c r="X24" s="68">
        <f>IF(ISERROR(W24/B24),0,W24/B24)</f>
        <v>3.7974557503455027E-2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sheetProtection password="C0D6" sheet="1" objects="1" scenarios="1"/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84" scale="53" fitToHeight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101"/>
  <sheetViews>
    <sheetView zoomScaleNormal="100" workbookViewId="0">
      <pane xSplit="3" ySplit="7" topLeftCell="Q78" activePane="bottomRight" state="frozen"/>
      <selection activeCell="A5" sqref="A5:T5"/>
      <selection pane="topRight" activeCell="A5" sqref="A5:T5"/>
      <selection pane="bottomLeft" activeCell="A5" sqref="A5:T5"/>
      <selection pane="bottomRight" activeCell="AG21" sqref="AG21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140625" style="3" bestFit="1" customWidth="1"/>
    <col min="4" max="4" width="25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customWidth="1" outlineLevel="1"/>
    <col min="20" max="20" width="12" style="6" customWidth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1.425781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35" t="s">
        <v>79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</row>
    <row r="2" spans="1:35" s="1" customFormat="1" ht="16.5" customHeight="1">
      <c r="A2" s="136" t="s">
        <v>77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</row>
    <row r="3" spans="1:35" s="1" customFormat="1" ht="16.5" customHeight="1">
      <c r="A3" s="135" t="s">
        <v>202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</row>
    <row r="4" spans="1:3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</row>
    <row r="5" spans="1:35" ht="17.25" customHeight="1">
      <c r="A5" s="138" t="s">
        <v>80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</row>
    <row r="6" spans="1:35" s="3" customFormat="1" ht="25.5" customHeight="1">
      <c r="A6" s="123" t="s">
        <v>0</v>
      </c>
      <c r="B6" s="47" t="s">
        <v>34</v>
      </c>
      <c r="C6" s="128" t="s">
        <v>2</v>
      </c>
      <c r="D6" s="123" t="s">
        <v>30</v>
      </c>
      <c r="E6" s="128" t="s">
        <v>3</v>
      </c>
      <c r="F6" s="123" t="s">
        <v>31</v>
      </c>
      <c r="G6" s="123" t="s">
        <v>4</v>
      </c>
      <c r="H6" s="123"/>
      <c r="I6" s="140" t="s">
        <v>32</v>
      </c>
      <c r="J6" s="140" t="s">
        <v>10</v>
      </c>
      <c r="K6" s="123" t="s">
        <v>8</v>
      </c>
      <c r="L6" s="125" t="s">
        <v>21</v>
      </c>
      <c r="M6" s="126"/>
      <c r="N6" s="127"/>
      <c r="O6" s="123" t="s">
        <v>9</v>
      </c>
      <c r="P6" s="128" t="s">
        <v>5</v>
      </c>
      <c r="Q6" s="124" t="s">
        <v>33</v>
      </c>
      <c r="R6" s="124"/>
      <c r="S6" s="124"/>
      <c r="T6" s="118" t="s">
        <v>23</v>
      </c>
      <c r="U6" s="124" t="s">
        <v>33</v>
      </c>
      <c r="V6" s="124"/>
      <c r="W6" s="124"/>
      <c r="X6" s="130" t="s">
        <v>24</v>
      </c>
      <c r="Y6" s="124" t="s">
        <v>33</v>
      </c>
      <c r="Z6" s="124"/>
      <c r="AA6" s="124"/>
      <c r="AB6" s="118" t="s">
        <v>25</v>
      </c>
      <c r="AC6" s="124" t="s">
        <v>33</v>
      </c>
      <c r="AD6" s="124"/>
      <c r="AE6" s="124"/>
      <c r="AF6" s="118" t="s">
        <v>26</v>
      </c>
      <c r="AG6" s="118" t="s">
        <v>47</v>
      </c>
      <c r="AH6" s="137" t="s">
        <v>53</v>
      </c>
      <c r="AI6" s="137"/>
    </row>
    <row r="7" spans="1:35" s="3" customFormat="1" ht="22.5">
      <c r="A7" s="123"/>
      <c r="B7" s="48" t="s">
        <v>1</v>
      </c>
      <c r="C7" s="129"/>
      <c r="D7" s="123"/>
      <c r="E7" s="129"/>
      <c r="F7" s="123"/>
      <c r="G7" s="49" t="s">
        <v>6</v>
      </c>
      <c r="H7" s="49" t="s">
        <v>7</v>
      </c>
      <c r="I7" s="141"/>
      <c r="J7" s="141"/>
      <c r="K7" s="123"/>
      <c r="L7" s="50" t="s">
        <v>11</v>
      </c>
      <c r="M7" s="50" t="s">
        <v>22</v>
      </c>
      <c r="N7" s="51" t="s">
        <v>75</v>
      </c>
      <c r="O7" s="123"/>
      <c r="P7" s="129"/>
      <c r="Q7" s="50" t="s">
        <v>35</v>
      </c>
      <c r="R7" s="50" t="s">
        <v>36</v>
      </c>
      <c r="S7" s="50" t="s">
        <v>37</v>
      </c>
      <c r="T7" s="119"/>
      <c r="U7" s="50" t="s">
        <v>38</v>
      </c>
      <c r="V7" s="50" t="s">
        <v>39</v>
      </c>
      <c r="W7" s="50" t="s">
        <v>40</v>
      </c>
      <c r="X7" s="131"/>
      <c r="Y7" s="50" t="s">
        <v>41</v>
      </c>
      <c r="Z7" s="50" t="s">
        <v>42</v>
      </c>
      <c r="AA7" s="50" t="s">
        <v>43</v>
      </c>
      <c r="AB7" s="119"/>
      <c r="AC7" s="50" t="s">
        <v>44</v>
      </c>
      <c r="AD7" s="50" t="s">
        <v>45</v>
      </c>
      <c r="AE7" s="50" t="s">
        <v>46</v>
      </c>
      <c r="AF7" s="119"/>
      <c r="AG7" s="119"/>
      <c r="AH7" s="52" t="s">
        <v>29</v>
      </c>
      <c r="AI7" s="52" t="s">
        <v>54</v>
      </c>
    </row>
    <row r="8" spans="1:35" ht="12.75" customHeight="1">
      <c r="A8" s="8"/>
      <c r="B8" s="120" t="s">
        <v>52</v>
      </c>
      <c r="C8" s="121"/>
      <c r="D8" s="122"/>
      <c r="E8" s="18"/>
      <c r="F8" s="19"/>
      <c r="G8" s="20"/>
      <c r="H8" s="20"/>
      <c r="I8" s="154">
        <v>33957320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39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134"/>
      <c r="J9" s="72">
        <v>31465750</v>
      </c>
      <c r="K9" s="73" t="s">
        <v>84</v>
      </c>
      <c r="L9" s="35"/>
      <c r="M9" s="35"/>
      <c r="N9" s="35"/>
      <c r="O9" s="28"/>
      <c r="P9" s="28"/>
      <c r="Q9" s="74">
        <v>61960</v>
      </c>
      <c r="R9" s="35">
        <v>5268301</v>
      </c>
      <c r="S9" s="35">
        <v>2613110</v>
      </c>
      <c r="T9" s="40">
        <f>SUM(Q9:S9)</f>
        <v>7943371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" si="0">SUM(T9,X9,AB9,AF9)</f>
        <v>7943371</v>
      </c>
      <c r="AH9" s="41">
        <f>IF(ISERROR(AG9/I8),0,AG9/I8)</f>
        <v>0.23392219998515784</v>
      </c>
      <c r="AI9" s="42">
        <f>IF(ISERROR(AG9/$AG$84),"-",AG9/$AG$84)</f>
        <v>2.5046263266379386E-2</v>
      </c>
    </row>
    <row r="10" spans="1:35" ht="12.75" customHeight="1">
      <c r="A10" s="109" t="s">
        <v>56</v>
      </c>
      <c r="B10" s="110"/>
      <c r="C10" s="110"/>
      <c r="D10" s="110"/>
      <c r="E10" s="110"/>
      <c r="F10" s="110"/>
      <c r="G10" s="110"/>
      <c r="H10" s="111"/>
      <c r="I10" s="55">
        <f>SUM(I8:I8)</f>
        <v>33957320</v>
      </c>
      <c r="J10" s="55">
        <f>SUM(J9:J9)</f>
        <v>31465750</v>
      </c>
      <c r="K10" s="56"/>
      <c r="L10" s="55">
        <f>SUM(L9:L9)</f>
        <v>0</v>
      </c>
      <c r="M10" s="55">
        <f>SUM(M9:M9)</f>
        <v>0</v>
      </c>
      <c r="N10" s="55">
        <f>SUM(N9:N9)</f>
        <v>0</v>
      </c>
      <c r="O10" s="57"/>
      <c r="P10" s="59"/>
      <c r="Q10" s="55">
        <f t="shared" ref="Q10:AG10" si="1">SUM(Q9:Q9)</f>
        <v>61960</v>
      </c>
      <c r="R10" s="55">
        <f t="shared" si="1"/>
        <v>5268301</v>
      </c>
      <c r="S10" s="55">
        <f t="shared" si="1"/>
        <v>2613110</v>
      </c>
      <c r="T10" s="60">
        <f t="shared" si="1"/>
        <v>7943371</v>
      </c>
      <c r="U10" s="55">
        <f t="shared" si="1"/>
        <v>0</v>
      </c>
      <c r="V10" s="55">
        <f t="shared" si="1"/>
        <v>0</v>
      </c>
      <c r="W10" s="55">
        <f t="shared" si="1"/>
        <v>0</v>
      </c>
      <c r="X10" s="60">
        <f t="shared" si="1"/>
        <v>0</v>
      </c>
      <c r="Y10" s="55">
        <f t="shared" si="1"/>
        <v>0</v>
      </c>
      <c r="Z10" s="55">
        <f t="shared" si="1"/>
        <v>0</v>
      </c>
      <c r="AA10" s="55">
        <f t="shared" si="1"/>
        <v>0</v>
      </c>
      <c r="AB10" s="60">
        <f t="shared" si="1"/>
        <v>0</v>
      </c>
      <c r="AC10" s="55">
        <f t="shared" si="1"/>
        <v>0</v>
      </c>
      <c r="AD10" s="55">
        <f t="shared" si="1"/>
        <v>0</v>
      </c>
      <c r="AE10" s="55">
        <f t="shared" si="1"/>
        <v>0</v>
      </c>
      <c r="AF10" s="60">
        <f t="shared" si="1"/>
        <v>0</v>
      </c>
      <c r="AG10" s="53">
        <f t="shared" si="1"/>
        <v>7943371</v>
      </c>
      <c r="AH10" s="54">
        <f>IF(ISERROR(AG10/I10),0,AG10/I10)</f>
        <v>0.23392219998515784</v>
      </c>
      <c r="AI10" s="54">
        <f>IF(ISERROR(AG10/$AG$84),0,AG10/$AG$84)</f>
        <v>2.5046263266379386E-2</v>
      </c>
    </row>
    <row r="11" spans="1:35" ht="12.75" customHeight="1">
      <c r="A11" s="36"/>
      <c r="B11" s="115" t="s">
        <v>12</v>
      </c>
      <c r="C11" s="116"/>
      <c r="D11" s="117"/>
      <c r="E11" s="18"/>
      <c r="F11" s="19"/>
      <c r="G11" s="20"/>
      <c r="H11" s="20"/>
      <c r="I11" s="132">
        <v>95254080</v>
      </c>
      <c r="J11" s="22"/>
      <c r="K11" s="23"/>
      <c r="L11" s="24"/>
      <c r="M11" s="24"/>
      <c r="N11" s="24"/>
      <c r="O11" s="19"/>
      <c r="P11" s="25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6"/>
      <c r="AI11" s="26"/>
    </row>
    <row r="12" spans="1:35" ht="39" customHeight="1">
      <c r="A12" s="89">
        <v>1</v>
      </c>
      <c r="B12" s="92" t="s">
        <v>207</v>
      </c>
      <c r="C12" s="85" t="s">
        <v>203</v>
      </c>
      <c r="D12" s="75" t="s">
        <v>209</v>
      </c>
      <c r="E12" s="75" t="s">
        <v>215</v>
      </c>
      <c r="F12" s="81" t="s">
        <v>204</v>
      </c>
      <c r="G12" s="85" t="s">
        <v>203</v>
      </c>
      <c r="H12" s="85">
        <v>42004</v>
      </c>
      <c r="I12" s="153"/>
      <c r="J12" s="72">
        <v>23805316</v>
      </c>
      <c r="K12" s="23"/>
      <c r="L12" s="91"/>
      <c r="M12" s="91"/>
      <c r="N12" s="91"/>
      <c r="O12" s="19"/>
      <c r="P12" s="25"/>
      <c r="Q12" s="22"/>
      <c r="R12" s="40"/>
      <c r="S12" s="35">
        <v>23805316</v>
      </c>
      <c r="T12" s="40">
        <f>SUM(Q12:S12)</f>
        <v>23805316</v>
      </c>
      <c r="U12" s="40"/>
      <c r="V12" s="40"/>
      <c r="W12" s="40"/>
      <c r="X12" s="40">
        <f t="shared" ref="X12:X17" si="2">SUM(U12:W12)</f>
        <v>0</v>
      </c>
      <c r="Y12" s="35"/>
      <c r="Z12" s="35"/>
      <c r="AA12" s="35"/>
      <c r="AB12" s="40">
        <f t="shared" ref="AB12:AB17" si="3">SUM(Y12:AA12)</f>
        <v>0</v>
      </c>
      <c r="AC12" s="35"/>
      <c r="AD12" s="35"/>
      <c r="AE12" s="35"/>
      <c r="AF12" s="40">
        <f t="shared" ref="AF12:AF17" si="4">SUM(AC12:AE12)</f>
        <v>0</v>
      </c>
      <c r="AG12" s="40">
        <f t="shared" ref="AG12:AG17" si="5">SUM(T12,X12,AB12,AF12)</f>
        <v>23805316</v>
      </c>
      <c r="AH12" s="41">
        <f>IF(ISERROR(AG12/I11),0,AG12/I11)</f>
        <v>0.24991387245564706</v>
      </c>
      <c r="AI12" s="42">
        <f t="shared" ref="AI12:AI17" si="6">IF(ISERROR(AG12/$AG$84),"-",AG12/$AG$84)</f>
        <v>7.5060602315484629E-2</v>
      </c>
    </row>
    <row r="13" spans="1:35" ht="39" customHeight="1">
      <c r="A13" s="89">
        <v>2</v>
      </c>
      <c r="B13" s="92" t="s">
        <v>208</v>
      </c>
      <c r="C13" s="85" t="s">
        <v>203</v>
      </c>
      <c r="D13" s="75" t="s">
        <v>210</v>
      </c>
      <c r="E13" s="75" t="s">
        <v>215</v>
      </c>
      <c r="F13" s="81" t="s">
        <v>204</v>
      </c>
      <c r="G13" s="85" t="s">
        <v>203</v>
      </c>
      <c r="H13" s="85">
        <v>42004</v>
      </c>
      <c r="I13" s="153"/>
      <c r="J13" s="72">
        <v>1385604</v>
      </c>
      <c r="K13" s="23"/>
      <c r="L13" s="91"/>
      <c r="M13" s="91"/>
      <c r="N13" s="91"/>
      <c r="O13" s="19"/>
      <c r="P13" s="25"/>
      <c r="Q13" s="22"/>
      <c r="R13" s="40"/>
      <c r="S13" s="35">
        <v>1385604</v>
      </c>
      <c r="T13" s="40">
        <f>SUM(Q13:S13)</f>
        <v>1385604</v>
      </c>
      <c r="U13" s="40"/>
      <c r="V13" s="40"/>
      <c r="W13" s="40"/>
      <c r="X13" s="40">
        <f t="shared" si="2"/>
        <v>0</v>
      </c>
      <c r="Y13" s="35"/>
      <c r="Z13" s="35"/>
      <c r="AA13" s="35"/>
      <c r="AB13" s="40">
        <f t="shared" si="3"/>
        <v>0</v>
      </c>
      <c r="AC13" s="35"/>
      <c r="AD13" s="35"/>
      <c r="AE13" s="35"/>
      <c r="AF13" s="40">
        <f t="shared" si="4"/>
        <v>0</v>
      </c>
      <c r="AG13" s="40">
        <f t="shared" si="5"/>
        <v>1385604</v>
      </c>
      <c r="AH13" s="41">
        <f>IF(ISERROR(AG13/I11),0,AG13/I11)</f>
        <v>1.4546400532134686E-2</v>
      </c>
      <c r="AI13" s="42">
        <f t="shared" si="6"/>
        <v>4.3689514901102244E-3</v>
      </c>
    </row>
    <row r="14" spans="1:35" ht="39" customHeight="1">
      <c r="A14" s="89">
        <v>3</v>
      </c>
      <c r="B14" s="92" t="s">
        <v>216</v>
      </c>
      <c r="C14" s="85" t="s">
        <v>203</v>
      </c>
      <c r="D14" s="75" t="s">
        <v>211</v>
      </c>
      <c r="E14" s="75" t="s">
        <v>215</v>
      </c>
      <c r="F14" s="81" t="s">
        <v>204</v>
      </c>
      <c r="G14" s="85" t="s">
        <v>203</v>
      </c>
      <c r="H14" s="85">
        <v>42004</v>
      </c>
      <c r="I14" s="153"/>
      <c r="J14" s="72">
        <v>1647722</v>
      </c>
      <c r="K14" s="23"/>
      <c r="L14" s="91"/>
      <c r="M14" s="91"/>
      <c r="N14" s="91"/>
      <c r="O14" s="19"/>
      <c r="P14" s="25"/>
      <c r="Q14" s="22"/>
      <c r="R14" s="40"/>
      <c r="S14" s="35">
        <v>1647722</v>
      </c>
      <c r="T14" s="40">
        <f>SUM(Q14:S14)</f>
        <v>1647722</v>
      </c>
      <c r="U14" s="40"/>
      <c r="V14" s="40"/>
      <c r="W14" s="40"/>
      <c r="X14" s="40">
        <f t="shared" si="2"/>
        <v>0</v>
      </c>
      <c r="Y14" s="35"/>
      <c r="Z14" s="35"/>
      <c r="AA14" s="35"/>
      <c r="AB14" s="40">
        <f t="shared" si="3"/>
        <v>0</v>
      </c>
      <c r="AC14" s="35"/>
      <c r="AD14" s="35"/>
      <c r="AE14" s="35"/>
      <c r="AF14" s="40">
        <f t="shared" si="4"/>
        <v>0</v>
      </c>
      <c r="AG14" s="40">
        <f t="shared" si="5"/>
        <v>1647722</v>
      </c>
      <c r="AH14" s="41">
        <f>IF(ISERROR(AG14/I11),0,AG14/I11)</f>
        <v>1.729817767385922E-2</v>
      </c>
      <c r="AI14" s="42">
        <f t="shared" si="6"/>
        <v>5.1954364213638235E-3</v>
      </c>
    </row>
    <row r="15" spans="1:35" ht="39" customHeight="1">
      <c r="A15" s="89">
        <v>4</v>
      </c>
      <c r="B15" s="92" t="s">
        <v>217</v>
      </c>
      <c r="C15" s="85" t="s">
        <v>205</v>
      </c>
      <c r="D15" s="75" t="s">
        <v>212</v>
      </c>
      <c r="E15" s="75" t="s">
        <v>215</v>
      </c>
      <c r="F15" s="81" t="s">
        <v>204</v>
      </c>
      <c r="G15" s="85" t="s">
        <v>205</v>
      </c>
      <c r="H15" s="85">
        <v>42004</v>
      </c>
      <c r="I15" s="153"/>
      <c r="J15" s="72">
        <v>9476773</v>
      </c>
      <c r="K15" s="23"/>
      <c r="L15" s="91"/>
      <c r="M15" s="91"/>
      <c r="N15" s="91"/>
      <c r="O15" s="19"/>
      <c r="P15" s="25"/>
      <c r="Q15" s="22"/>
      <c r="R15" s="40"/>
      <c r="S15" s="35">
        <v>9476773</v>
      </c>
      <c r="T15" s="40">
        <f t="shared" ref="T15:T17" si="7">SUM(Q15:S15)</f>
        <v>9476773</v>
      </c>
      <c r="U15" s="40"/>
      <c r="V15" s="40"/>
      <c r="W15" s="40"/>
      <c r="X15" s="40">
        <f t="shared" si="2"/>
        <v>0</v>
      </c>
      <c r="Y15" s="35"/>
      <c r="Z15" s="35"/>
      <c r="AA15" s="35"/>
      <c r="AB15" s="40">
        <f t="shared" si="3"/>
        <v>0</v>
      </c>
      <c r="AC15" s="35"/>
      <c r="AD15" s="35"/>
      <c r="AE15" s="35"/>
      <c r="AF15" s="40">
        <f t="shared" si="4"/>
        <v>0</v>
      </c>
      <c r="AG15" s="40">
        <f t="shared" si="5"/>
        <v>9476773</v>
      </c>
      <c r="AH15" s="41">
        <f>IF(ISERROR(AG15/I11),0,AG15/I11)</f>
        <v>9.9489418196049978E-2</v>
      </c>
      <c r="AI15" s="42">
        <f t="shared" si="6"/>
        <v>2.9881237005512644E-2</v>
      </c>
    </row>
    <row r="16" spans="1:35" ht="39" customHeight="1">
      <c r="A16" s="89">
        <v>5</v>
      </c>
      <c r="B16" s="92" t="s">
        <v>218</v>
      </c>
      <c r="C16" s="85" t="s">
        <v>206</v>
      </c>
      <c r="D16" s="75" t="s">
        <v>213</v>
      </c>
      <c r="E16" s="75" t="s">
        <v>215</v>
      </c>
      <c r="F16" s="81" t="s">
        <v>204</v>
      </c>
      <c r="G16" s="85" t="s">
        <v>206</v>
      </c>
      <c r="H16" s="85">
        <v>42004</v>
      </c>
      <c r="I16" s="153"/>
      <c r="J16" s="72">
        <v>500000</v>
      </c>
      <c r="K16" s="23"/>
      <c r="L16" s="91"/>
      <c r="M16" s="91"/>
      <c r="N16" s="91"/>
      <c r="O16" s="19"/>
      <c r="P16" s="25"/>
      <c r="Q16" s="22"/>
      <c r="R16" s="40"/>
      <c r="S16" s="35">
        <v>500000</v>
      </c>
      <c r="T16" s="40">
        <f t="shared" si="7"/>
        <v>500000</v>
      </c>
      <c r="U16" s="40"/>
      <c r="V16" s="40"/>
      <c r="W16" s="40"/>
      <c r="X16" s="40">
        <f t="shared" si="2"/>
        <v>0</v>
      </c>
      <c r="Y16" s="35"/>
      <c r="Z16" s="35"/>
      <c r="AA16" s="35"/>
      <c r="AB16" s="40">
        <f t="shared" si="3"/>
        <v>0</v>
      </c>
      <c r="AC16" s="35"/>
      <c r="AD16" s="35"/>
      <c r="AE16" s="35"/>
      <c r="AF16" s="40">
        <f t="shared" si="4"/>
        <v>0</v>
      </c>
      <c r="AG16" s="40">
        <f t="shared" si="5"/>
        <v>500000</v>
      </c>
      <c r="AH16" s="41">
        <f>IF(ISERROR(AG16/I11),0,AG16/I11)</f>
        <v>5.2491189878690761E-3</v>
      </c>
      <c r="AI16" s="42">
        <f t="shared" si="6"/>
        <v>1.5765512693779119E-3</v>
      </c>
    </row>
    <row r="17" spans="1:35" ht="39" customHeight="1">
      <c r="A17" s="89">
        <v>6</v>
      </c>
      <c r="B17" s="92" t="s">
        <v>219</v>
      </c>
      <c r="C17" s="85" t="s">
        <v>206</v>
      </c>
      <c r="D17" s="75" t="s">
        <v>214</v>
      </c>
      <c r="E17" s="75" t="s">
        <v>215</v>
      </c>
      <c r="F17" s="81" t="s">
        <v>204</v>
      </c>
      <c r="G17" s="85" t="s">
        <v>206</v>
      </c>
      <c r="H17" s="85">
        <v>42004</v>
      </c>
      <c r="I17" s="153"/>
      <c r="J17" s="72">
        <v>5021629</v>
      </c>
      <c r="K17" s="23"/>
      <c r="L17" s="91"/>
      <c r="M17" s="91"/>
      <c r="N17" s="91"/>
      <c r="O17" s="19"/>
      <c r="P17" s="25"/>
      <c r="Q17" s="22"/>
      <c r="R17" s="40"/>
      <c r="S17" s="35">
        <v>5021629</v>
      </c>
      <c r="T17" s="40">
        <f t="shared" si="7"/>
        <v>5021629</v>
      </c>
      <c r="U17" s="40"/>
      <c r="V17" s="40"/>
      <c r="W17" s="40"/>
      <c r="X17" s="40">
        <f t="shared" si="2"/>
        <v>0</v>
      </c>
      <c r="Y17" s="35"/>
      <c r="Z17" s="35"/>
      <c r="AA17" s="35"/>
      <c r="AB17" s="40">
        <f t="shared" si="3"/>
        <v>0</v>
      </c>
      <c r="AC17" s="35"/>
      <c r="AD17" s="35"/>
      <c r="AE17" s="35"/>
      <c r="AF17" s="40">
        <f t="shared" si="4"/>
        <v>0</v>
      </c>
      <c r="AG17" s="40">
        <f t="shared" si="5"/>
        <v>5021629</v>
      </c>
      <c r="AH17" s="41">
        <f>IF(ISERROR(AG17/I11),0,AG17/I11)</f>
        <v>5.2718256267868004E-2</v>
      </c>
      <c r="AI17" s="42">
        <f t="shared" si="6"/>
        <v>1.583371114858987E-2</v>
      </c>
    </row>
    <row r="18" spans="1:35" ht="39" customHeight="1" outlineLevel="1">
      <c r="A18" s="16">
        <v>7</v>
      </c>
      <c r="B18" s="28"/>
      <c r="C18" s="27"/>
      <c r="D18" s="28"/>
      <c r="E18" s="28"/>
      <c r="F18" s="28"/>
      <c r="G18" s="27"/>
      <c r="H18" s="27"/>
      <c r="I18" s="133"/>
      <c r="J18" s="72">
        <v>48502230</v>
      </c>
      <c r="K18" s="73" t="s">
        <v>84</v>
      </c>
      <c r="L18" s="35"/>
      <c r="M18" s="35"/>
      <c r="N18" s="35"/>
      <c r="O18" s="39"/>
      <c r="P18" s="39"/>
      <c r="Q18" s="74"/>
      <c r="R18" s="35">
        <v>8084996</v>
      </c>
      <c r="S18" s="35">
        <v>4104457</v>
      </c>
      <c r="T18" s="40">
        <f>SUM(Q18:S18)</f>
        <v>12189453</v>
      </c>
      <c r="U18" s="35"/>
      <c r="V18" s="35"/>
      <c r="W18" s="35"/>
      <c r="X18" s="40">
        <f>SUM(U18:W18)</f>
        <v>0</v>
      </c>
      <c r="Y18" s="35"/>
      <c r="Z18" s="35"/>
      <c r="AA18" s="35"/>
      <c r="AB18" s="40">
        <f>SUM(Y18:AA18)</f>
        <v>0</v>
      </c>
      <c r="AC18" s="35"/>
      <c r="AD18" s="35"/>
      <c r="AE18" s="35"/>
      <c r="AF18" s="40">
        <f>SUM(AC18:AE18)</f>
        <v>0</v>
      </c>
      <c r="AG18" s="40">
        <f t="shared" ref="AG18:AG19" si="8">SUM(T18,X18,AB18,AF18)</f>
        <v>12189453</v>
      </c>
      <c r="AH18" s="41">
        <f>IF(ISERROR(AG18/I11),0,AG18/I11)</f>
        <v>0.12796777838807535</v>
      </c>
      <c r="AI18" s="42">
        <f>IF(ISERROR(AG18/$AG$84),"-",AG18/$AG$84)</f>
        <v>3.8434595200344791E-2</v>
      </c>
    </row>
    <row r="19" spans="1:35" ht="39" customHeight="1" outlineLevel="1">
      <c r="A19" s="16">
        <v>8</v>
      </c>
      <c r="B19" s="28"/>
      <c r="C19" s="27"/>
      <c r="D19" s="28"/>
      <c r="E19" s="28"/>
      <c r="F19" s="28"/>
      <c r="G19" s="27"/>
      <c r="H19" s="27"/>
      <c r="I19" s="134"/>
      <c r="J19" s="72">
        <v>151295</v>
      </c>
      <c r="K19" s="73" t="s">
        <v>85</v>
      </c>
      <c r="L19" s="35"/>
      <c r="M19" s="35"/>
      <c r="N19" s="35"/>
      <c r="O19" s="28"/>
      <c r="P19" s="28"/>
      <c r="Q19" s="74">
        <v>71478</v>
      </c>
      <c r="R19" s="35"/>
      <c r="S19" s="35">
        <v>79817</v>
      </c>
      <c r="T19" s="40">
        <f t="shared" ref="T19" si="9">SUM(Q19:S19)</f>
        <v>151295</v>
      </c>
      <c r="U19" s="35"/>
      <c r="V19" s="35"/>
      <c r="W19" s="35"/>
      <c r="X19" s="40">
        <f t="shared" ref="X19" si="10">SUM(U19:W19)</f>
        <v>0</v>
      </c>
      <c r="Y19" s="35"/>
      <c r="Z19" s="35"/>
      <c r="AA19" s="35"/>
      <c r="AB19" s="40">
        <f t="shared" ref="AB19" si="11">SUM(Y19:AA19)</f>
        <v>0</v>
      </c>
      <c r="AC19" s="35"/>
      <c r="AD19" s="35"/>
      <c r="AE19" s="35"/>
      <c r="AF19" s="40">
        <f t="shared" ref="AF19" si="12">SUM(AC19:AE19)</f>
        <v>0</v>
      </c>
      <c r="AG19" s="40">
        <f t="shared" si="8"/>
        <v>151295</v>
      </c>
      <c r="AH19" s="41">
        <f>IF(ISERROR(AG19/I11),0,AG19/I11)</f>
        <v>1.5883309145393037E-3</v>
      </c>
      <c r="AI19" s="42">
        <f>IF(ISERROR(AG19/$AG$84),"-",AG19/$AG$84)</f>
        <v>4.7704864860106239E-4</v>
      </c>
    </row>
    <row r="20" spans="1:35" ht="12.75" customHeight="1">
      <c r="A20" s="109" t="s">
        <v>55</v>
      </c>
      <c r="B20" s="110"/>
      <c r="C20" s="110"/>
      <c r="D20" s="110"/>
      <c r="E20" s="110"/>
      <c r="F20" s="110"/>
      <c r="G20" s="110"/>
      <c r="H20" s="111"/>
      <c r="I20" s="55">
        <f>+I11</f>
        <v>95254080</v>
      </c>
      <c r="J20" s="55">
        <f>SUM(J12:J19)</f>
        <v>90490569</v>
      </c>
      <c r="K20" s="56"/>
      <c r="L20" s="55">
        <f>SUM(L18:L19)</f>
        <v>0</v>
      </c>
      <c r="M20" s="55">
        <f>SUM(M18:M19)</f>
        <v>0</v>
      </c>
      <c r="N20" s="55">
        <f>SUM(N18:N19)</f>
        <v>0</v>
      </c>
      <c r="O20" s="57"/>
      <c r="P20" s="59"/>
      <c r="Q20" s="55">
        <f>SUM(Q12:Q19)</f>
        <v>71478</v>
      </c>
      <c r="R20" s="55">
        <f t="shared" ref="R20:S20" si="13">SUM(R12:R19)</f>
        <v>8084996</v>
      </c>
      <c r="S20" s="55">
        <f t="shared" si="13"/>
        <v>46021318</v>
      </c>
      <c r="T20" s="60">
        <f>SUM(T12:T19)</f>
        <v>54177792</v>
      </c>
      <c r="U20" s="55">
        <f t="shared" ref="U20:AF20" si="14">SUM(U18:U19)</f>
        <v>0</v>
      </c>
      <c r="V20" s="55">
        <f t="shared" si="14"/>
        <v>0</v>
      </c>
      <c r="W20" s="55">
        <f t="shared" si="14"/>
        <v>0</v>
      </c>
      <c r="X20" s="60">
        <f t="shared" si="14"/>
        <v>0</v>
      </c>
      <c r="Y20" s="55">
        <f t="shared" si="14"/>
        <v>0</v>
      </c>
      <c r="Z20" s="55">
        <f t="shared" si="14"/>
        <v>0</v>
      </c>
      <c r="AA20" s="55">
        <f t="shared" si="14"/>
        <v>0</v>
      </c>
      <c r="AB20" s="60">
        <f t="shared" si="14"/>
        <v>0</v>
      </c>
      <c r="AC20" s="55">
        <f t="shared" si="14"/>
        <v>0</v>
      </c>
      <c r="AD20" s="55">
        <f t="shared" si="14"/>
        <v>0</v>
      </c>
      <c r="AE20" s="55">
        <f t="shared" si="14"/>
        <v>0</v>
      </c>
      <c r="AF20" s="60">
        <f t="shared" si="14"/>
        <v>0</v>
      </c>
      <c r="AG20" s="53">
        <f>SUM(AG12:AG19)</f>
        <v>54177792</v>
      </c>
      <c r="AH20" s="54">
        <f>IF(ISERROR(AG20/I20),0,AG20/I20)</f>
        <v>0.56877135341604268</v>
      </c>
      <c r="AI20" s="54">
        <f>IF(ISERROR(AG20/$AG$84),0,AG20/$AG$84)</f>
        <v>0.17082813349938497</v>
      </c>
    </row>
    <row r="21" spans="1:35" ht="12.75" customHeight="1">
      <c r="A21" s="36"/>
      <c r="B21" s="115" t="s">
        <v>13</v>
      </c>
      <c r="C21" s="116"/>
      <c r="D21" s="117"/>
      <c r="E21" s="18"/>
      <c r="F21" s="19"/>
      <c r="G21" s="20"/>
      <c r="H21" s="20"/>
      <c r="I21" s="132">
        <v>31014596</v>
      </c>
      <c r="J21" s="22"/>
      <c r="K21" s="23"/>
      <c r="L21" s="24"/>
      <c r="M21" s="24"/>
      <c r="N21" s="24"/>
      <c r="O21" s="19"/>
      <c r="P21" s="25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6"/>
      <c r="AI21" s="26"/>
    </row>
    <row r="22" spans="1:35" ht="39" customHeight="1" outlineLevel="1">
      <c r="A22" s="16">
        <v>1</v>
      </c>
      <c r="B22" s="28"/>
      <c r="C22" s="27"/>
      <c r="D22" s="28"/>
      <c r="E22" s="28"/>
      <c r="F22" s="28"/>
      <c r="G22" s="27"/>
      <c r="H22" s="27"/>
      <c r="I22" s="133"/>
      <c r="J22" s="72">
        <v>27545576</v>
      </c>
      <c r="K22" s="73" t="s">
        <v>84</v>
      </c>
      <c r="L22" s="35"/>
      <c r="M22" s="35"/>
      <c r="N22" s="35"/>
      <c r="O22" s="28"/>
      <c r="P22" s="28"/>
      <c r="Q22" s="74"/>
      <c r="R22" s="35">
        <v>4616746</v>
      </c>
      <c r="S22" s="35">
        <v>2292883</v>
      </c>
      <c r="T22" s="40">
        <f>SUM(Q22:S22)</f>
        <v>6909629</v>
      </c>
      <c r="U22" s="35"/>
      <c r="V22" s="35"/>
      <c r="W22" s="35"/>
      <c r="X22" s="40">
        <f>SUM(U22:W22)</f>
        <v>0</v>
      </c>
      <c r="Y22" s="35"/>
      <c r="Z22" s="35"/>
      <c r="AA22" s="35"/>
      <c r="AB22" s="40">
        <f>SUM(Y22:AA22)</f>
        <v>0</v>
      </c>
      <c r="AC22" s="35"/>
      <c r="AD22" s="35"/>
      <c r="AE22" s="35"/>
      <c r="AF22" s="40">
        <f>SUM(AC22:AE22)</f>
        <v>0</v>
      </c>
      <c r="AG22" s="40">
        <f t="shared" ref="AG22:AG23" si="15">SUM(T22,X22,AB22,AF22)</f>
        <v>6909629</v>
      </c>
      <c r="AH22" s="41">
        <f>IF(ISERROR(AG22/I21),0,AG22/I21)</f>
        <v>0.22278636162147655</v>
      </c>
      <c r="AI22" s="42">
        <f>IF(ISERROR(AG22/$AG$84),"-",AG22/$AG$84)</f>
        <v>2.1786768741760863E-2</v>
      </c>
    </row>
    <row r="23" spans="1:35" ht="39" customHeight="1" outlineLevel="1">
      <c r="A23" s="16">
        <v>2</v>
      </c>
      <c r="B23" s="28"/>
      <c r="C23" s="27"/>
      <c r="D23" s="28"/>
      <c r="E23" s="28"/>
      <c r="F23" s="28"/>
      <c r="G23" s="27"/>
      <c r="H23" s="27"/>
      <c r="I23" s="134"/>
      <c r="J23" s="72">
        <v>20633</v>
      </c>
      <c r="K23" s="73" t="s">
        <v>85</v>
      </c>
      <c r="L23" s="35"/>
      <c r="M23" s="35"/>
      <c r="N23" s="35"/>
      <c r="O23" s="28"/>
      <c r="P23" s="28"/>
      <c r="Q23" s="74">
        <v>6433</v>
      </c>
      <c r="R23" s="35"/>
      <c r="S23" s="35">
        <v>14200</v>
      </c>
      <c r="T23" s="40">
        <f t="shared" ref="T23" si="16">SUM(Q23:S23)</f>
        <v>20633</v>
      </c>
      <c r="U23" s="35"/>
      <c r="V23" s="35"/>
      <c r="W23" s="35"/>
      <c r="X23" s="40">
        <f t="shared" ref="X23" si="17">SUM(U23:W23)</f>
        <v>0</v>
      </c>
      <c r="Y23" s="35"/>
      <c r="Z23" s="35"/>
      <c r="AA23" s="35"/>
      <c r="AB23" s="40">
        <f t="shared" ref="AB23" si="18">SUM(Y23:AA23)</f>
        <v>0</v>
      </c>
      <c r="AC23" s="35"/>
      <c r="AD23" s="35"/>
      <c r="AE23" s="35"/>
      <c r="AF23" s="40">
        <f t="shared" ref="AF23" si="19">SUM(AC23:AE23)</f>
        <v>0</v>
      </c>
      <c r="AG23" s="40">
        <f t="shared" si="15"/>
        <v>20633</v>
      </c>
      <c r="AH23" s="41">
        <f>IF(ISERROR(AG23/I21),0,AG23/I21)</f>
        <v>6.6526741151166371E-4</v>
      </c>
      <c r="AI23" s="42">
        <f>IF(ISERROR(AG23/$AG$84),"-",AG23/$AG$84)</f>
        <v>6.5057964682148912E-5</v>
      </c>
    </row>
    <row r="24" spans="1:35" ht="12.75" customHeight="1">
      <c r="A24" s="109" t="s">
        <v>57</v>
      </c>
      <c r="B24" s="110"/>
      <c r="C24" s="110"/>
      <c r="D24" s="110"/>
      <c r="E24" s="110"/>
      <c r="F24" s="110"/>
      <c r="G24" s="110"/>
      <c r="H24" s="111"/>
      <c r="I24" s="55">
        <f>I21</f>
        <v>31014596</v>
      </c>
      <c r="J24" s="55">
        <f>SUM(J22:J23)</f>
        <v>27566209</v>
      </c>
      <c r="K24" s="56"/>
      <c r="L24" s="55">
        <f>SUM(L22:L23)</f>
        <v>0</v>
      </c>
      <c r="M24" s="55">
        <f>SUM(M22:M23)</f>
        <v>0</v>
      </c>
      <c r="N24" s="55">
        <f>SUM(N22:N23)</f>
        <v>0</v>
      </c>
      <c r="O24" s="57"/>
      <c r="P24" s="59"/>
      <c r="Q24" s="55">
        <f t="shared" ref="Q24:AG24" si="20">SUM(Q22:Q23)</f>
        <v>6433</v>
      </c>
      <c r="R24" s="55">
        <f t="shared" si="20"/>
        <v>4616746</v>
      </c>
      <c r="S24" s="55">
        <f t="shared" si="20"/>
        <v>2307083</v>
      </c>
      <c r="T24" s="60">
        <f t="shared" si="20"/>
        <v>6930262</v>
      </c>
      <c r="U24" s="55">
        <f t="shared" si="20"/>
        <v>0</v>
      </c>
      <c r="V24" s="55">
        <f t="shared" si="20"/>
        <v>0</v>
      </c>
      <c r="W24" s="55">
        <f t="shared" si="20"/>
        <v>0</v>
      </c>
      <c r="X24" s="60">
        <f t="shared" si="20"/>
        <v>0</v>
      </c>
      <c r="Y24" s="55">
        <f t="shared" si="20"/>
        <v>0</v>
      </c>
      <c r="Z24" s="55">
        <f t="shared" si="20"/>
        <v>0</v>
      </c>
      <c r="AA24" s="55">
        <f t="shared" si="20"/>
        <v>0</v>
      </c>
      <c r="AB24" s="60">
        <f t="shared" si="20"/>
        <v>0</v>
      </c>
      <c r="AC24" s="55">
        <f t="shared" si="20"/>
        <v>0</v>
      </c>
      <c r="AD24" s="55">
        <f t="shared" si="20"/>
        <v>0</v>
      </c>
      <c r="AE24" s="55">
        <f t="shared" si="20"/>
        <v>0</v>
      </c>
      <c r="AF24" s="60">
        <f t="shared" si="20"/>
        <v>0</v>
      </c>
      <c r="AG24" s="53">
        <f t="shared" si="20"/>
        <v>6930262</v>
      </c>
      <c r="AH24" s="54">
        <f>IF(ISERROR(AG24/I24),0,AG24/I24)</f>
        <v>0.22345162903298821</v>
      </c>
      <c r="AI24" s="54">
        <f>IF(ISERROR(AG24/$AG$84),0,AG24/$AG$84)</f>
        <v>2.1851826706443013E-2</v>
      </c>
    </row>
    <row r="25" spans="1:35" ht="12.75" customHeight="1">
      <c r="A25" s="36"/>
      <c r="B25" s="115" t="s">
        <v>14</v>
      </c>
      <c r="C25" s="116"/>
      <c r="D25" s="117"/>
      <c r="E25" s="18"/>
      <c r="F25" s="19"/>
      <c r="G25" s="20"/>
      <c r="H25" s="20"/>
      <c r="I25" s="132">
        <v>60860545</v>
      </c>
      <c r="J25" s="22"/>
      <c r="K25" s="23"/>
      <c r="L25" s="24"/>
      <c r="M25" s="24"/>
      <c r="N25" s="24"/>
      <c r="O25" s="19"/>
      <c r="P25" s="25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6"/>
      <c r="AI25" s="26"/>
    </row>
    <row r="26" spans="1:35" ht="39" customHeight="1">
      <c r="A26" s="89">
        <v>1</v>
      </c>
      <c r="B26" s="92" t="s">
        <v>220</v>
      </c>
      <c r="C26" s="85">
        <v>41722</v>
      </c>
      <c r="D26" s="93" t="s">
        <v>221</v>
      </c>
      <c r="E26" s="75" t="s">
        <v>215</v>
      </c>
      <c r="F26" s="81" t="s">
        <v>204</v>
      </c>
      <c r="G26" s="20"/>
      <c r="H26" s="20"/>
      <c r="I26" s="153"/>
      <c r="J26" s="72">
        <v>1173495</v>
      </c>
      <c r="K26" s="23"/>
      <c r="L26" s="91"/>
      <c r="M26" s="91"/>
      <c r="N26" s="24"/>
      <c r="O26" s="19"/>
      <c r="P26" s="25"/>
      <c r="Q26" s="22"/>
      <c r="R26" s="22"/>
      <c r="S26" s="22"/>
      <c r="T26" s="40">
        <f t="shared" ref="T26:T29" si="21">SUM(Q26:S26)</f>
        <v>0</v>
      </c>
      <c r="U26" s="40"/>
      <c r="V26" s="40"/>
      <c r="W26" s="40"/>
      <c r="X26" s="40">
        <f t="shared" ref="X26:X29" si="22">SUM(U26:W26)</f>
        <v>0</v>
      </c>
      <c r="Y26" s="35"/>
      <c r="Z26" s="35"/>
      <c r="AA26" s="35"/>
      <c r="AB26" s="40">
        <f t="shared" ref="AB26:AB29" si="23">SUM(Y26:AA26)</f>
        <v>0</v>
      </c>
      <c r="AC26" s="35"/>
      <c r="AD26" s="35"/>
      <c r="AE26" s="35"/>
      <c r="AF26" s="40">
        <f t="shared" ref="AF26:AF29" si="24">SUM(AC26:AE26)</f>
        <v>0</v>
      </c>
      <c r="AG26" s="40">
        <f t="shared" ref="AG26:AG29" si="25">SUM(T26,X26,AB26,AF26)</f>
        <v>0</v>
      </c>
      <c r="AH26" s="41">
        <f>IF(ISERROR(AG26/I25),0,AG26/I25)</f>
        <v>0</v>
      </c>
      <c r="AI26" s="42">
        <f t="shared" ref="AI26:AI29" si="26">IF(ISERROR(AG26/$AG$84),"-",AG26/$AG$84)</f>
        <v>0</v>
      </c>
    </row>
    <row r="27" spans="1:35" ht="39" customHeight="1">
      <c r="A27" s="89">
        <v>2</v>
      </c>
      <c r="B27" s="92" t="s">
        <v>220</v>
      </c>
      <c r="C27" s="85">
        <v>41722</v>
      </c>
      <c r="D27" s="93" t="s">
        <v>222</v>
      </c>
      <c r="E27" s="75" t="s">
        <v>215</v>
      </c>
      <c r="F27" s="81" t="s">
        <v>204</v>
      </c>
      <c r="G27" s="20"/>
      <c r="H27" s="20"/>
      <c r="I27" s="153"/>
      <c r="J27" s="72">
        <v>3333382</v>
      </c>
      <c r="K27" s="23"/>
      <c r="L27" s="91"/>
      <c r="M27" s="91"/>
      <c r="N27" s="24"/>
      <c r="O27" s="19"/>
      <c r="P27" s="25"/>
      <c r="Q27" s="22"/>
      <c r="R27" s="22"/>
      <c r="S27" s="22"/>
      <c r="T27" s="40">
        <f t="shared" si="21"/>
        <v>0</v>
      </c>
      <c r="U27" s="40"/>
      <c r="V27" s="40"/>
      <c r="W27" s="40"/>
      <c r="X27" s="40">
        <f t="shared" si="22"/>
        <v>0</v>
      </c>
      <c r="Y27" s="35"/>
      <c r="Z27" s="35"/>
      <c r="AA27" s="35"/>
      <c r="AB27" s="40">
        <f t="shared" si="23"/>
        <v>0</v>
      </c>
      <c r="AC27" s="35"/>
      <c r="AD27" s="35"/>
      <c r="AE27" s="35"/>
      <c r="AF27" s="40">
        <f t="shared" si="24"/>
        <v>0</v>
      </c>
      <c r="AG27" s="40">
        <f t="shared" si="25"/>
        <v>0</v>
      </c>
      <c r="AH27" s="41">
        <f>IF(ISERROR(AG27/I25),0,AG27/I25)</f>
        <v>0</v>
      </c>
      <c r="AI27" s="42">
        <f t="shared" si="26"/>
        <v>0</v>
      </c>
    </row>
    <row r="28" spans="1:35" ht="39" customHeight="1">
      <c r="A28" s="89">
        <v>3</v>
      </c>
      <c r="B28" s="92" t="s">
        <v>220</v>
      </c>
      <c r="C28" s="85">
        <v>41729</v>
      </c>
      <c r="D28" s="93" t="s">
        <v>223</v>
      </c>
      <c r="E28" s="75" t="s">
        <v>215</v>
      </c>
      <c r="F28" s="81" t="s">
        <v>204</v>
      </c>
      <c r="G28" s="20"/>
      <c r="H28" s="20"/>
      <c r="I28" s="153"/>
      <c r="J28" s="72">
        <v>5576906</v>
      </c>
      <c r="K28" s="23"/>
      <c r="L28" s="91"/>
      <c r="M28" s="91"/>
      <c r="N28" s="24"/>
      <c r="O28" s="19"/>
      <c r="P28" s="25"/>
      <c r="Q28" s="22"/>
      <c r="R28" s="22"/>
      <c r="S28" s="22"/>
      <c r="T28" s="40">
        <f t="shared" si="21"/>
        <v>0</v>
      </c>
      <c r="U28" s="40"/>
      <c r="V28" s="40"/>
      <c r="W28" s="40"/>
      <c r="X28" s="40">
        <f t="shared" si="22"/>
        <v>0</v>
      </c>
      <c r="Y28" s="35"/>
      <c r="Z28" s="35"/>
      <c r="AA28" s="35"/>
      <c r="AB28" s="40">
        <f t="shared" si="23"/>
        <v>0</v>
      </c>
      <c r="AC28" s="35"/>
      <c r="AD28" s="35"/>
      <c r="AE28" s="35"/>
      <c r="AF28" s="40">
        <f t="shared" si="24"/>
        <v>0</v>
      </c>
      <c r="AG28" s="40">
        <f t="shared" si="25"/>
        <v>0</v>
      </c>
      <c r="AH28" s="41">
        <f>IF(ISERROR(AG28/I25),0,AG28/I25)</f>
        <v>0</v>
      </c>
      <c r="AI28" s="42">
        <f t="shared" si="26"/>
        <v>0</v>
      </c>
    </row>
    <row r="29" spans="1:35" ht="39" customHeight="1">
      <c r="A29" s="89">
        <v>4</v>
      </c>
      <c r="B29" s="92" t="s">
        <v>220</v>
      </c>
      <c r="C29" s="85">
        <v>41722</v>
      </c>
      <c r="D29" s="93" t="s">
        <v>224</v>
      </c>
      <c r="E29" s="75" t="s">
        <v>215</v>
      </c>
      <c r="F29" s="81" t="s">
        <v>204</v>
      </c>
      <c r="G29" s="20"/>
      <c r="H29" s="20"/>
      <c r="I29" s="153"/>
      <c r="J29" s="72">
        <v>2598762</v>
      </c>
      <c r="K29" s="23"/>
      <c r="L29" s="91"/>
      <c r="M29" s="91"/>
      <c r="N29" s="24"/>
      <c r="O29" s="19"/>
      <c r="P29" s="25"/>
      <c r="Q29" s="22"/>
      <c r="R29" s="22"/>
      <c r="S29" s="22"/>
      <c r="T29" s="40">
        <f t="shared" si="21"/>
        <v>0</v>
      </c>
      <c r="U29" s="40"/>
      <c r="V29" s="40"/>
      <c r="W29" s="40"/>
      <c r="X29" s="40">
        <f t="shared" si="22"/>
        <v>0</v>
      </c>
      <c r="Y29" s="35"/>
      <c r="Z29" s="35"/>
      <c r="AA29" s="35"/>
      <c r="AB29" s="40">
        <f t="shared" si="23"/>
        <v>0</v>
      </c>
      <c r="AC29" s="35"/>
      <c r="AD29" s="35"/>
      <c r="AE29" s="35"/>
      <c r="AF29" s="40">
        <f t="shared" si="24"/>
        <v>0</v>
      </c>
      <c r="AG29" s="40">
        <f t="shared" si="25"/>
        <v>0</v>
      </c>
      <c r="AH29" s="41">
        <f>IF(ISERROR(AG29/I25),0,AG29/I25)</f>
        <v>0</v>
      </c>
      <c r="AI29" s="42">
        <f t="shared" si="26"/>
        <v>0</v>
      </c>
    </row>
    <row r="30" spans="1:35" ht="39" customHeight="1" outlineLevel="1">
      <c r="A30" s="16">
        <v>5</v>
      </c>
      <c r="B30" s="39"/>
      <c r="C30" s="31"/>
      <c r="D30" s="39"/>
      <c r="E30" s="39"/>
      <c r="F30" s="39"/>
      <c r="G30" s="31"/>
      <c r="H30" s="31"/>
      <c r="I30" s="133"/>
      <c r="J30" s="72">
        <v>44079370</v>
      </c>
      <c r="K30" s="73" t="s">
        <v>84</v>
      </c>
      <c r="L30" s="35"/>
      <c r="M30" s="35"/>
      <c r="N30" s="74"/>
      <c r="O30" s="39"/>
      <c r="P30" s="39"/>
      <c r="Q30" s="83"/>
      <c r="R30" s="74">
        <v>7390450</v>
      </c>
      <c r="S30" s="74">
        <v>3780420</v>
      </c>
      <c r="T30" s="40">
        <f>SUM(R30:S30)</f>
        <v>11170870</v>
      </c>
      <c r="U30" s="35"/>
      <c r="V30" s="35"/>
      <c r="W30" s="35"/>
      <c r="X30" s="40">
        <f>SUM(U30:W30)</f>
        <v>0</v>
      </c>
      <c r="Y30" s="35"/>
      <c r="Z30" s="35"/>
      <c r="AA30" s="35"/>
      <c r="AB30" s="40">
        <f>SUM(Y30:AA30)</f>
        <v>0</v>
      </c>
      <c r="AC30" s="35"/>
      <c r="AD30" s="35"/>
      <c r="AE30" s="35"/>
      <c r="AF30" s="40">
        <f>SUM(AC30:AE30)</f>
        <v>0</v>
      </c>
      <c r="AG30" s="40">
        <f t="shared" ref="AG30:AG31" si="27">SUM(T30,X30,AB30,AF30)</f>
        <v>11170870</v>
      </c>
      <c r="AH30" s="41">
        <f>IF(ISERROR(AG30/I25),0,AG30/I25)</f>
        <v>0.18354863565549734</v>
      </c>
      <c r="AI30" s="42">
        <f>IF(ISERROR(AG30/$AG$84),"-",AG30/$AG$84)</f>
        <v>3.5222898557111269E-2</v>
      </c>
    </row>
    <row r="31" spans="1:35" ht="39" customHeight="1" outlineLevel="1">
      <c r="A31" s="16">
        <v>6</v>
      </c>
      <c r="B31" s="39"/>
      <c r="C31" s="31"/>
      <c r="D31" s="39"/>
      <c r="E31" s="39"/>
      <c r="F31" s="39"/>
      <c r="G31" s="31"/>
      <c r="H31" s="31"/>
      <c r="I31" s="134"/>
      <c r="J31" s="72">
        <v>77172</v>
      </c>
      <c r="K31" s="73" t="s">
        <v>85</v>
      </c>
      <c r="L31" s="35"/>
      <c r="M31" s="35"/>
      <c r="N31" s="35"/>
      <c r="O31" s="37"/>
      <c r="P31" s="94"/>
      <c r="Q31" s="83"/>
      <c r="R31" s="74">
        <v>34600</v>
      </c>
      <c r="S31" s="74">
        <v>42572</v>
      </c>
      <c r="T31" s="40">
        <f>SUM(R31:S31)</f>
        <v>77172</v>
      </c>
      <c r="U31" s="35"/>
      <c r="V31" s="35"/>
      <c r="W31" s="35"/>
      <c r="X31" s="40">
        <f t="shared" ref="X31" si="28">SUM(U31:W31)</f>
        <v>0</v>
      </c>
      <c r="Y31" s="35"/>
      <c r="Z31" s="35"/>
      <c r="AA31" s="35"/>
      <c r="AB31" s="40">
        <f t="shared" ref="AB31" si="29">SUM(Y31:AA31)</f>
        <v>0</v>
      </c>
      <c r="AC31" s="35"/>
      <c r="AD31" s="35"/>
      <c r="AE31" s="35"/>
      <c r="AF31" s="40">
        <f t="shared" ref="AF31" si="30">SUM(AC31:AE31)</f>
        <v>0</v>
      </c>
      <c r="AG31" s="40">
        <f t="shared" si="27"/>
        <v>77172</v>
      </c>
      <c r="AH31" s="41">
        <f>IF(ISERROR(AG31/I25),0,AG31/I25)</f>
        <v>1.2680136203183853E-3</v>
      </c>
      <c r="AI31" s="42">
        <f>IF(ISERROR(AG31/$AG$84),"-",AG31/$AG$84)</f>
        <v>2.4333122912086443E-4</v>
      </c>
    </row>
    <row r="32" spans="1:35" ht="12.75" customHeight="1">
      <c r="A32" s="109" t="s">
        <v>58</v>
      </c>
      <c r="B32" s="110"/>
      <c r="C32" s="110"/>
      <c r="D32" s="110"/>
      <c r="E32" s="110"/>
      <c r="F32" s="110"/>
      <c r="G32" s="110"/>
      <c r="H32" s="111"/>
      <c r="I32" s="55">
        <f>I25</f>
        <v>60860545</v>
      </c>
      <c r="J32" s="55">
        <f>SUM(J26:J31)</f>
        <v>56839087</v>
      </c>
      <c r="K32" s="56"/>
      <c r="L32" s="55">
        <f>SUM(L30:L31)</f>
        <v>0</v>
      </c>
      <c r="M32" s="55">
        <f>SUM(M30:M31)</f>
        <v>0</v>
      </c>
      <c r="N32" s="55">
        <f>SUM(N30:N31)</f>
        <v>0</v>
      </c>
      <c r="O32" s="57"/>
      <c r="P32" s="59"/>
      <c r="Q32" s="55">
        <f>SUM(Q30:Q31)</f>
        <v>0</v>
      </c>
      <c r="R32" s="55">
        <f t="shared" ref="R32:S32" si="31">SUM(S30:S31)</f>
        <v>3822992</v>
      </c>
      <c r="S32" s="55">
        <f t="shared" si="31"/>
        <v>11248042</v>
      </c>
      <c r="T32" s="60">
        <f>SUM(T26:T31)</f>
        <v>11248042</v>
      </c>
      <c r="U32" s="55">
        <f t="shared" ref="U32:AG32" si="32">SUM(U30:U31)</f>
        <v>0</v>
      </c>
      <c r="V32" s="55">
        <f t="shared" si="32"/>
        <v>0</v>
      </c>
      <c r="W32" s="55">
        <f t="shared" si="32"/>
        <v>0</v>
      </c>
      <c r="X32" s="60">
        <f>SUM(X26:X31)</f>
        <v>0</v>
      </c>
      <c r="Y32" s="55">
        <f t="shared" si="32"/>
        <v>0</v>
      </c>
      <c r="Z32" s="55">
        <f t="shared" si="32"/>
        <v>0</v>
      </c>
      <c r="AA32" s="55">
        <f t="shared" si="32"/>
        <v>0</v>
      </c>
      <c r="AB32" s="60">
        <f>SUM(AB26:AB31)</f>
        <v>0</v>
      </c>
      <c r="AC32" s="55">
        <f t="shared" si="32"/>
        <v>0</v>
      </c>
      <c r="AD32" s="55">
        <f t="shared" si="32"/>
        <v>0</v>
      </c>
      <c r="AE32" s="55">
        <f t="shared" si="32"/>
        <v>0</v>
      </c>
      <c r="AF32" s="60">
        <f>SUM(AF26:AF31)</f>
        <v>0</v>
      </c>
      <c r="AG32" s="53">
        <f t="shared" si="32"/>
        <v>11248042</v>
      </c>
      <c r="AH32" s="54">
        <f>IF(ISERROR(AG32/I32),0,AG32/I32)</f>
        <v>0.18481664927581573</v>
      </c>
      <c r="AI32" s="54">
        <f>IF(ISERROR(AG32/$AG$84),0,AG32/$AG$84)</f>
        <v>3.5466229786232137E-2</v>
      </c>
    </row>
    <row r="33" spans="1:35" ht="12.75" customHeight="1">
      <c r="A33" s="36"/>
      <c r="B33" s="115" t="s">
        <v>59</v>
      </c>
      <c r="C33" s="116"/>
      <c r="D33" s="117"/>
      <c r="E33" s="18"/>
      <c r="F33" s="19"/>
      <c r="G33" s="20"/>
      <c r="H33" s="20"/>
      <c r="I33" s="132">
        <v>37523400</v>
      </c>
      <c r="J33" s="22"/>
      <c r="K33" s="23"/>
      <c r="L33" s="24"/>
      <c r="M33" s="24"/>
      <c r="N33" s="24"/>
      <c r="O33" s="19"/>
      <c r="P33" s="25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6"/>
      <c r="AI33" s="26"/>
    </row>
    <row r="34" spans="1:35" ht="39" customHeight="1" outlineLevel="1">
      <c r="A34" s="71">
        <v>1</v>
      </c>
      <c r="B34" s="39"/>
      <c r="C34" s="31"/>
      <c r="D34" s="39"/>
      <c r="E34" s="39"/>
      <c r="F34" s="39"/>
      <c r="G34" s="31"/>
      <c r="H34" s="31"/>
      <c r="I34" s="133"/>
      <c r="J34" s="72">
        <v>27337278</v>
      </c>
      <c r="K34" s="73" t="s">
        <v>84</v>
      </c>
      <c r="L34" s="35"/>
      <c r="M34" s="35"/>
      <c r="N34" s="35"/>
      <c r="O34" s="39"/>
      <c r="P34" s="39"/>
      <c r="Q34" s="74">
        <v>120968</v>
      </c>
      <c r="R34" s="74">
        <v>4396600</v>
      </c>
      <c r="S34" s="35">
        <v>2332910</v>
      </c>
      <c r="T34" s="40">
        <f>SUM(Q34:S34)</f>
        <v>6850478</v>
      </c>
      <c r="U34" s="35"/>
      <c r="V34" s="35"/>
      <c r="W34" s="35"/>
      <c r="X34" s="40">
        <f>SUM(U34:W34)</f>
        <v>0</v>
      </c>
      <c r="Y34" s="35"/>
      <c r="Z34" s="35"/>
      <c r="AA34" s="35"/>
      <c r="AB34" s="40">
        <f>SUM(Y34:AA34)</f>
        <v>0</v>
      </c>
      <c r="AC34" s="35"/>
      <c r="AD34" s="35"/>
      <c r="AE34" s="35"/>
      <c r="AF34" s="40">
        <f>SUM(AC34:AE34)</f>
        <v>0</v>
      </c>
      <c r="AG34" s="40">
        <f t="shared" ref="AG34:AG35" si="33">SUM(T34,X34,AB34,AF34)</f>
        <v>6850478</v>
      </c>
      <c r="AH34" s="41">
        <f>IF(ISERROR(AG34/I33),0,AG34/I33)</f>
        <v>0.18256549246603454</v>
      </c>
      <c r="AI34" s="42">
        <f>IF(ISERROR(AG34/$AG$84),"-",AG34/$AG$84)</f>
        <v>2.1600259573490918E-2</v>
      </c>
    </row>
    <row r="35" spans="1:35" ht="39" customHeight="1" outlineLevel="1">
      <c r="A35" s="71">
        <v>2</v>
      </c>
      <c r="B35" s="39"/>
      <c r="C35" s="31"/>
      <c r="D35" s="39"/>
      <c r="E35" s="39"/>
      <c r="F35" s="39"/>
      <c r="G35" s="31"/>
      <c r="H35" s="31"/>
      <c r="I35" s="134"/>
      <c r="J35" s="72">
        <v>298889</v>
      </c>
      <c r="K35" s="73" t="s">
        <v>85</v>
      </c>
      <c r="L35" s="35"/>
      <c r="M35" s="35"/>
      <c r="N35" s="35"/>
      <c r="O35" s="39"/>
      <c r="P35" s="39"/>
      <c r="Q35" s="74"/>
      <c r="R35" s="74"/>
      <c r="S35" s="35">
        <v>298889</v>
      </c>
      <c r="T35" s="40">
        <f>SUM(Q35:S35)</f>
        <v>298889</v>
      </c>
      <c r="U35" s="35"/>
      <c r="V35" s="35"/>
      <c r="W35" s="35"/>
      <c r="X35" s="40">
        <f>SUM(U35:W35)</f>
        <v>0</v>
      </c>
      <c r="Y35" s="35"/>
      <c r="Z35" s="35"/>
      <c r="AA35" s="35"/>
      <c r="AB35" s="40">
        <f>SUM(Y35:AA35)</f>
        <v>0</v>
      </c>
      <c r="AC35" s="35"/>
      <c r="AD35" s="35"/>
      <c r="AE35" s="35"/>
      <c r="AF35" s="40">
        <f>SUM(AC35:AE35)</f>
        <v>0</v>
      </c>
      <c r="AG35" s="40">
        <f t="shared" si="33"/>
        <v>298889</v>
      </c>
      <c r="AH35" s="41">
        <f>IF(ISERROR(AG35/I33),0,AG35/I33)</f>
        <v>7.9654029219100621E-3</v>
      </c>
      <c r="AI35" s="42">
        <f>IF(ISERROR(AG35/$AG$84),"-",AG35/$AG$84)</f>
        <v>9.4242766470618942E-4</v>
      </c>
    </row>
    <row r="36" spans="1:35" ht="12.75" customHeight="1">
      <c r="A36" s="109" t="s">
        <v>60</v>
      </c>
      <c r="B36" s="110"/>
      <c r="C36" s="110"/>
      <c r="D36" s="110"/>
      <c r="E36" s="110"/>
      <c r="F36" s="110"/>
      <c r="G36" s="110"/>
      <c r="H36" s="111"/>
      <c r="I36" s="55">
        <f>I33</f>
        <v>37523400</v>
      </c>
      <c r="J36" s="55">
        <f>SUM(J34:J35)</f>
        <v>27636167</v>
      </c>
      <c r="K36" s="56"/>
      <c r="L36" s="55">
        <f>SUM(L34:L34)</f>
        <v>0</v>
      </c>
      <c r="M36" s="55">
        <f>SUM(M34:M34)</f>
        <v>0</v>
      </c>
      <c r="N36" s="55">
        <f>SUM(N34:N34)</f>
        <v>0</v>
      </c>
      <c r="O36" s="57"/>
      <c r="P36" s="59"/>
      <c r="Q36" s="55">
        <f>SUM(Q34:Q35)</f>
        <v>120968</v>
      </c>
      <c r="R36" s="55">
        <f t="shared" ref="R36:S36" si="34">SUM(R34:R35)</f>
        <v>4396600</v>
      </c>
      <c r="S36" s="55">
        <f t="shared" si="34"/>
        <v>2631799</v>
      </c>
      <c r="T36" s="60">
        <f>SUM(T34:T35)</f>
        <v>7149367</v>
      </c>
      <c r="U36" s="55">
        <f t="shared" ref="U36:AF36" si="35">SUM(U34:U34)</f>
        <v>0</v>
      </c>
      <c r="V36" s="55">
        <f t="shared" si="35"/>
        <v>0</v>
      </c>
      <c r="W36" s="55">
        <f t="shared" si="35"/>
        <v>0</v>
      </c>
      <c r="X36" s="60">
        <f t="shared" si="35"/>
        <v>0</v>
      </c>
      <c r="Y36" s="55">
        <f t="shared" si="35"/>
        <v>0</v>
      </c>
      <c r="Z36" s="55">
        <f t="shared" si="35"/>
        <v>0</v>
      </c>
      <c r="AA36" s="55">
        <f t="shared" si="35"/>
        <v>0</v>
      </c>
      <c r="AB36" s="60">
        <f t="shared" si="35"/>
        <v>0</v>
      </c>
      <c r="AC36" s="55">
        <f t="shared" si="35"/>
        <v>0</v>
      </c>
      <c r="AD36" s="55">
        <f t="shared" si="35"/>
        <v>0</v>
      </c>
      <c r="AE36" s="55">
        <f t="shared" si="35"/>
        <v>0</v>
      </c>
      <c r="AF36" s="60">
        <f t="shared" si="35"/>
        <v>0</v>
      </c>
      <c r="AG36" s="53">
        <f>SUM(AG34:AG35)</f>
        <v>7149367</v>
      </c>
      <c r="AH36" s="54">
        <f>IF(ISERROR(AG36/I36),0,AG36/I36)</f>
        <v>0.1905308953879446</v>
      </c>
      <c r="AI36" s="54">
        <f>IF(ISERROR(AG36/$AG$84),0,AG36/$AG$84)</f>
        <v>2.2542687238197107E-2</v>
      </c>
    </row>
    <row r="37" spans="1:35" ht="12.75" customHeight="1">
      <c r="A37" s="36"/>
      <c r="B37" s="115" t="s">
        <v>15</v>
      </c>
      <c r="C37" s="116"/>
      <c r="D37" s="117"/>
      <c r="E37" s="18"/>
      <c r="F37" s="19"/>
      <c r="G37" s="20"/>
      <c r="H37" s="20"/>
      <c r="I37" s="132">
        <v>158283344</v>
      </c>
      <c r="J37" s="22"/>
      <c r="K37" s="23"/>
      <c r="L37" s="24"/>
      <c r="M37" s="24"/>
      <c r="N37" s="24"/>
      <c r="O37" s="19"/>
      <c r="P37" s="25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6"/>
      <c r="AI37" s="26"/>
    </row>
    <row r="38" spans="1:35" ht="39" customHeight="1" outlineLevel="1">
      <c r="A38" s="71">
        <v>1</v>
      </c>
      <c r="B38" s="39"/>
      <c r="C38" s="31"/>
      <c r="D38" s="39"/>
      <c r="E38" s="39"/>
      <c r="F38" s="39"/>
      <c r="G38" s="31"/>
      <c r="H38" s="31"/>
      <c r="I38" s="133"/>
      <c r="J38" s="72">
        <v>36893026</v>
      </c>
      <c r="K38" s="73" t="s">
        <v>84</v>
      </c>
      <c r="L38" s="35"/>
      <c r="M38" s="35"/>
      <c r="N38" s="35"/>
      <c r="O38" s="39"/>
      <c r="P38" s="39"/>
      <c r="Q38" s="74"/>
      <c r="R38" s="74">
        <v>6130766</v>
      </c>
      <c r="S38" s="35">
        <v>3173813</v>
      </c>
      <c r="T38" s="40">
        <f>SUM(Q38:S38)</f>
        <v>9304579</v>
      </c>
      <c r="U38" s="35"/>
      <c r="V38" s="35"/>
      <c r="W38" s="35"/>
      <c r="X38" s="40">
        <f>SUM(U38:W38)</f>
        <v>0</v>
      </c>
      <c r="Y38" s="35"/>
      <c r="Z38" s="35"/>
      <c r="AA38" s="35"/>
      <c r="AB38" s="40">
        <f>SUM(Y38:AA38)</f>
        <v>0</v>
      </c>
      <c r="AC38" s="35"/>
      <c r="AD38" s="35"/>
      <c r="AE38" s="35"/>
      <c r="AF38" s="40">
        <f>SUM(AC38:AE38)</f>
        <v>0</v>
      </c>
      <c r="AG38" s="40">
        <f t="shared" ref="AG38:AG39" si="36">SUM(T38,X38,AB38,AF38)</f>
        <v>9304579</v>
      </c>
      <c r="AH38" s="41">
        <f>IF(ISERROR(AG38/I37),0,AG38/I37)</f>
        <v>5.8784321615039922E-2</v>
      </c>
      <c r="AI38" s="42">
        <f>IF(ISERROR(AG38/$AG$84),"-",AG38/$AG$84)</f>
        <v>2.9338291666954123E-2</v>
      </c>
    </row>
    <row r="39" spans="1:35" ht="39" customHeight="1" outlineLevel="1">
      <c r="A39" s="71">
        <v>2</v>
      </c>
      <c r="B39" s="39"/>
      <c r="C39" s="31"/>
      <c r="D39" s="39"/>
      <c r="E39" s="39"/>
      <c r="F39" s="39"/>
      <c r="G39" s="31"/>
      <c r="H39" s="31"/>
      <c r="I39" s="134"/>
      <c r="J39" s="72">
        <v>25500</v>
      </c>
      <c r="K39" s="73" t="s">
        <v>85</v>
      </c>
      <c r="L39" s="35"/>
      <c r="M39" s="35"/>
      <c r="N39" s="35"/>
      <c r="O39" s="39"/>
      <c r="P39" s="39"/>
      <c r="Q39" s="74"/>
      <c r="R39" s="74"/>
      <c r="S39" s="35">
        <v>25500</v>
      </c>
      <c r="T39" s="40">
        <f>SUM(Q39:S39)</f>
        <v>25500</v>
      </c>
      <c r="U39" s="35"/>
      <c r="V39" s="35"/>
      <c r="W39" s="35"/>
      <c r="X39" s="40">
        <f>SUM(U39:W39)</f>
        <v>0</v>
      </c>
      <c r="Y39" s="35"/>
      <c r="Z39" s="35"/>
      <c r="AA39" s="35"/>
      <c r="AB39" s="40">
        <f>SUM(Y39:AA39)</f>
        <v>0</v>
      </c>
      <c r="AC39" s="35"/>
      <c r="AD39" s="35"/>
      <c r="AE39" s="35"/>
      <c r="AF39" s="40">
        <f>SUM(AC39:AE39)</f>
        <v>0</v>
      </c>
      <c r="AG39" s="40">
        <f t="shared" si="36"/>
        <v>25500</v>
      </c>
      <c r="AH39" s="41">
        <f>IF(ISERROR(AG39/I37),0,AG39/I37)</f>
        <v>1.6110349551371622E-4</v>
      </c>
      <c r="AI39" s="42">
        <f>IF(ISERROR(AG39/$AG$84),"-",AG39/$AG$84)</f>
        <v>8.0404114738273513E-5</v>
      </c>
    </row>
    <row r="40" spans="1:35" ht="12.75" customHeight="1">
      <c r="A40" s="109" t="s">
        <v>61</v>
      </c>
      <c r="B40" s="110"/>
      <c r="C40" s="110"/>
      <c r="D40" s="110"/>
      <c r="E40" s="110"/>
      <c r="F40" s="110"/>
      <c r="G40" s="110"/>
      <c r="H40" s="111"/>
      <c r="I40" s="55">
        <f>I37</f>
        <v>158283344</v>
      </c>
      <c r="J40" s="55">
        <f>SUM(J38:J39)</f>
        <v>36918526</v>
      </c>
      <c r="K40" s="56"/>
      <c r="L40" s="55">
        <f>SUM(L38:L38)</f>
        <v>0</v>
      </c>
      <c r="M40" s="55">
        <f>SUM(M38:M38)</f>
        <v>0</v>
      </c>
      <c r="N40" s="55">
        <f>SUM(N38:N38)</f>
        <v>0</v>
      </c>
      <c r="O40" s="57"/>
      <c r="P40" s="59"/>
      <c r="Q40" s="55">
        <f>SUM(Q38:Q39)</f>
        <v>0</v>
      </c>
      <c r="R40" s="55">
        <f t="shared" ref="R40:S40" si="37">SUM(R38:R39)</f>
        <v>6130766</v>
      </c>
      <c r="S40" s="55">
        <f t="shared" si="37"/>
        <v>3199313</v>
      </c>
      <c r="T40" s="60">
        <f>SUM(T38:W39)</f>
        <v>9330079</v>
      </c>
      <c r="U40" s="55">
        <f t="shared" ref="U40:AF40" si="38">SUM(U38:U38)</f>
        <v>0</v>
      </c>
      <c r="V40" s="55">
        <f t="shared" si="38"/>
        <v>0</v>
      </c>
      <c r="W40" s="55">
        <f t="shared" si="38"/>
        <v>0</v>
      </c>
      <c r="X40" s="60">
        <f t="shared" si="38"/>
        <v>0</v>
      </c>
      <c r="Y40" s="55">
        <f t="shared" si="38"/>
        <v>0</v>
      </c>
      <c r="Z40" s="55">
        <f t="shared" si="38"/>
        <v>0</v>
      </c>
      <c r="AA40" s="55">
        <f t="shared" si="38"/>
        <v>0</v>
      </c>
      <c r="AB40" s="60">
        <f t="shared" si="38"/>
        <v>0</v>
      </c>
      <c r="AC40" s="55">
        <f t="shared" si="38"/>
        <v>0</v>
      </c>
      <c r="AD40" s="55">
        <f t="shared" si="38"/>
        <v>0</v>
      </c>
      <c r="AE40" s="55">
        <f t="shared" si="38"/>
        <v>0</v>
      </c>
      <c r="AF40" s="60">
        <f t="shared" si="38"/>
        <v>0</v>
      </c>
      <c r="AG40" s="53">
        <f>SUM(AG38:AG39)</f>
        <v>9330079</v>
      </c>
      <c r="AH40" s="54">
        <f>IF(ISERROR(AG40/I40),0,AG40/I40)</f>
        <v>5.8945425110553638E-2</v>
      </c>
      <c r="AI40" s="54">
        <f>IF(ISERROR(AG40/$AG$84),0,AG40/$AG$84)</f>
        <v>2.9418695781692396E-2</v>
      </c>
    </row>
    <row r="41" spans="1:35" ht="12.75" customHeight="1">
      <c r="A41" s="36"/>
      <c r="B41" s="115" t="s">
        <v>16</v>
      </c>
      <c r="C41" s="116"/>
      <c r="D41" s="117"/>
      <c r="E41" s="18"/>
      <c r="F41" s="19"/>
      <c r="G41" s="20"/>
      <c r="H41" s="20"/>
      <c r="I41" s="132">
        <v>195802820</v>
      </c>
      <c r="J41" s="22"/>
      <c r="K41" s="23"/>
      <c r="L41" s="24"/>
      <c r="M41" s="24"/>
      <c r="N41" s="24"/>
      <c r="O41" s="19"/>
      <c r="P41" s="25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6"/>
      <c r="AI41" s="26"/>
    </row>
    <row r="42" spans="1:35" ht="39" customHeight="1" outlineLevel="1">
      <c r="A42" s="71">
        <v>1</v>
      </c>
      <c r="B42" s="39"/>
      <c r="C42" s="31"/>
      <c r="D42" s="39"/>
      <c r="E42" s="39"/>
      <c r="F42" s="39"/>
      <c r="G42" s="31"/>
      <c r="H42" s="31"/>
      <c r="I42" s="133"/>
      <c r="J42" s="72">
        <v>43054336</v>
      </c>
      <c r="K42" s="73" t="s">
        <v>84</v>
      </c>
      <c r="L42" s="35"/>
      <c r="M42" s="35"/>
      <c r="N42" s="35"/>
      <c r="O42" s="39"/>
      <c r="P42" s="39"/>
      <c r="Q42" s="74"/>
      <c r="R42" s="74">
        <v>6835636</v>
      </c>
      <c r="S42" s="35">
        <v>3985438</v>
      </c>
      <c r="T42" s="40">
        <f>SUM(Q42:S42)</f>
        <v>10821074</v>
      </c>
      <c r="U42" s="35"/>
      <c r="V42" s="35"/>
      <c r="W42" s="35"/>
      <c r="X42" s="40">
        <f>SUM(U42:W42)</f>
        <v>0</v>
      </c>
      <c r="Y42" s="35"/>
      <c r="Z42" s="35"/>
      <c r="AA42" s="35"/>
      <c r="AB42" s="40">
        <f>SUM(Y42:AA42)</f>
        <v>0</v>
      </c>
      <c r="AC42" s="35"/>
      <c r="AD42" s="35"/>
      <c r="AE42" s="35"/>
      <c r="AF42" s="40">
        <f>SUM(AC42:AE42)</f>
        <v>0</v>
      </c>
      <c r="AG42" s="40">
        <f t="shared" ref="AG42:AG43" si="39">SUM(T42,X42,AB42,AF42)</f>
        <v>10821074</v>
      </c>
      <c r="AH42" s="41">
        <f>IF(ISERROR(AG42/I41),0,AG42/I41)</f>
        <v>5.5265159102407209E-2</v>
      </c>
      <c r="AI42" s="42">
        <f>IF(ISERROR(AG42/$AG$84),"-",AG42/$AG$84)</f>
        <v>3.4119955901464639E-2</v>
      </c>
    </row>
    <row r="43" spans="1:35" ht="39" customHeight="1" outlineLevel="1">
      <c r="A43" s="71">
        <v>2</v>
      </c>
      <c r="B43" s="39"/>
      <c r="C43" s="31"/>
      <c r="D43" s="39"/>
      <c r="E43" s="39"/>
      <c r="F43" s="39"/>
      <c r="G43" s="31"/>
      <c r="H43" s="31"/>
      <c r="I43" s="134"/>
      <c r="J43" s="72">
        <v>40450</v>
      </c>
      <c r="K43" s="73" t="s">
        <v>85</v>
      </c>
      <c r="L43" s="35"/>
      <c r="M43" s="35"/>
      <c r="N43" s="35"/>
      <c r="O43" s="39"/>
      <c r="P43" s="39"/>
      <c r="Q43" s="74"/>
      <c r="R43" s="74"/>
      <c r="S43" s="35">
        <v>40450</v>
      </c>
      <c r="T43" s="40">
        <f>SUM(Q43:S43)</f>
        <v>40450</v>
      </c>
      <c r="U43" s="35"/>
      <c r="V43" s="35"/>
      <c r="W43" s="35"/>
      <c r="X43" s="40">
        <f>SUM(U43:W43)</f>
        <v>0</v>
      </c>
      <c r="Y43" s="35"/>
      <c r="Z43" s="35"/>
      <c r="AA43" s="35"/>
      <c r="AB43" s="40">
        <f>SUM(Y43:AA43)</f>
        <v>0</v>
      </c>
      <c r="AC43" s="35"/>
      <c r="AD43" s="35"/>
      <c r="AE43" s="35"/>
      <c r="AF43" s="40">
        <f>SUM(AC43:AE43)</f>
        <v>0</v>
      </c>
      <c r="AG43" s="40">
        <f t="shared" si="39"/>
        <v>40450</v>
      </c>
      <c r="AH43" s="41">
        <f>IF(ISERROR(AG43/I41),0,AG43/I41)</f>
        <v>2.0658538012884595E-4</v>
      </c>
      <c r="AI43" s="42">
        <f>IF(ISERROR(AG43/$AG$84),"-",AG43/$AG$84)</f>
        <v>1.2754299769267307E-4</v>
      </c>
    </row>
    <row r="44" spans="1:35" ht="12.75" customHeight="1">
      <c r="A44" s="109" t="s">
        <v>62</v>
      </c>
      <c r="B44" s="110"/>
      <c r="C44" s="110"/>
      <c r="D44" s="110"/>
      <c r="E44" s="110"/>
      <c r="F44" s="110"/>
      <c r="G44" s="110"/>
      <c r="H44" s="111"/>
      <c r="I44" s="55">
        <f>I41</f>
        <v>195802820</v>
      </c>
      <c r="J44" s="55">
        <f>SUM(J42:J43)</f>
        <v>43094786</v>
      </c>
      <c r="K44" s="56"/>
      <c r="L44" s="55">
        <f>SUM(L42:L42)</f>
        <v>0</v>
      </c>
      <c r="M44" s="55">
        <f>SUM(M42:M42)</f>
        <v>0</v>
      </c>
      <c r="N44" s="55">
        <f>SUM(N42:N42)</f>
        <v>0</v>
      </c>
      <c r="O44" s="57"/>
      <c r="P44" s="59"/>
      <c r="Q44" s="55">
        <f>SUM(Q42:Q43)</f>
        <v>0</v>
      </c>
      <c r="R44" s="55">
        <f>SUM(R42:R43)</f>
        <v>6835636</v>
      </c>
      <c r="S44" s="55">
        <f>SUM(S42:S43)</f>
        <v>4025888</v>
      </c>
      <c r="T44" s="60">
        <f>SUM(T42:T43)</f>
        <v>10861524</v>
      </c>
      <c r="U44" s="55">
        <f t="shared" ref="U44:AF44" si="40">SUM(U42:U42)</f>
        <v>0</v>
      </c>
      <c r="V44" s="55">
        <f t="shared" si="40"/>
        <v>0</v>
      </c>
      <c r="W44" s="55">
        <f t="shared" si="40"/>
        <v>0</v>
      </c>
      <c r="X44" s="60">
        <f t="shared" si="40"/>
        <v>0</v>
      </c>
      <c r="Y44" s="55">
        <f t="shared" si="40"/>
        <v>0</v>
      </c>
      <c r="Z44" s="55">
        <f t="shared" si="40"/>
        <v>0</v>
      </c>
      <c r="AA44" s="55">
        <f t="shared" si="40"/>
        <v>0</v>
      </c>
      <c r="AB44" s="60">
        <f t="shared" si="40"/>
        <v>0</v>
      </c>
      <c r="AC44" s="55">
        <f t="shared" si="40"/>
        <v>0</v>
      </c>
      <c r="AD44" s="55">
        <f t="shared" si="40"/>
        <v>0</v>
      </c>
      <c r="AE44" s="55">
        <f t="shared" si="40"/>
        <v>0</v>
      </c>
      <c r="AF44" s="60">
        <f t="shared" si="40"/>
        <v>0</v>
      </c>
      <c r="AG44" s="53">
        <f>SUM(AG42:AG43)</f>
        <v>10861524</v>
      </c>
      <c r="AH44" s="54">
        <f>IF(ISERROR(AG44/I44),0,AG44/I44)</f>
        <v>5.5471744482536056E-2</v>
      </c>
      <c r="AI44" s="54">
        <f>IF(ISERROR(AG44/$AG$84),0,AG44/$AG$84)</f>
        <v>3.4247498899157312E-2</v>
      </c>
    </row>
    <row r="45" spans="1:35" ht="12.75" customHeight="1">
      <c r="A45" s="36"/>
      <c r="B45" s="115" t="s">
        <v>63</v>
      </c>
      <c r="C45" s="116"/>
      <c r="D45" s="117"/>
      <c r="E45" s="18"/>
      <c r="F45" s="19"/>
      <c r="G45" s="20"/>
      <c r="H45" s="20"/>
      <c r="I45" s="132">
        <v>125990285</v>
      </c>
      <c r="J45" s="22"/>
      <c r="K45" s="23"/>
      <c r="L45" s="24"/>
      <c r="M45" s="24"/>
      <c r="N45" s="24"/>
      <c r="O45" s="19"/>
      <c r="P45" s="25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6"/>
      <c r="AI45" s="26"/>
    </row>
    <row r="46" spans="1:35" ht="39" customHeight="1">
      <c r="A46" s="36">
        <v>1</v>
      </c>
      <c r="B46" s="96" t="s">
        <v>228</v>
      </c>
      <c r="C46" s="97">
        <v>41708</v>
      </c>
      <c r="D46" s="83" t="s">
        <v>225</v>
      </c>
      <c r="E46" s="98" t="s">
        <v>226</v>
      </c>
      <c r="F46" s="96" t="s">
        <v>204</v>
      </c>
      <c r="G46" s="99"/>
      <c r="H46" s="100">
        <v>42093</v>
      </c>
      <c r="I46" s="153"/>
      <c r="J46" s="101">
        <v>2977281</v>
      </c>
      <c r="K46" s="23"/>
      <c r="L46" s="91"/>
      <c r="M46" s="91"/>
      <c r="N46" s="91"/>
      <c r="O46" s="19"/>
      <c r="P46" s="25"/>
      <c r="Q46" s="22"/>
      <c r="R46" s="22"/>
      <c r="S46" s="74">
        <v>4302327</v>
      </c>
      <c r="T46" s="40">
        <f t="shared" ref="T46:T47" si="41">SUM(Q46:S46)</f>
        <v>4302327</v>
      </c>
      <c r="U46" s="40"/>
      <c r="V46" s="40"/>
      <c r="W46" s="40"/>
      <c r="X46" s="40">
        <f t="shared" ref="X46:X47" si="42">SUM(U46:W46)</f>
        <v>0</v>
      </c>
      <c r="Y46" s="35"/>
      <c r="Z46" s="35"/>
      <c r="AA46" s="35"/>
      <c r="AB46" s="40">
        <f t="shared" ref="AB46:AB47" si="43">SUM(Y46:AA46)</f>
        <v>0</v>
      </c>
      <c r="AC46" s="35"/>
      <c r="AD46" s="35"/>
      <c r="AE46" s="35"/>
      <c r="AF46" s="40">
        <f t="shared" ref="AF46:AF47" si="44">SUM(AC46:AE46)</f>
        <v>0</v>
      </c>
      <c r="AG46" s="40">
        <f t="shared" ref="AG46:AG49" si="45">SUM(T46,X46,AB46,AF46)</f>
        <v>4302327</v>
      </c>
      <c r="AH46" s="41">
        <f>IF(ISERROR(AG46/I45),0,AG46/I45)</f>
        <v>3.4148085306736152E-2</v>
      </c>
      <c r="AI46" s="42">
        <f t="shared" ref="AI46:AI47" si="46">IF(ISERROR(AG46/$AG$84),"-",AG46/$AG$84)</f>
        <v>1.3565678186257727E-2</v>
      </c>
    </row>
    <row r="47" spans="1:35" ht="39" customHeight="1">
      <c r="A47" s="36">
        <v>2</v>
      </c>
      <c r="B47" s="96" t="s">
        <v>229</v>
      </c>
      <c r="C47" s="97">
        <v>41708</v>
      </c>
      <c r="D47" s="83" t="s">
        <v>227</v>
      </c>
      <c r="E47" s="98" t="s">
        <v>226</v>
      </c>
      <c r="F47" s="96" t="s">
        <v>204</v>
      </c>
      <c r="G47" s="99"/>
      <c r="H47" s="100">
        <v>42093</v>
      </c>
      <c r="I47" s="153"/>
      <c r="J47" s="101">
        <v>23554407</v>
      </c>
      <c r="K47" s="23"/>
      <c r="L47" s="91"/>
      <c r="M47" s="91"/>
      <c r="N47" s="91"/>
      <c r="O47" s="19"/>
      <c r="P47" s="25"/>
      <c r="Q47" s="22"/>
      <c r="R47" s="22"/>
      <c r="S47" s="74">
        <v>762678</v>
      </c>
      <c r="T47" s="40">
        <f t="shared" si="41"/>
        <v>762678</v>
      </c>
      <c r="U47" s="40"/>
      <c r="V47" s="40"/>
      <c r="W47" s="40"/>
      <c r="X47" s="40">
        <f t="shared" si="42"/>
        <v>0</v>
      </c>
      <c r="Y47" s="35"/>
      <c r="Z47" s="35"/>
      <c r="AA47" s="35"/>
      <c r="AB47" s="40">
        <f t="shared" si="43"/>
        <v>0</v>
      </c>
      <c r="AC47" s="35"/>
      <c r="AD47" s="35"/>
      <c r="AE47" s="35"/>
      <c r="AF47" s="40">
        <f t="shared" si="44"/>
        <v>0</v>
      </c>
      <c r="AG47" s="40">
        <f t="shared" si="45"/>
        <v>762678</v>
      </c>
      <c r="AH47" s="41">
        <f>IF(ISERROR(AG47/I45),0,AG47/I45)</f>
        <v>6.0534667415031249E-3</v>
      </c>
      <c r="AI47" s="42">
        <f t="shared" si="46"/>
        <v>2.4048019380532143E-3</v>
      </c>
    </row>
    <row r="48" spans="1:35" ht="39" customHeight="1" outlineLevel="1">
      <c r="A48" s="71">
        <v>3</v>
      </c>
      <c r="B48" s="39"/>
      <c r="C48" s="31"/>
      <c r="D48" s="39"/>
      <c r="E48" s="39"/>
      <c r="F48" s="39"/>
      <c r="G48" s="31"/>
      <c r="H48" s="31"/>
      <c r="I48" s="133"/>
      <c r="J48" s="72">
        <v>51360166</v>
      </c>
      <c r="K48" s="73" t="s">
        <v>84</v>
      </c>
      <c r="L48" s="35"/>
      <c r="M48" s="35"/>
      <c r="N48" s="35"/>
      <c r="O48" s="39"/>
      <c r="P48" s="39"/>
      <c r="Q48" s="74"/>
      <c r="R48" s="74">
        <v>8755126</v>
      </c>
      <c r="S48" s="35"/>
      <c r="T48" s="40">
        <f>SUM(Q48:S48)</f>
        <v>8755126</v>
      </c>
      <c r="U48" s="35"/>
      <c r="V48" s="35"/>
      <c r="W48" s="35"/>
      <c r="X48" s="40">
        <f>SUM(U48:W48)</f>
        <v>0</v>
      </c>
      <c r="Y48" s="35"/>
      <c r="Z48" s="35"/>
      <c r="AA48" s="35"/>
      <c r="AB48" s="40">
        <f>SUM(Y48:AA48)</f>
        <v>0</v>
      </c>
      <c r="AC48" s="35"/>
      <c r="AD48" s="35"/>
      <c r="AE48" s="35"/>
      <c r="AF48" s="40">
        <f>SUM(AC48:AE48)</f>
        <v>0</v>
      </c>
      <c r="AG48" s="40">
        <f t="shared" si="45"/>
        <v>8755126</v>
      </c>
      <c r="AH48" s="41">
        <f>IF(ISERROR(AG48/I45),0,AG48/I45)</f>
        <v>6.9490484921119117E-2</v>
      </c>
      <c r="AI48" s="42">
        <f>IF(ISERROR(AG48/$AG$84),"-",AG48/$AG$84)</f>
        <v>2.760581001772712E-2</v>
      </c>
    </row>
    <row r="49" spans="1:35" ht="39" customHeight="1" outlineLevel="1">
      <c r="A49" s="95">
        <v>4</v>
      </c>
      <c r="B49" s="28"/>
      <c r="C49" s="27"/>
      <c r="D49" s="28"/>
      <c r="E49" s="28"/>
      <c r="F49" s="28"/>
      <c r="G49" s="27"/>
      <c r="H49" s="27"/>
      <c r="I49" s="134"/>
      <c r="J49" s="72">
        <v>849643</v>
      </c>
      <c r="K49" s="73" t="s">
        <v>85</v>
      </c>
      <c r="L49" s="35"/>
      <c r="M49" s="35"/>
      <c r="N49" s="35"/>
      <c r="O49" s="28"/>
      <c r="P49" s="28"/>
      <c r="Q49" s="74"/>
      <c r="R49" s="74">
        <v>86965</v>
      </c>
      <c r="S49" s="35"/>
      <c r="T49" s="40">
        <f t="shared" ref="T49" si="47">SUM(Q49:S49)</f>
        <v>86965</v>
      </c>
      <c r="U49" s="35"/>
      <c r="V49" s="35"/>
      <c r="W49" s="35"/>
      <c r="X49" s="40">
        <f t="shared" ref="X49" si="48">SUM(U49:W49)</f>
        <v>0</v>
      </c>
      <c r="Y49" s="35"/>
      <c r="Z49" s="35"/>
      <c r="AA49" s="35"/>
      <c r="AB49" s="40">
        <f t="shared" ref="AB49" si="49">SUM(Y49:AA49)</f>
        <v>0</v>
      </c>
      <c r="AC49" s="35"/>
      <c r="AD49" s="35"/>
      <c r="AE49" s="35"/>
      <c r="AF49" s="40">
        <f t="shared" ref="AF49" si="50">SUM(AC49:AE49)</f>
        <v>0</v>
      </c>
      <c r="AG49" s="40">
        <f t="shared" si="45"/>
        <v>86965</v>
      </c>
      <c r="AH49" s="41">
        <f>IF(ISERROR(AG49/I45),0,AG49/I45)</f>
        <v>6.9025163329061441E-4</v>
      </c>
      <c r="AI49" s="42">
        <f>IF(ISERROR(AG49/$AG$84),"-",AG49/$AG$84)</f>
        <v>2.7420956228290023E-4</v>
      </c>
    </row>
    <row r="50" spans="1:35" ht="12.75" customHeight="1">
      <c r="A50" s="109" t="s">
        <v>64</v>
      </c>
      <c r="B50" s="110"/>
      <c r="C50" s="110"/>
      <c r="D50" s="110"/>
      <c r="E50" s="110"/>
      <c r="F50" s="110"/>
      <c r="G50" s="110"/>
      <c r="H50" s="111"/>
      <c r="I50" s="55">
        <f>I45</f>
        <v>125990285</v>
      </c>
      <c r="J50" s="55">
        <f>SUM(J46:J49)</f>
        <v>78741497</v>
      </c>
      <c r="K50" s="56"/>
      <c r="L50" s="55">
        <f>SUM(L48:L49)</f>
        <v>0</v>
      </c>
      <c r="M50" s="55">
        <f>SUM(M48:M49)</f>
        <v>0</v>
      </c>
      <c r="N50" s="55">
        <f>SUM(N48:N49)</f>
        <v>0</v>
      </c>
      <c r="O50" s="57"/>
      <c r="P50" s="59"/>
      <c r="Q50" s="55">
        <f>SUM(Q46:Q49)</f>
        <v>0</v>
      </c>
      <c r="R50" s="55">
        <f t="shared" ref="R50" si="51">SUM(R46:R49)</f>
        <v>8842091</v>
      </c>
      <c r="S50" s="55">
        <f>SUM(S46:S49)</f>
        <v>5065005</v>
      </c>
      <c r="T50" s="60">
        <f>SUM(T46:W49)</f>
        <v>13907096</v>
      </c>
      <c r="U50" s="55">
        <f t="shared" ref="U50:AF50" si="52">SUM(U48:U49)</f>
        <v>0</v>
      </c>
      <c r="V50" s="55">
        <f t="shared" si="52"/>
        <v>0</v>
      </c>
      <c r="W50" s="55">
        <f t="shared" si="52"/>
        <v>0</v>
      </c>
      <c r="X50" s="60">
        <f t="shared" si="52"/>
        <v>0</v>
      </c>
      <c r="Y50" s="55">
        <f t="shared" si="52"/>
        <v>0</v>
      </c>
      <c r="Z50" s="55">
        <f t="shared" si="52"/>
        <v>0</v>
      </c>
      <c r="AA50" s="55">
        <f t="shared" si="52"/>
        <v>0</v>
      </c>
      <c r="AB50" s="60">
        <f t="shared" si="52"/>
        <v>0</v>
      </c>
      <c r="AC50" s="55">
        <f t="shared" si="52"/>
        <v>0</v>
      </c>
      <c r="AD50" s="55">
        <f t="shared" si="52"/>
        <v>0</v>
      </c>
      <c r="AE50" s="55">
        <f t="shared" si="52"/>
        <v>0</v>
      </c>
      <c r="AF50" s="60">
        <f t="shared" si="52"/>
        <v>0</v>
      </c>
      <c r="AG50" s="53">
        <f>SUM(AG46:AG49)</f>
        <v>13907096</v>
      </c>
      <c r="AH50" s="54">
        <f>IF(ISERROR(AG50/I50),0,AG50/I50)</f>
        <v>0.11038228860264901</v>
      </c>
      <c r="AI50" s="54">
        <f>IF(ISERROR(AG50/$AG$84),0,AG50/$AG$84)</f>
        <v>4.3850499704320964E-2</v>
      </c>
    </row>
    <row r="51" spans="1:35" ht="12.75" customHeight="1">
      <c r="A51" s="36"/>
      <c r="B51" s="115" t="s">
        <v>65</v>
      </c>
      <c r="C51" s="116"/>
      <c r="D51" s="117"/>
      <c r="E51" s="18"/>
      <c r="F51" s="19"/>
      <c r="G51" s="20"/>
      <c r="H51" s="20"/>
      <c r="I51" s="132">
        <v>140598311</v>
      </c>
      <c r="J51" s="22"/>
      <c r="K51" s="23"/>
      <c r="L51" s="24"/>
      <c r="M51" s="24"/>
      <c r="N51" s="24"/>
      <c r="O51" s="19"/>
      <c r="P51" s="25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6"/>
      <c r="AI51" s="26"/>
    </row>
    <row r="52" spans="1:35" ht="39" customHeight="1" outlineLevel="1">
      <c r="A52" s="16">
        <v>1</v>
      </c>
      <c r="B52" s="28"/>
      <c r="C52" s="27"/>
      <c r="D52" s="28"/>
      <c r="E52" s="28"/>
      <c r="F52" s="28"/>
      <c r="G52" s="27"/>
      <c r="H52" s="27"/>
      <c r="I52" s="133"/>
      <c r="J52" s="72">
        <v>53963476</v>
      </c>
      <c r="K52" s="73" t="s">
        <v>84</v>
      </c>
      <c r="L52" s="35"/>
      <c r="M52" s="35"/>
      <c r="N52" s="35"/>
      <c r="O52" s="28"/>
      <c r="P52" s="28"/>
      <c r="Q52" s="74"/>
      <c r="R52" s="74">
        <v>8911910</v>
      </c>
      <c r="S52" s="35">
        <v>3851991</v>
      </c>
      <c r="T52" s="40">
        <f>SUM(Q52:S52)</f>
        <v>12763901</v>
      </c>
      <c r="U52" s="35"/>
      <c r="V52" s="35"/>
      <c r="W52" s="35"/>
      <c r="X52" s="40">
        <f>SUM(U52:W52)</f>
        <v>0</v>
      </c>
      <c r="Y52" s="35"/>
      <c r="Z52" s="35"/>
      <c r="AA52" s="35"/>
      <c r="AB52" s="40">
        <f>SUM(Y52:AA52)</f>
        <v>0</v>
      </c>
      <c r="AC52" s="35"/>
      <c r="AD52" s="35"/>
      <c r="AE52" s="35"/>
      <c r="AF52" s="40">
        <f>SUM(AC52:AE52)</f>
        <v>0</v>
      </c>
      <c r="AG52" s="40">
        <f t="shared" ref="AG52:AG53" si="53">SUM(T52,X52,AB52,AF52)</f>
        <v>12763901</v>
      </c>
      <c r="AH52" s="41">
        <f>IF(ISERROR(AG52/I51),0,AG52/I51)</f>
        <v>9.0782747738697947E-2</v>
      </c>
      <c r="AI52" s="42">
        <f>IF(ISERROR(AG52/$AG$84),"-",AG52/$AG$84)</f>
        <v>4.0245888647527997E-2</v>
      </c>
    </row>
    <row r="53" spans="1:35" ht="39" customHeight="1" outlineLevel="1">
      <c r="A53" s="16">
        <v>2</v>
      </c>
      <c r="B53" s="28"/>
      <c r="C53" s="27"/>
      <c r="D53" s="28"/>
      <c r="E53" s="28"/>
      <c r="F53" s="28"/>
      <c r="G53" s="27"/>
      <c r="H53" s="27"/>
      <c r="I53" s="134"/>
      <c r="J53" s="72">
        <v>33570</v>
      </c>
      <c r="K53" s="73" t="s">
        <v>85</v>
      </c>
      <c r="L53" s="35"/>
      <c r="M53" s="35"/>
      <c r="N53" s="35"/>
      <c r="O53" s="28"/>
      <c r="P53" s="28"/>
      <c r="Q53" s="74"/>
      <c r="R53" s="74">
        <v>33570</v>
      </c>
      <c r="S53" s="35"/>
      <c r="T53" s="40">
        <f t="shared" ref="T53" si="54">SUM(Q53:S53)</f>
        <v>33570</v>
      </c>
      <c r="U53" s="35"/>
      <c r="V53" s="35"/>
      <c r="W53" s="35"/>
      <c r="X53" s="40">
        <f t="shared" ref="X53" si="55">SUM(U53:W53)</f>
        <v>0</v>
      </c>
      <c r="Y53" s="35"/>
      <c r="Z53" s="35"/>
      <c r="AA53" s="35"/>
      <c r="AB53" s="40">
        <f t="shared" ref="AB53" si="56">SUM(Y53:AA53)</f>
        <v>0</v>
      </c>
      <c r="AC53" s="35"/>
      <c r="AD53" s="35"/>
      <c r="AE53" s="35"/>
      <c r="AF53" s="40">
        <f t="shared" ref="AF53" si="57">SUM(AC53:AE53)</f>
        <v>0</v>
      </c>
      <c r="AG53" s="40">
        <f t="shared" si="53"/>
        <v>33570</v>
      </c>
      <c r="AH53" s="41">
        <f>IF(ISERROR(AG53/I51),0,AG53/I51)</f>
        <v>2.3876531489770171E-4</v>
      </c>
      <c r="AI53" s="42">
        <f>IF(ISERROR(AG53/$AG$84),"-",AG53/$AG$84)</f>
        <v>1.0584965222603301E-4</v>
      </c>
    </row>
    <row r="54" spans="1:35" ht="12.75" customHeight="1">
      <c r="A54" s="109" t="s">
        <v>66</v>
      </c>
      <c r="B54" s="110"/>
      <c r="C54" s="110"/>
      <c r="D54" s="110"/>
      <c r="E54" s="110"/>
      <c r="F54" s="110"/>
      <c r="G54" s="110"/>
      <c r="H54" s="111"/>
      <c r="I54" s="55">
        <f>I51</f>
        <v>140598311</v>
      </c>
      <c r="J54" s="55">
        <f>SUM(J52:J53)</f>
        <v>53997046</v>
      </c>
      <c r="K54" s="56"/>
      <c r="L54" s="55">
        <f>SUM(L52:L53)</f>
        <v>0</v>
      </c>
      <c r="M54" s="55">
        <f>SUM(M52:M53)</f>
        <v>0</v>
      </c>
      <c r="N54" s="55">
        <f>SUM(N52:N53)</f>
        <v>0</v>
      </c>
      <c r="O54" s="57"/>
      <c r="P54" s="59"/>
      <c r="Q54" s="55">
        <f t="shared" ref="Q54:AG54" si="58">SUM(Q52:Q53)</f>
        <v>0</v>
      </c>
      <c r="R54" s="55">
        <f t="shared" si="58"/>
        <v>8945480</v>
      </c>
      <c r="S54" s="55">
        <f t="shared" si="58"/>
        <v>3851991</v>
      </c>
      <c r="T54" s="60">
        <f t="shared" si="58"/>
        <v>12797471</v>
      </c>
      <c r="U54" s="55">
        <f t="shared" si="58"/>
        <v>0</v>
      </c>
      <c r="V54" s="55">
        <f t="shared" si="58"/>
        <v>0</v>
      </c>
      <c r="W54" s="55">
        <f t="shared" si="58"/>
        <v>0</v>
      </c>
      <c r="X54" s="60">
        <f t="shared" si="58"/>
        <v>0</v>
      </c>
      <c r="Y54" s="55">
        <f t="shared" si="58"/>
        <v>0</v>
      </c>
      <c r="Z54" s="55">
        <f t="shared" si="58"/>
        <v>0</v>
      </c>
      <c r="AA54" s="55">
        <f t="shared" si="58"/>
        <v>0</v>
      </c>
      <c r="AB54" s="60">
        <f t="shared" si="58"/>
        <v>0</v>
      </c>
      <c r="AC54" s="55">
        <f t="shared" si="58"/>
        <v>0</v>
      </c>
      <c r="AD54" s="55">
        <f t="shared" si="58"/>
        <v>0</v>
      </c>
      <c r="AE54" s="55">
        <f t="shared" si="58"/>
        <v>0</v>
      </c>
      <c r="AF54" s="60">
        <f t="shared" si="58"/>
        <v>0</v>
      </c>
      <c r="AG54" s="53">
        <f t="shared" si="58"/>
        <v>12797471</v>
      </c>
      <c r="AH54" s="54">
        <f>IF(ISERROR(AG54/I54),0,AG54/I54)</f>
        <v>9.102151305359564E-2</v>
      </c>
      <c r="AI54" s="54">
        <f>IF(ISERROR(AG54/$AG$84),0,AG54/$AG$84)</f>
        <v>4.0351738299754032E-2</v>
      </c>
    </row>
    <row r="55" spans="1:35" ht="12.75" customHeight="1">
      <c r="A55" s="36"/>
      <c r="B55" s="115" t="s">
        <v>17</v>
      </c>
      <c r="C55" s="116"/>
      <c r="D55" s="117"/>
      <c r="E55" s="18"/>
      <c r="F55" s="19"/>
      <c r="G55" s="20"/>
      <c r="H55" s="20"/>
      <c r="I55" s="132">
        <v>48220856</v>
      </c>
      <c r="J55" s="22"/>
      <c r="K55" s="23"/>
      <c r="L55" s="24"/>
      <c r="M55" s="24"/>
      <c r="N55" s="24"/>
      <c r="O55" s="19"/>
      <c r="P55" s="25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6"/>
      <c r="AI55" s="26"/>
    </row>
    <row r="56" spans="1:35" ht="39" customHeight="1" outlineLevel="1">
      <c r="A56" s="16">
        <v>1</v>
      </c>
      <c r="B56" s="28"/>
      <c r="C56" s="27"/>
      <c r="D56" s="28"/>
      <c r="E56" s="28"/>
      <c r="F56" s="28"/>
      <c r="G56" s="27"/>
      <c r="H56" s="27"/>
      <c r="I56" s="133"/>
      <c r="J56" s="72">
        <v>41541134</v>
      </c>
      <c r="K56" s="73" t="s">
        <v>84</v>
      </c>
      <c r="L56" s="35"/>
      <c r="M56" s="35"/>
      <c r="N56" s="35"/>
      <c r="O56" s="28"/>
      <c r="P56" s="28"/>
      <c r="Q56" s="74"/>
      <c r="R56" s="74">
        <v>7177944</v>
      </c>
      <c r="S56" s="35">
        <v>3618598</v>
      </c>
      <c r="T56" s="40">
        <f>SUM(Q56:S56)</f>
        <v>10796542</v>
      </c>
      <c r="U56" s="35"/>
      <c r="V56" s="35"/>
      <c r="W56" s="35"/>
      <c r="X56" s="40">
        <f>SUM(U56:W56)</f>
        <v>0</v>
      </c>
      <c r="Y56" s="35"/>
      <c r="Z56" s="35"/>
      <c r="AA56" s="35"/>
      <c r="AB56" s="40">
        <f>SUM(Y56:AA56)</f>
        <v>0</v>
      </c>
      <c r="AC56" s="35"/>
      <c r="AD56" s="35"/>
      <c r="AE56" s="35"/>
      <c r="AF56" s="40">
        <f>SUM(AC56:AE56)</f>
        <v>0</v>
      </c>
      <c r="AG56" s="40">
        <f t="shared" ref="AG56:AG57" si="59">SUM(T56,X56,AB56,AF56)</f>
        <v>10796542</v>
      </c>
      <c r="AH56" s="41">
        <f>IF(ISERROR(AG56/I55),0,AG56/I55)</f>
        <v>0.22389776738928069</v>
      </c>
      <c r="AI56" s="42">
        <f>IF(ISERROR(AG56/$AG$84),"-",AG56/$AG$84)</f>
        <v>3.4042603989983877E-2</v>
      </c>
    </row>
    <row r="57" spans="1:35" ht="39" customHeight="1" outlineLevel="1">
      <c r="A57" s="16">
        <v>2</v>
      </c>
      <c r="B57" s="28"/>
      <c r="C57" s="27"/>
      <c r="D57" s="28"/>
      <c r="E57" s="28"/>
      <c r="F57" s="28"/>
      <c r="G57" s="27"/>
      <c r="H57" s="27"/>
      <c r="I57" s="134"/>
      <c r="J57" s="72">
        <v>34600</v>
      </c>
      <c r="K57" s="73" t="s">
        <v>85</v>
      </c>
      <c r="L57" s="35"/>
      <c r="M57" s="35"/>
      <c r="N57" s="35"/>
      <c r="O57" s="28"/>
      <c r="P57" s="28"/>
      <c r="Q57" s="74"/>
      <c r="R57" s="74">
        <v>5000</v>
      </c>
      <c r="S57" s="35">
        <v>29600</v>
      </c>
      <c r="T57" s="40">
        <f t="shared" ref="T57" si="60">SUM(Q57:S57)</f>
        <v>34600</v>
      </c>
      <c r="U57" s="35"/>
      <c r="V57" s="35"/>
      <c r="W57" s="35"/>
      <c r="X57" s="40">
        <f t="shared" ref="X57" si="61">SUM(U57:W57)</f>
        <v>0</v>
      </c>
      <c r="Y57" s="35"/>
      <c r="Z57" s="35"/>
      <c r="AA57" s="35"/>
      <c r="AB57" s="40">
        <f t="shared" ref="AB57" si="62">SUM(Y57:AA57)</f>
        <v>0</v>
      </c>
      <c r="AC57" s="35"/>
      <c r="AD57" s="35"/>
      <c r="AE57" s="35"/>
      <c r="AF57" s="40">
        <f t="shared" ref="AF57" si="63">SUM(AC57:AE57)</f>
        <v>0</v>
      </c>
      <c r="AG57" s="40">
        <f t="shared" si="59"/>
        <v>34600</v>
      </c>
      <c r="AH57" s="41">
        <f>IF(ISERROR(AG57/I55),0,AG57/I55)</f>
        <v>7.1753184970420271E-4</v>
      </c>
      <c r="AI57" s="42">
        <f>IF(ISERROR(AG57/$AG$84),"-",AG57/$AG$84)</f>
        <v>1.0909734784095151E-4</v>
      </c>
    </row>
    <row r="58" spans="1:35" ht="12.75" customHeight="1">
      <c r="A58" s="109" t="s">
        <v>67</v>
      </c>
      <c r="B58" s="110"/>
      <c r="C58" s="110"/>
      <c r="D58" s="110"/>
      <c r="E58" s="110"/>
      <c r="F58" s="110"/>
      <c r="G58" s="110"/>
      <c r="H58" s="111"/>
      <c r="I58" s="55">
        <f>I55</f>
        <v>48220856</v>
      </c>
      <c r="J58" s="55">
        <f>SUM(J56:J57)</f>
        <v>41575734</v>
      </c>
      <c r="K58" s="56"/>
      <c r="L58" s="55">
        <f>SUM(L56:L57)</f>
        <v>0</v>
      </c>
      <c r="M58" s="55">
        <f>SUM(M56:M57)</f>
        <v>0</v>
      </c>
      <c r="N58" s="55">
        <f>SUM(N56:N57)</f>
        <v>0</v>
      </c>
      <c r="O58" s="57"/>
      <c r="P58" s="59"/>
      <c r="Q58" s="55">
        <f t="shared" ref="Q58:AG58" si="64">SUM(Q56:Q57)</f>
        <v>0</v>
      </c>
      <c r="R58" s="55">
        <f t="shared" si="64"/>
        <v>7182944</v>
      </c>
      <c r="S58" s="55">
        <f t="shared" si="64"/>
        <v>3648198</v>
      </c>
      <c r="T58" s="60">
        <f t="shared" si="64"/>
        <v>10831142</v>
      </c>
      <c r="U58" s="55">
        <f t="shared" si="64"/>
        <v>0</v>
      </c>
      <c r="V58" s="55">
        <f t="shared" si="64"/>
        <v>0</v>
      </c>
      <c r="W58" s="55">
        <f t="shared" si="64"/>
        <v>0</v>
      </c>
      <c r="X58" s="60">
        <f t="shared" si="64"/>
        <v>0</v>
      </c>
      <c r="Y58" s="55">
        <f t="shared" si="64"/>
        <v>0</v>
      </c>
      <c r="Z58" s="55">
        <f t="shared" si="64"/>
        <v>0</v>
      </c>
      <c r="AA58" s="55">
        <f t="shared" si="64"/>
        <v>0</v>
      </c>
      <c r="AB58" s="60">
        <f t="shared" si="64"/>
        <v>0</v>
      </c>
      <c r="AC58" s="55">
        <f t="shared" si="64"/>
        <v>0</v>
      </c>
      <c r="AD58" s="55">
        <f t="shared" si="64"/>
        <v>0</v>
      </c>
      <c r="AE58" s="55">
        <f t="shared" si="64"/>
        <v>0</v>
      </c>
      <c r="AF58" s="60">
        <f t="shared" si="64"/>
        <v>0</v>
      </c>
      <c r="AG58" s="53">
        <f t="shared" si="64"/>
        <v>10831142</v>
      </c>
      <c r="AH58" s="54">
        <f>IF(ISERROR(AG58/I58),0,AG58/I58)</f>
        <v>0.22461529923898488</v>
      </c>
      <c r="AI58" s="54">
        <f>IF(ISERROR(AG58/$AG$84),0,AG58/$AG$84)</f>
        <v>3.415170133782483E-2</v>
      </c>
    </row>
    <row r="59" spans="1:35" ht="12.75" customHeight="1">
      <c r="A59" s="36"/>
      <c r="B59" s="115" t="s">
        <v>68</v>
      </c>
      <c r="C59" s="116"/>
      <c r="D59" s="117"/>
      <c r="E59" s="18"/>
      <c r="F59" s="19"/>
      <c r="G59" s="20"/>
      <c r="H59" s="20"/>
      <c r="I59" s="132">
        <v>36386524</v>
      </c>
      <c r="J59" s="22"/>
      <c r="K59" s="23"/>
      <c r="L59" s="24"/>
      <c r="M59" s="24"/>
      <c r="N59" s="24"/>
      <c r="O59" s="19"/>
      <c r="P59" s="25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6"/>
      <c r="AI59" s="26"/>
    </row>
    <row r="60" spans="1:35" ht="39" customHeight="1" outlineLevel="1">
      <c r="A60" s="16">
        <v>1</v>
      </c>
      <c r="B60" s="28"/>
      <c r="C60" s="27"/>
      <c r="D60" s="28"/>
      <c r="E60" s="28"/>
      <c r="F60" s="28"/>
      <c r="G60" s="27"/>
      <c r="H60" s="27"/>
      <c r="I60" s="133"/>
      <c r="J60" s="72">
        <v>29549166</v>
      </c>
      <c r="K60" s="73" t="s">
        <v>84</v>
      </c>
      <c r="L60" s="35"/>
      <c r="M60" s="35"/>
      <c r="N60" s="35"/>
      <c r="O60" s="28"/>
      <c r="P60" s="28"/>
      <c r="Q60" s="74"/>
      <c r="R60" s="74">
        <v>4464019</v>
      </c>
      <c r="S60" s="35">
        <v>2139064</v>
      </c>
      <c r="T60" s="40">
        <f>SUM(Q60:S60)</f>
        <v>6603083</v>
      </c>
      <c r="U60" s="35"/>
      <c r="V60" s="35"/>
      <c r="W60" s="35"/>
      <c r="X60" s="40">
        <f>SUM(U60:W60)</f>
        <v>0</v>
      </c>
      <c r="Y60" s="35"/>
      <c r="Z60" s="35"/>
      <c r="AA60" s="35"/>
      <c r="AB60" s="40">
        <f>SUM(Y60:AA60)</f>
        <v>0</v>
      </c>
      <c r="AC60" s="35"/>
      <c r="AD60" s="35"/>
      <c r="AE60" s="35"/>
      <c r="AF60" s="40">
        <f>SUM(AC60:AE60)</f>
        <v>0</v>
      </c>
      <c r="AG60" s="40">
        <f t="shared" ref="AG60:AG61" si="65">SUM(T60,X60,AB60,AF60)</f>
        <v>6603083</v>
      </c>
      <c r="AH60" s="41">
        <f>IF(ISERROR(AG60/I59),0,AG60/I59)</f>
        <v>0.18147056311287113</v>
      </c>
      <c r="AI60" s="42">
        <f>IF(ISERROR(AG60/$AG$84),"-",AG60/$AG$84)</f>
        <v>2.082019777091542E-2</v>
      </c>
    </row>
    <row r="61" spans="1:35" ht="39" customHeight="1" outlineLevel="1">
      <c r="A61" s="16">
        <v>2</v>
      </c>
      <c r="B61" s="28"/>
      <c r="C61" s="27"/>
      <c r="D61" s="28"/>
      <c r="E61" s="28"/>
      <c r="F61" s="28"/>
      <c r="G61" s="27"/>
      <c r="H61" s="27"/>
      <c r="I61" s="134"/>
      <c r="J61" s="72">
        <v>104214</v>
      </c>
      <c r="K61" s="73" t="s">
        <v>85</v>
      </c>
      <c r="L61" s="35"/>
      <c r="M61" s="35"/>
      <c r="N61" s="35"/>
      <c r="O61" s="28"/>
      <c r="P61" s="28"/>
      <c r="Q61" s="74"/>
      <c r="R61" s="74">
        <v>54214</v>
      </c>
      <c r="S61" s="35">
        <v>50000</v>
      </c>
      <c r="T61" s="40">
        <f t="shared" ref="T61" si="66">SUM(Q61:S61)</f>
        <v>104214</v>
      </c>
      <c r="U61" s="35"/>
      <c r="V61" s="35"/>
      <c r="W61" s="35"/>
      <c r="X61" s="40">
        <f t="shared" ref="X61" si="67">SUM(U61:W61)</f>
        <v>0</v>
      </c>
      <c r="Y61" s="35"/>
      <c r="Z61" s="35"/>
      <c r="AA61" s="35"/>
      <c r="AB61" s="40">
        <f t="shared" ref="AB61" si="68">SUM(Y61:AA61)</f>
        <v>0</v>
      </c>
      <c r="AC61" s="35"/>
      <c r="AD61" s="35"/>
      <c r="AE61" s="35"/>
      <c r="AF61" s="40">
        <f t="shared" ref="AF61" si="69">SUM(AC61:AE61)</f>
        <v>0</v>
      </c>
      <c r="AG61" s="40">
        <f t="shared" si="65"/>
        <v>104214</v>
      </c>
      <c r="AH61" s="41">
        <f>IF(ISERROR(AG61/I59),0,AG61/I59)</f>
        <v>2.8640823179482602E-3</v>
      </c>
      <c r="AI61" s="42">
        <f>IF(ISERROR(AG61/$AG$84),"-",AG61/$AG$84)</f>
        <v>3.285974279738994E-4</v>
      </c>
    </row>
    <row r="62" spans="1:35" ht="12.75" customHeight="1">
      <c r="A62" s="109" t="s">
        <v>69</v>
      </c>
      <c r="B62" s="110"/>
      <c r="C62" s="110"/>
      <c r="D62" s="110"/>
      <c r="E62" s="110"/>
      <c r="F62" s="110"/>
      <c r="G62" s="110"/>
      <c r="H62" s="111"/>
      <c r="I62" s="55">
        <f>I59</f>
        <v>36386524</v>
      </c>
      <c r="J62" s="55">
        <f>SUM(J60:J61)</f>
        <v>29653380</v>
      </c>
      <c r="K62" s="56"/>
      <c r="L62" s="55">
        <f>SUM(L60:L61)</f>
        <v>0</v>
      </c>
      <c r="M62" s="55">
        <f>SUM(M60:M61)</f>
        <v>0</v>
      </c>
      <c r="N62" s="55">
        <f>SUM(N60:N61)</f>
        <v>0</v>
      </c>
      <c r="O62" s="57"/>
      <c r="P62" s="59"/>
      <c r="Q62" s="55">
        <f t="shared" ref="Q62:AG62" si="70">SUM(Q60:Q61)</f>
        <v>0</v>
      </c>
      <c r="R62" s="55">
        <f t="shared" si="70"/>
        <v>4518233</v>
      </c>
      <c r="S62" s="55">
        <f t="shared" si="70"/>
        <v>2189064</v>
      </c>
      <c r="T62" s="60">
        <f t="shared" si="70"/>
        <v>6707297</v>
      </c>
      <c r="U62" s="55">
        <f t="shared" si="70"/>
        <v>0</v>
      </c>
      <c r="V62" s="55">
        <f t="shared" si="70"/>
        <v>0</v>
      </c>
      <c r="W62" s="55">
        <f t="shared" si="70"/>
        <v>0</v>
      </c>
      <c r="X62" s="60">
        <f t="shared" si="70"/>
        <v>0</v>
      </c>
      <c r="Y62" s="55">
        <f t="shared" si="70"/>
        <v>0</v>
      </c>
      <c r="Z62" s="55">
        <f t="shared" si="70"/>
        <v>0</v>
      </c>
      <c r="AA62" s="55">
        <f t="shared" si="70"/>
        <v>0</v>
      </c>
      <c r="AB62" s="60">
        <f t="shared" si="70"/>
        <v>0</v>
      </c>
      <c r="AC62" s="55">
        <f t="shared" si="70"/>
        <v>0</v>
      </c>
      <c r="AD62" s="55">
        <f t="shared" si="70"/>
        <v>0</v>
      </c>
      <c r="AE62" s="55">
        <f t="shared" si="70"/>
        <v>0</v>
      </c>
      <c r="AF62" s="60">
        <f t="shared" si="70"/>
        <v>0</v>
      </c>
      <c r="AG62" s="53">
        <f t="shared" si="70"/>
        <v>6707297</v>
      </c>
      <c r="AH62" s="54">
        <f>IF(ISERROR(AG62/I62),0,AG62/I62)</f>
        <v>0.1843346454308194</v>
      </c>
      <c r="AI62" s="54">
        <f>IF(ISERROR(AG62/$AG$84),0,AG62/$AG$84)</f>
        <v>2.114879519888932E-2</v>
      </c>
    </row>
    <row r="63" spans="1:35" ht="12.75" customHeight="1">
      <c r="A63" s="36"/>
      <c r="B63" s="115" t="s">
        <v>18</v>
      </c>
      <c r="C63" s="116"/>
      <c r="D63" s="117"/>
      <c r="E63" s="18"/>
      <c r="F63" s="19"/>
      <c r="G63" s="20"/>
      <c r="H63" s="20"/>
      <c r="I63" s="132">
        <v>41431907</v>
      </c>
      <c r="J63" s="22"/>
      <c r="K63" s="23"/>
      <c r="L63" s="24"/>
      <c r="M63" s="24"/>
      <c r="N63" s="24"/>
      <c r="O63" s="19"/>
      <c r="P63" s="25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6"/>
      <c r="AI63" s="26"/>
    </row>
    <row r="64" spans="1:35" ht="39" customHeight="1">
      <c r="A64" s="89">
        <v>1</v>
      </c>
      <c r="B64" s="96" t="s">
        <v>231</v>
      </c>
      <c r="C64" s="97">
        <v>41718</v>
      </c>
      <c r="D64" s="83" t="s">
        <v>233</v>
      </c>
      <c r="E64" s="98" t="s">
        <v>230</v>
      </c>
      <c r="F64" s="96" t="s">
        <v>204</v>
      </c>
      <c r="G64" s="90"/>
      <c r="H64" s="90"/>
      <c r="I64" s="153"/>
      <c r="J64" s="72">
        <v>12412387</v>
      </c>
      <c r="K64" s="23"/>
      <c r="L64" s="91"/>
      <c r="M64" s="91"/>
      <c r="N64" s="24"/>
      <c r="O64" s="19"/>
      <c r="P64" s="25"/>
      <c r="Q64" s="22"/>
      <c r="R64" s="22"/>
      <c r="S64" s="35">
        <v>12412387</v>
      </c>
      <c r="T64" s="40">
        <f t="shared" ref="T64:T65" si="71">SUM(Q64:S64)</f>
        <v>12412387</v>
      </c>
      <c r="U64" s="40"/>
      <c r="V64" s="40"/>
      <c r="W64" s="40"/>
      <c r="X64" s="40">
        <f t="shared" ref="X64:X65" si="72">SUM(U64:W64)</f>
        <v>0</v>
      </c>
      <c r="Y64" s="35"/>
      <c r="Z64" s="35"/>
      <c r="AA64" s="35"/>
      <c r="AB64" s="40">
        <f t="shared" ref="AB64:AB65" si="73">SUM(Y64:AA64)</f>
        <v>0</v>
      </c>
      <c r="AC64" s="35"/>
      <c r="AD64" s="35"/>
      <c r="AE64" s="35"/>
      <c r="AF64" s="40">
        <f t="shared" ref="AF64:AF65" si="74">SUM(AC64:AE64)</f>
        <v>0</v>
      </c>
      <c r="AG64" s="40">
        <f t="shared" ref="AG64" si="75">SUM(T64,X64,AB64,AF64)</f>
        <v>12412387</v>
      </c>
      <c r="AH64" s="41">
        <f>IF(ISERROR(AG64/I63),0,AG64/I63)</f>
        <v>0.29958522063683912</v>
      </c>
      <c r="AI64" s="42">
        <f t="shared" ref="AI64:AI65" si="76">IF(ISERROR(AG64/$AG$84),"-",AG64/$AG$84)</f>
        <v>3.9137528961719785E-2</v>
      </c>
    </row>
    <row r="65" spans="1:35" ht="39" customHeight="1">
      <c r="A65" s="89">
        <v>2</v>
      </c>
      <c r="B65" s="96" t="s">
        <v>232</v>
      </c>
      <c r="C65" s="97">
        <v>41718</v>
      </c>
      <c r="D65" s="83" t="s">
        <v>234</v>
      </c>
      <c r="E65" s="98" t="s">
        <v>230</v>
      </c>
      <c r="F65" s="96" t="s">
        <v>204</v>
      </c>
      <c r="G65" s="90"/>
      <c r="H65" s="90"/>
      <c r="I65" s="153"/>
      <c r="J65" s="72">
        <v>250000</v>
      </c>
      <c r="K65" s="23"/>
      <c r="L65" s="91"/>
      <c r="M65" s="91"/>
      <c r="N65" s="24"/>
      <c r="O65" s="19"/>
      <c r="P65" s="25"/>
      <c r="Q65" s="22"/>
      <c r="R65" s="22"/>
      <c r="S65" s="35">
        <v>250000</v>
      </c>
      <c r="T65" s="40">
        <f t="shared" si="71"/>
        <v>250000</v>
      </c>
      <c r="U65" s="40"/>
      <c r="V65" s="40"/>
      <c r="W65" s="40"/>
      <c r="X65" s="40">
        <f t="shared" si="72"/>
        <v>0</v>
      </c>
      <c r="Y65" s="35"/>
      <c r="Z65" s="35"/>
      <c r="AA65" s="35"/>
      <c r="AB65" s="40">
        <f t="shared" si="73"/>
        <v>0</v>
      </c>
      <c r="AC65" s="35"/>
      <c r="AD65" s="35"/>
      <c r="AE65" s="35"/>
      <c r="AF65" s="40">
        <f t="shared" si="74"/>
        <v>0</v>
      </c>
      <c r="AG65" s="40">
        <f>SUM(T65,X65,AB65,AF65)</f>
        <v>250000</v>
      </c>
      <c r="AH65" s="41">
        <f>IF(ISERROR(AG65/I63),0,AG65/I63)</f>
        <v>6.0339969386395851E-3</v>
      </c>
      <c r="AI65" s="42">
        <f t="shared" si="76"/>
        <v>7.8827563468895597E-4</v>
      </c>
    </row>
    <row r="66" spans="1:35" ht="39" customHeight="1" outlineLevel="1">
      <c r="A66" s="16">
        <v>3</v>
      </c>
      <c r="B66" s="28"/>
      <c r="C66" s="27"/>
      <c r="D66" s="28"/>
      <c r="E66" s="28"/>
      <c r="F66" s="28"/>
      <c r="G66" s="27"/>
      <c r="H66" s="27"/>
      <c r="I66" s="133"/>
      <c r="J66" s="72">
        <v>21930360</v>
      </c>
      <c r="K66" s="73" t="s">
        <v>84</v>
      </c>
      <c r="L66" s="35"/>
      <c r="M66" s="35"/>
      <c r="N66" s="74"/>
      <c r="O66" s="39"/>
      <c r="P66" s="39"/>
      <c r="Q66" s="74"/>
      <c r="R66" s="74">
        <v>3912560</v>
      </c>
      <c r="S66" s="35">
        <v>1801780</v>
      </c>
      <c r="T66" s="40">
        <f>SUM(Q66:S66)</f>
        <v>5714340</v>
      </c>
      <c r="U66" s="35"/>
      <c r="V66" s="35"/>
      <c r="W66" s="35"/>
      <c r="X66" s="40">
        <f>SUM(U66:W66)</f>
        <v>0</v>
      </c>
      <c r="Y66" s="35"/>
      <c r="Z66" s="35"/>
      <c r="AA66" s="35"/>
      <c r="AB66" s="40">
        <f>SUM(Y66:AA66)</f>
        <v>0</v>
      </c>
      <c r="AC66" s="35"/>
      <c r="AD66" s="35"/>
      <c r="AE66" s="35"/>
      <c r="AF66" s="40">
        <f>SUM(AC66:AE66)</f>
        <v>0</v>
      </c>
      <c r="AG66" s="40">
        <f t="shared" ref="AG66" si="77">SUM(T66,X66,AB66,AF66)</f>
        <v>5714340</v>
      </c>
      <c r="AH66" s="41">
        <f>IF(ISERROR(AG66/I63),0,AG66/I63)</f>
        <v>0.13792124026538291</v>
      </c>
      <c r="AI66" s="42">
        <f>IF(ISERROR(AG66/$AG$84),"-",AG66/$AG$84)</f>
        <v>1.8017899961313956E-2</v>
      </c>
    </row>
    <row r="67" spans="1:35" ht="12.75" customHeight="1">
      <c r="A67" s="109" t="s">
        <v>70</v>
      </c>
      <c r="B67" s="110"/>
      <c r="C67" s="110"/>
      <c r="D67" s="110"/>
      <c r="E67" s="110"/>
      <c r="F67" s="110"/>
      <c r="G67" s="110"/>
      <c r="H67" s="111"/>
      <c r="I67" s="55">
        <f>I63</f>
        <v>41431907</v>
      </c>
      <c r="J67" s="55">
        <f>SUM(J64:J66)</f>
        <v>34592747</v>
      </c>
      <c r="K67" s="56"/>
      <c r="L67" s="55">
        <f>SUM(L66:L66)</f>
        <v>0</v>
      </c>
      <c r="M67" s="55">
        <f>SUM(M66:M66)</f>
        <v>0</v>
      </c>
      <c r="N67" s="55">
        <f>SUM(N66:N66)</f>
        <v>0</v>
      </c>
      <c r="O67" s="57"/>
      <c r="P67" s="59"/>
      <c r="Q67" s="55">
        <f>SUM(Q64:Q66)</f>
        <v>0</v>
      </c>
      <c r="R67" s="55">
        <f t="shared" ref="R67:S67" si="78">SUM(R64:R66)</f>
        <v>3912560</v>
      </c>
      <c r="S67" s="55">
        <f t="shared" si="78"/>
        <v>14464167</v>
      </c>
      <c r="T67" s="60">
        <f>SUM(T64:W66)</f>
        <v>18376727</v>
      </c>
      <c r="U67" s="55">
        <f t="shared" ref="U67:AF67" si="79">SUM(U66:U66)</f>
        <v>0</v>
      </c>
      <c r="V67" s="55">
        <f t="shared" si="79"/>
        <v>0</v>
      </c>
      <c r="W67" s="55">
        <f t="shared" si="79"/>
        <v>0</v>
      </c>
      <c r="X67" s="60">
        <f t="shared" si="79"/>
        <v>0</v>
      </c>
      <c r="Y67" s="55">
        <f t="shared" si="79"/>
        <v>0</v>
      </c>
      <c r="Z67" s="55">
        <f t="shared" si="79"/>
        <v>0</v>
      </c>
      <c r="AA67" s="55">
        <f t="shared" si="79"/>
        <v>0</v>
      </c>
      <c r="AB67" s="60">
        <f t="shared" si="79"/>
        <v>0</v>
      </c>
      <c r="AC67" s="55">
        <f t="shared" si="79"/>
        <v>0</v>
      </c>
      <c r="AD67" s="55">
        <f t="shared" si="79"/>
        <v>0</v>
      </c>
      <c r="AE67" s="55">
        <f t="shared" si="79"/>
        <v>0</v>
      </c>
      <c r="AF67" s="60">
        <f t="shared" si="79"/>
        <v>0</v>
      </c>
      <c r="AG67" s="53">
        <f>SUM(AG64:AG66)</f>
        <v>18376727</v>
      </c>
      <c r="AH67" s="54">
        <f>IF(ISERROR(AG67/I67),0,AG67/I67)</f>
        <v>0.44354045784086166</v>
      </c>
      <c r="AI67" s="54">
        <f>IF(ISERROR(AG67/$AG$84),0,AG67/$AG$84)</f>
        <v>5.7943704557722693E-2</v>
      </c>
    </row>
    <row r="68" spans="1:35" ht="12.75" customHeight="1">
      <c r="A68" s="36"/>
      <c r="B68" s="115" t="s">
        <v>71</v>
      </c>
      <c r="C68" s="116"/>
      <c r="D68" s="117"/>
      <c r="E68" s="18"/>
      <c r="F68" s="19"/>
      <c r="G68" s="20"/>
      <c r="H68" s="20"/>
      <c r="I68" s="132">
        <v>26944196</v>
      </c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39" customHeight="1" outlineLevel="1">
      <c r="A69" s="71">
        <v>1</v>
      </c>
      <c r="B69" s="39"/>
      <c r="C69" s="31"/>
      <c r="D69" s="39"/>
      <c r="E69" s="39"/>
      <c r="F69" s="39"/>
      <c r="G69" s="31"/>
      <c r="H69" s="31"/>
      <c r="I69" s="133"/>
      <c r="J69" s="72">
        <v>11064140</v>
      </c>
      <c r="K69" s="73" t="s">
        <v>84</v>
      </c>
      <c r="L69" s="35"/>
      <c r="M69" s="35"/>
      <c r="N69" s="35"/>
      <c r="O69" s="39"/>
      <c r="P69" s="39"/>
      <c r="Q69" s="74"/>
      <c r="R69" s="74">
        <v>4007366</v>
      </c>
      <c r="S69" s="35">
        <v>986801</v>
      </c>
      <c r="T69" s="40">
        <f>SUM(Q69:S69)</f>
        <v>4994167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" si="80">SUM(T69,X69,AB69,AF69)</f>
        <v>4994167</v>
      </c>
      <c r="AH69" s="41">
        <f>IF(ISERROR(AG69/I68),0,AG69/I68)</f>
        <v>0.18535223689732661</v>
      </c>
      <c r="AI69" s="42">
        <f>IF(ISERROR(AG69/$AG$84),"-",AG69/$AG$84)</f>
        <v>1.5747120646670557E-2</v>
      </c>
    </row>
    <row r="70" spans="1:35" ht="39" customHeight="1" outlineLevel="1">
      <c r="A70" s="71">
        <v>2</v>
      </c>
      <c r="B70" s="39"/>
      <c r="C70" s="31"/>
      <c r="D70" s="39"/>
      <c r="E70" s="39"/>
      <c r="F70" s="39"/>
      <c r="G70" s="31"/>
      <c r="H70" s="31"/>
      <c r="I70" s="134"/>
      <c r="J70" s="72">
        <v>19500</v>
      </c>
      <c r="K70" s="73" t="s">
        <v>85</v>
      </c>
      <c r="L70" s="35"/>
      <c r="M70" s="35"/>
      <c r="N70" s="35"/>
      <c r="O70" s="39"/>
      <c r="P70" s="39"/>
      <c r="Q70" s="74"/>
      <c r="R70" s="74"/>
      <c r="S70" s="35">
        <v>19500</v>
      </c>
      <c r="T70" s="40">
        <f>SUM(Q70:S70)</f>
        <v>19500</v>
      </c>
      <c r="U70" s="35"/>
      <c r="V70" s="35"/>
      <c r="W70" s="35"/>
      <c r="X70" s="40">
        <f>SUM(U70:W70)</f>
        <v>0</v>
      </c>
      <c r="Y70" s="35"/>
      <c r="Z70" s="35"/>
      <c r="AA70" s="35"/>
      <c r="AB70" s="40">
        <f>SUM(Y70:AA70)</f>
        <v>0</v>
      </c>
      <c r="AC70" s="35"/>
      <c r="AD70" s="35"/>
      <c r="AE70" s="35"/>
      <c r="AF70" s="40">
        <f>SUM(AC70:AE70)</f>
        <v>0</v>
      </c>
      <c r="AG70" s="40">
        <f t="shared" ref="AG70" si="81">SUM(T70,X70,AB70,AF70)</f>
        <v>19500</v>
      </c>
      <c r="AH70" s="41">
        <f>IF(ISERROR(AG70/I68),0,AG70/I68)</f>
        <v>7.2371801333392916E-4</v>
      </c>
      <c r="AI70" s="42">
        <f>IF(ISERROR(AG70/$AG$84),"-",AG70/$AG$84)</f>
        <v>6.1485499505738568E-5</v>
      </c>
    </row>
    <row r="71" spans="1:35" ht="12.75" customHeight="1">
      <c r="A71" s="109" t="s">
        <v>72</v>
      </c>
      <c r="B71" s="110"/>
      <c r="C71" s="110"/>
      <c r="D71" s="110"/>
      <c r="E71" s="110"/>
      <c r="F71" s="110"/>
      <c r="G71" s="110"/>
      <c r="H71" s="111"/>
      <c r="I71" s="55">
        <f>I68</f>
        <v>26944196</v>
      </c>
      <c r="J71" s="55">
        <f>SUM(J69:J70)</f>
        <v>11083640</v>
      </c>
      <c r="K71" s="56"/>
      <c r="L71" s="55">
        <f>SUM(L69:L69)</f>
        <v>0</v>
      </c>
      <c r="M71" s="55">
        <f>SUM(M69:M69)</f>
        <v>0</v>
      </c>
      <c r="N71" s="55">
        <f>SUM(N69:N69)</f>
        <v>0</v>
      </c>
      <c r="O71" s="57"/>
      <c r="P71" s="59"/>
      <c r="Q71" s="55">
        <f>SUM(Q69:Q70)</f>
        <v>0</v>
      </c>
      <c r="R71" s="55">
        <f>SUM(R69:R70)</f>
        <v>4007366</v>
      </c>
      <c r="S71" s="55">
        <f>SUM(S69:S70)</f>
        <v>1006301</v>
      </c>
      <c r="T71" s="60">
        <f>SUM(T69:T70)</f>
        <v>5013667</v>
      </c>
      <c r="U71" s="55">
        <f t="shared" ref="U71:AF71" si="82">SUM(U69:U69)</f>
        <v>0</v>
      </c>
      <c r="V71" s="55">
        <f t="shared" si="82"/>
        <v>0</v>
      </c>
      <c r="W71" s="55">
        <f t="shared" si="82"/>
        <v>0</v>
      </c>
      <c r="X71" s="60">
        <f t="shared" si="82"/>
        <v>0</v>
      </c>
      <c r="Y71" s="55">
        <f t="shared" si="82"/>
        <v>0</v>
      </c>
      <c r="Z71" s="55">
        <f t="shared" si="82"/>
        <v>0</v>
      </c>
      <c r="AA71" s="55">
        <f t="shared" si="82"/>
        <v>0</v>
      </c>
      <c r="AB71" s="60">
        <f t="shared" si="82"/>
        <v>0</v>
      </c>
      <c r="AC71" s="55">
        <f t="shared" si="82"/>
        <v>0</v>
      </c>
      <c r="AD71" s="55">
        <f t="shared" si="82"/>
        <v>0</v>
      </c>
      <c r="AE71" s="55">
        <f t="shared" si="82"/>
        <v>0</v>
      </c>
      <c r="AF71" s="60">
        <f t="shared" si="82"/>
        <v>0</v>
      </c>
      <c r="AG71" s="53">
        <f>SUM(AG69:AG70)</f>
        <v>5013667</v>
      </c>
      <c r="AH71" s="54">
        <f>IF(ISERROR(AG71/I71),0,AG71/I71)</f>
        <v>0.18607595491066053</v>
      </c>
      <c r="AI71" s="54">
        <f>IF(ISERROR(AG71/$AG$84),0,AG71/$AG$84)</f>
        <v>1.5808606146176296E-2</v>
      </c>
    </row>
    <row r="72" spans="1:35" ht="12.75" customHeight="1">
      <c r="A72" s="36"/>
      <c r="B72" s="115" t="s">
        <v>20</v>
      </c>
      <c r="C72" s="116"/>
      <c r="D72" s="117"/>
      <c r="E72" s="18"/>
      <c r="F72" s="19"/>
      <c r="G72" s="20"/>
      <c r="H72" s="20"/>
      <c r="I72" s="132">
        <v>20122000</v>
      </c>
      <c r="J72" s="22"/>
      <c r="K72" s="23"/>
      <c r="L72" s="24"/>
      <c r="M72" s="24"/>
      <c r="N72" s="24"/>
      <c r="O72" s="19"/>
      <c r="P72" s="25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6"/>
      <c r="AI72" s="26"/>
    </row>
    <row r="73" spans="1:35" ht="39" customHeight="1" outlineLevel="1">
      <c r="A73" s="16">
        <v>1</v>
      </c>
      <c r="B73" s="28"/>
      <c r="C73" s="27"/>
      <c r="D73" s="28"/>
      <c r="E73" s="28"/>
      <c r="F73" s="28"/>
      <c r="G73" s="27"/>
      <c r="H73" s="27"/>
      <c r="I73" s="133"/>
      <c r="J73" s="72">
        <v>17941086</v>
      </c>
      <c r="K73" s="73" t="s">
        <v>84</v>
      </c>
      <c r="L73" s="35"/>
      <c r="M73" s="35"/>
      <c r="N73" s="35"/>
      <c r="O73" s="28"/>
      <c r="P73" s="28"/>
      <c r="Q73" s="74">
        <v>95292</v>
      </c>
      <c r="R73" s="74">
        <v>1659378</v>
      </c>
      <c r="S73" s="35">
        <v>772500</v>
      </c>
      <c r="T73" s="40">
        <f>SUM(Q73:S73)</f>
        <v>2527170</v>
      </c>
      <c r="U73" s="35"/>
      <c r="V73" s="35"/>
      <c r="W73" s="35"/>
      <c r="X73" s="40">
        <f>SUM(U73:W73)</f>
        <v>0</v>
      </c>
      <c r="Y73" s="35"/>
      <c r="Z73" s="35"/>
      <c r="AA73" s="35"/>
      <c r="AB73" s="40">
        <f>SUM(Y73:AA73)</f>
        <v>0</v>
      </c>
      <c r="AC73" s="35"/>
      <c r="AD73" s="35"/>
      <c r="AE73" s="35"/>
      <c r="AF73" s="40">
        <f>SUM(AC73:AE73)</f>
        <v>0</v>
      </c>
      <c r="AG73" s="40">
        <f t="shared" ref="AG73:AG74" si="83">SUM(T73,X73,AB73,AF73)</f>
        <v>2527170</v>
      </c>
      <c r="AH73" s="41">
        <f>IF(ISERROR(AG73/I72),0,AG73/I72)</f>
        <v>0.12559238644269954</v>
      </c>
      <c r="AI73" s="42">
        <f>IF(ISERROR(AG73/$AG$84),"-",AG73/$AG$84)</f>
        <v>7.9684261428675553E-3</v>
      </c>
    </row>
    <row r="74" spans="1:35" ht="39" customHeight="1" outlineLevel="1">
      <c r="A74" s="16">
        <v>2</v>
      </c>
      <c r="B74" s="28"/>
      <c r="C74" s="27"/>
      <c r="D74" s="28"/>
      <c r="E74" s="28"/>
      <c r="F74" s="28"/>
      <c r="G74" s="27"/>
      <c r="H74" s="27"/>
      <c r="I74" s="134"/>
      <c r="J74" s="72">
        <v>350265</v>
      </c>
      <c r="K74" s="73" t="s">
        <v>85</v>
      </c>
      <c r="L74" s="35"/>
      <c r="M74" s="35"/>
      <c r="N74" s="35"/>
      <c r="O74" s="28"/>
      <c r="P74" s="28"/>
      <c r="Q74" s="74"/>
      <c r="R74" s="74"/>
      <c r="S74" s="35">
        <v>159681</v>
      </c>
      <c r="T74" s="40">
        <f t="shared" ref="T74" si="84">SUM(Q74:S74)</f>
        <v>159681</v>
      </c>
      <c r="U74" s="35"/>
      <c r="V74" s="35"/>
      <c r="W74" s="35"/>
      <c r="X74" s="40">
        <f t="shared" ref="X74" si="85">SUM(U74:W74)</f>
        <v>0</v>
      </c>
      <c r="Y74" s="35"/>
      <c r="Z74" s="35"/>
      <c r="AA74" s="35"/>
      <c r="AB74" s="40">
        <f t="shared" ref="AB74" si="86">SUM(Y74:AA74)</f>
        <v>0</v>
      </c>
      <c r="AC74" s="35"/>
      <c r="AD74" s="35"/>
      <c r="AE74" s="35"/>
      <c r="AF74" s="40">
        <f t="shared" ref="AF74" si="87">SUM(AC74:AE74)</f>
        <v>0</v>
      </c>
      <c r="AG74" s="40">
        <f t="shared" si="83"/>
        <v>159681</v>
      </c>
      <c r="AH74" s="41">
        <f>IF(ISERROR(AG74/I72),0,AG74/I72)</f>
        <v>7.9356425802604123E-3</v>
      </c>
      <c r="AI74" s="42">
        <f>IF(ISERROR(AG74/$AG$84),"-",AG74/$AG$84)</f>
        <v>5.0349056649106867E-4</v>
      </c>
    </row>
    <row r="75" spans="1:35" ht="12.75" customHeight="1">
      <c r="A75" s="109" t="s">
        <v>73</v>
      </c>
      <c r="B75" s="110"/>
      <c r="C75" s="110"/>
      <c r="D75" s="110"/>
      <c r="E75" s="110"/>
      <c r="F75" s="110"/>
      <c r="G75" s="110"/>
      <c r="H75" s="111"/>
      <c r="I75" s="55">
        <f>I72</f>
        <v>20122000</v>
      </c>
      <c r="J75" s="55">
        <f>SUM(J73:J74)</f>
        <v>18291351</v>
      </c>
      <c r="K75" s="56"/>
      <c r="L75" s="55">
        <f>SUM(L73:L74)</f>
        <v>0</v>
      </c>
      <c r="M75" s="55">
        <f>SUM(M73:M74)</f>
        <v>0</v>
      </c>
      <c r="N75" s="55">
        <f>SUM(N73:N74)</f>
        <v>0</v>
      </c>
      <c r="O75" s="57"/>
      <c r="P75" s="59"/>
      <c r="Q75" s="55">
        <f t="shared" ref="Q75:AG75" si="88">SUM(Q73:Q74)</f>
        <v>95292</v>
      </c>
      <c r="R75" s="55">
        <f t="shared" si="88"/>
        <v>1659378</v>
      </c>
      <c r="S75" s="55">
        <f t="shared" si="88"/>
        <v>932181</v>
      </c>
      <c r="T75" s="60">
        <f t="shared" si="88"/>
        <v>2686851</v>
      </c>
      <c r="U75" s="55">
        <f t="shared" si="88"/>
        <v>0</v>
      </c>
      <c r="V75" s="55">
        <f t="shared" si="88"/>
        <v>0</v>
      </c>
      <c r="W75" s="55">
        <f t="shared" si="88"/>
        <v>0</v>
      </c>
      <c r="X75" s="60">
        <f t="shared" si="88"/>
        <v>0</v>
      </c>
      <c r="Y75" s="55">
        <f t="shared" si="88"/>
        <v>0</v>
      </c>
      <c r="Z75" s="55">
        <f t="shared" si="88"/>
        <v>0</v>
      </c>
      <c r="AA75" s="55">
        <f t="shared" si="88"/>
        <v>0</v>
      </c>
      <c r="AB75" s="60">
        <f t="shared" si="88"/>
        <v>0</v>
      </c>
      <c r="AC75" s="55">
        <f t="shared" si="88"/>
        <v>0</v>
      </c>
      <c r="AD75" s="55">
        <f t="shared" si="88"/>
        <v>0</v>
      </c>
      <c r="AE75" s="55">
        <f t="shared" si="88"/>
        <v>0</v>
      </c>
      <c r="AF75" s="60">
        <f t="shared" si="88"/>
        <v>0</v>
      </c>
      <c r="AG75" s="53">
        <f t="shared" si="88"/>
        <v>2686851</v>
      </c>
      <c r="AH75" s="54">
        <f>IF(ISERROR(AG75/I75),0,AG75/I75)</f>
        <v>0.13352802902295993</v>
      </c>
      <c r="AI75" s="54">
        <f>IF(ISERROR(AG75/$AG$84),0,AG75/$AG$84)</f>
        <v>8.4719167093586234E-3</v>
      </c>
    </row>
    <row r="76" spans="1:35" ht="12.75" customHeight="1">
      <c r="A76" s="36"/>
      <c r="B76" s="115" t="s">
        <v>19</v>
      </c>
      <c r="C76" s="116"/>
      <c r="D76" s="117"/>
      <c r="E76" s="18"/>
      <c r="F76" s="19"/>
      <c r="G76" s="20"/>
      <c r="H76" s="20"/>
      <c r="I76" s="132">
        <v>19252000</v>
      </c>
      <c r="J76" s="22"/>
      <c r="K76" s="23"/>
      <c r="L76" s="24"/>
      <c r="M76" s="24"/>
      <c r="N76" s="24"/>
      <c r="O76" s="19"/>
      <c r="P76" s="25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6"/>
      <c r="AI76" s="26"/>
    </row>
    <row r="77" spans="1:35" ht="39" customHeight="1" outlineLevel="1">
      <c r="A77" s="16">
        <v>1</v>
      </c>
      <c r="B77" s="28"/>
      <c r="C77" s="27"/>
      <c r="D77" s="28"/>
      <c r="E77" s="28"/>
      <c r="F77" s="28"/>
      <c r="G77" s="27"/>
      <c r="H77" s="27"/>
      <c r="I77" s="134"/>
      <c r="J77" s="72">
        <v>14357590</v>
      </c>
      <c r="K77" s="73" t="s">
        <v>84</v>
      </c>
      <c r="L77" s="35"/>
      <c r="M77" s="35"/>
      <c r="N77" s="35"/>
      <c r="O77" s="28"/>
      <c r="P77" s="28"/>
      <c r="Q77" s="74"/>
      <c r="R77" s="74"/>
      <c r="S77" s="35">
        <v>1852585</v>
      </c>
      <c r="T77" s="40">
        <f>SUM(Q77:S77)</f>
        <v>1852585</v>
      </c>
      <c r="U77" s="35"/>
      <c r="V77" s="35"/>
      <c r="W77" s="35"/>
      <c r="X77" s="40">
        <f>SUM(U77:W77)</f>
        <v>0</v>
      </c>
      <c r="Y77" s="35"/>
      <c r="Z77" s="35"/>
      <c r="AA77" s="35"/>
      <c r="AB77" s="40">
        <f>SUM(Y77:AA77)</f>
        <v>0</v>
      </c>
      <c r="AC77" s="35"/>
      <c r="AD77" s="35"/>
      <c r="AE77" s="35"/>
      <c r="AF77" s="40">
        <f>SUM(AC77:AE77)</f>
        <v>0</v>
      </c>
      <c r="AG77" s="40">
        <f t="shared" ref="AG77" si="89">SUM(T77,X77,AB77,AF77)</f>
        <v>1852585</v>
      </c>
      <c r="AH77" s="41">
        <f>IF(ISERROR(AG77/I77),0,AG77/I77)</f>
        <v>0</v>
      </c>
      <c r="AI77" s="42">
        <f>IF(ISERROR(AG77/$AG$84),"-",AG77/$AG$84)</f>
        <v>5.8413904667609581E-3</v>
      </c>
    </row>
    <row r="78" spans="1:35" ht="12.75" customHeight="1">
      <c r="A78" s="109" t="s">
        <v>74</v>
      </c>
      <c r="B78" s="110"/>
      <c r="C78" s="110"/>
      <c r="D78" s="110"/>
      <c r="E78" s="110"/>
      <c r="F78" s="110"/>
      <c r="G78" s="110"/>
      <c r="H78" s="111"/>
      <c r="I78" s="55">
        <f>I76</f>
        <v>19252000</v>
      </c>
      <c r="J78" s="55">
        <f>SUM(J77:J77)</f>
        <v>14357590</v>
      </c>
      <c r="K78" s="56"/>
      <c r="L78" s="55">
        <f>SUM(L77:L77)</f>
        <v>0</v>
      </c>
      <c r="M78" s="55">
        <f>SUM(M77:M77)</f>
        <v>0</v>
      </c>
      <c r="N78" s="55">
        <f>SUM(N77:N77)</f>
        <v>0</v>
      </c>
      <c r="O78" s="57"/>
      <c r="P78" s="59"/>
      <c r="Q78" s="55">
        <f t="shared" ref="Q78:AG78" si="90">SUM(Q77:Q77)</f>
        <v>0</v>
      </c>
      <c r="R78" s="55">
        <f t="shared" si="90"/>
        <v>0</v>
      </c>
      <c r="S78" s="55">
        <f t="shared" si="90"/>
        <v>1852585</v>
      </c>
      <c r="T78" s="60">
        <f t="shared" si="90"/>
        <v>1852585</v>
      </c>
      <c r="U78" s="55">
        <f t="shared" si="90"/>
        <v>0</v>
      </c>
      <c r="V78" s="55">
        <f t="shared" si="90"/>
        <v>0</v>
      </c>
      <c r="W78" s="55">
        <f t="shared" si="90"/>
        <v>0</v>
      </c>
      <c r="X78" s="60">
        <f t="shared" si="90"/>
        <v>0</v>
      </c>
      <c r="Y78" s="55">
        <f t="shared" si="90"/>
        <v>0</v>
      </c>
      <c r="Z78" s="55">
        <f t="shared" si="90"/>
        <v>0</v>
      </c>
      <c r="AA78" s="55">
        <f t="shared" si="90"/>
        <v>0</v>
      </c>
      <c r="AB78" s="60">
        <f t="shared" si="90"/>
        <v>0</v>
      </c>
      <c r="AC78" s="55">
        <f t="shared" si="90"/>
        <v>0</v>
      </c>
      <c r="AD78" s="55">
        <f t="shared" si="90"/>
        <v>0</v>
      </c>
      <c r="AE78" s="55">
        <f t="shared" si="90"/>
        <v>0</v>
      </c>
      <c r="AF78" s="60">
        <f t="shared" si="90"/>
        <v>0</v>
      </c>
      <c r="AG78" s="53">
        <f t="shared" si="90"/>
        <v>1852585</v>
      </c>
      <c r="AH78" s="54">
        <f>IF(ISERROR(AG78/I78),0,AG78/I78)</f>
        <v>9.6228184084770407E-2</v>
      </c>
      <c r="AI78" s="54">
        <f>IF(ISERROR(AG78/$AG$84),0,AG78/$AG$84)</f>
        <v>5.8413904667609581E-3</v>
      </c>
    </row>
    <row r="79" spans="1:35" ht="12.75" customHeight="1">
      <c r="A79" s="36"/>
      <c r="B79" s="115" t="s">
        <v>49</v>
      </c>
      <c r="C79" s="116"/>
      <c r="D79" s="117"/>
      <c r="E79" s="18"/>
      <c r="F79" s="19"/>
      <c r="G79" s="20"/>
      <c r="H79" s="20"/>
      <c r="I79" s="132">
        <v>3188284816</v>
      </c>
      <c r="J79" s="22"/>
      <c r="K79" s="23"/>
      <c r="L79" s="24"/>
      <c r="M79" s="24"/>
      <c r="N79" s="24"/>
      <c r="O79" s="19"/>
      <c r="P79" s="25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6"/>
      <c r="AI79" s="26"/>
    </row>
    <row r="80" spans="1:35" ht="39" customHeight="1" outlineLevel="1">
      <c r="A80" s="16">
        <v>1</v>
      </c>
      <c r="B80" s="28"/>
      <c r="C80" s="27"/>
      <c r="D80" s="28"/>
      <c r="E80" s="28"/>
      <c r="F80" s="28"/>
      <c r="G80" s="27"/>
      <c r="H80" s="27"/>
      <c r="I80" s="153"/>
      <c r="J80" s="72">
        <v>464520961</v>
      </c>
      <c r="K80" s="73" t="s">
        <v>84</v>
      </c>
      <c r="L80" s="35"/>
      <c r="M80" s="35"/>
      <c r="N80" s="35"/>
      <c r="O80" s="28"/>
      <c r="P80" s="28"/>
      <c r="Q80" s="74">
        <v>12393016</v>
      </c>
      <c r="R80" s="74">
        <v>79708829</v>
      </c>
      <c r="S80" s="74">
        <v>42604738</v>
      </c>
      <c r="T80" s="40">
        <f>SUM(Q80:S80)</f>
        <v>134706583</v>
      </c>
      <c r="U80" s="35"/>
      <c r="V80" s="35"/>
      <c r="W80" s="35"/>
      <c r="X80" s="40">
        <f>SUM(U80:W80)</f>
        <v>0</v>
      </c>
      <c r="Y80" s="35"/>
      <c r="Z80" s="35"/>
      <c r="AA80" s="35"/>
      <c r="AB80" s="40">
        <f>SUM(Y80:AA80)</f>
        <v>0</v>
      </c>
      <c r="AC80" s="35"/>
      <c r="AD80" s="35"/>
      <c r="AE80" s="35"/>
      <c r="AF80" s="40">
        <f>SUM(AC80:AE80)</f>
        <v>0</v>
      </c>
      <c r="AG80" s="40">
        <f t="shared" ref="AG80:AG82" si="91">SUM(T80,X80,AB80,AF80)</f>
        <v>134706583</v>
      </c>
      <c r="AH80" s="41">
        <f>IF(ISERROR(AG80/I79),0,AG80/I79)</f>
        <v>4.2250486005513753E-2</v>
      </c>
      <c r="AI80" s="42">
        <f>IF(ISERROR(AG80/$AG$84),"-",AG80/$AG$84)</f>
        <v>0.42474366884442211</v>
      </c>
    </row>
    <row r="81" spans="1:35" ht="39" customHeight="1" outlineLevel="1">
      <c r="A81" s="16">
        <v>2</v>
      </c>
      <c r="B81" s="28"/>
      <c r="C81" s="27"/>
      <c r="D81" s="28"/>
      <c r="E81" s="28"/>
      <c r="F81" s="28"/>
      <c r="G81" s="27"/>
      <c r="H81" s="88"/>
      <c r="I81" s="153"/>
      <c r="J81" s="72">
        <v>26553050</v>
      </c>
      <c r="K81" s="73" t="s">
        <v>85</v>
      </c>
      <c r="L81" s="35"/>
      <c r="M81" s="35"/>
      <c r="N81" s="35"/>
      <c r="O81" s="28"/>
      <c r="P81" s="28"/>
      <c r="Q81" s="74">
        <v>111707</v>
      </c>
      <c r="R81" s="74">
        <v>1604981</v>
      </c>
      <c r="S81" s="74">
        <v>911404</v>
      </c>
      <c r="T81" s="40">
        <f t="shared" ref="T81:T82" si="92">SUM(Q81:S81)</f>
        <v>2628092</v>
      </c>
      <c r="U81" s="35"/>
      <c r="V81" s="35"/>
      <c r="W81" s="35"/>
      <c r="X81" s="40">
        <f t="shared" ref="X81:X82" si="93">SUM(U81:W81)</f>
        <v>0</v>
      </c>
      <c r="Y81" s="35"/>
      <c r="Z81" s="35"/>
      <c r="AA81" s="35"/>
      <c r="AB81" s="40">
        <f t="shared" ref="AB81:AB82" si="94">SUM(Y81:AA81)</f>
        <v>0</v>
      </c>
      <c r="AC81" s="35"/>
      <c r="AD81" s="35"/>
      <c r="AE81" s="35"/>
      <c r="AF81" s="40">
        <f t="shared" ref="AF81:AF82" si="95">SUM(AC81:AE81)</f>
        <v>0</v>
      </c>
      <c r="AG81" s="40">
        <f t="shared" si="91"/>
        <v>2628092</v>
      </c>
      <c r="AH81" s="41">
        <f>IF(ISERROR(AG81/I79),0,AG81/I79)</f>
        <v>8.2429649534798645E-4</v>
      </c>
      <c r="AI81" s="42">
        <f>IF(ISERROR(AG81/$AG$84),"-",AG81/$AG$84)</f>
        <v>8.2866435572838699E-3</v>
      </c>
    </row>
    <row r="82" spans="1:35" ht="39" customHeight="1" outlineLevel="1">
      <c r="A82" s="16">
        <v>4</v>
      </c>
      <c r="B82" s="28"/>
      <c r="C82" s="27"/>
      <c r="D82" s="28"/>
      <c r="E82" s="28"/>
      <c r="F82" s="28"/>
      <c r="G82" s="27"/>
      <c r="H82" s="27"/>
      <c r="I82" s="155"/>
      <c r="J82" s="72">
        <v>327380420</v>
      </c>
      <c r="K82" s="73" t="s">
        <v>201</v>
      </c>
      <c r="L82" s="35"/>
      <c r="M82" s="35"/>
      <c r="N82" s="35"/>
      <c r="O82" s="28"/>
      <c r="P82" s="28"/>
      <c r="Q82" s="74"/>
      <c r="R82" s="74"/>
      <c r="S82" s="35"/>
      <c r="T82" s="40">
        <f t="shared" si="92"/>
        <v>0</v>
      </c>
      <c r="U82" s="35"/>
      <c r="V82" s="35"/>
      <c r="W82" s="35"/>
      <c r="X82" s="40">
        <f t="shared" si="93"/>
        <v>0</v>
      </c>
      <c r="Y82" s="35"/>
      <c r="Z82" s="35"/>
      <c r="AA82" s="35"/>
      <c r="AB82" s="40">
        <f t="shared" si="94"/>
        <v>0</v>
      </c>
      <c r="AC82" s="35"/>
      <c r="AD82" s="35"/>
      <c r="AE82" s="35"/>
      <c r="AF82" s="40">
        <f t="shared" si="95"/>
        <v>0</v>
      </c>
      <c r="AG82" s="40">
        <f t="shared" si="91"/>
        <v>0</v>
      </c>
      <c r="AH82" s="41">
        <f>IF(ISERROR(AG82/I79),0,AG82/I79)</f>
        <v>0</v>
      </c>
      <c r="AI82" s="42">
        <f>IF(ISERROR(AG82/$AG$84),"-",AG82/$AG$84)</f>
        <v>0</v>
      </c>
    </row>
    <row r="83" spans="1:35" s="17" customFormat="1">
      <c r="A83" s="109" t="s">
        <v>50</v>
      </c>
      <c r="B83" s="110"/>
      <c r="C83" s="110"/>
      <c r="D83" s="110"/>
      <c r="E83" s="110"/>
      <c r="F83" s="110"/>
      <c r="G83" s="110"/>
      <c r="H83" s="111"/>
      <c r="I83" s="55">
        <f>I79</f>
        <v>3188284816</v>
      </c>
      <c r="J83" s="55">
        <f>SUM(J80:J82)</f>
        <v>818454431</v>
      </c>
      <c r="K83" s="56"/>
      <c r="L83" s="55">
        <f>SUM(L80:L82)</f>
        <v>0</v>
      </c>
      <c r="M83" s="55">
        <f>SUM(M80:M82)</f>
        <v>0</v>
      </c>
      <c r="N83" s="55">
        <f>SUM(N80:N82)</f>
        <v>0</v>
      </c>
      <c r="O83" s="57"/>
      <c r="P83" s="59"/>
      <c r="Q83" s="55">
        <f t="shared" ref="Q83:AG83" si="96">SUM(Q80:Q82)</f>
        <v>12504723</v>
      </c>
      <c r="R83" s="55">
        <f t="shared" si="96"/>
        <v>81313810</v>
      </c>
      <c r="S83" s="55">
        <f t="shared" si="96"/>
        <v>43516142</v>
      </c>
      <c r="T83" s="60">
        <f t="shared" si="96"/>
        <v>137334675</v>
      </c>
      <c r="U83" s="55">
        <f t="shared" si="96"/>
        <v>0</v>
      </c>
      <c r="V83" s="55">
        <f t="shared" si="96"/>
        <v>0</v>
      </c>
      <c r="W83" s="55">
        <f t="shared" si="96"/>
        <v>0</v>
      </c>
      <c r="X83" s="60">
        <f t="shared" si="96"/>
        <v>0</v>
      </c>
      <c r="Y83" s="55">
        <f t="shared" si="96"/>
        <v>0</v>
      </c>
      <c r="Z83" s="55">
        <f t="shared" si="96"/>
        <v>0</v>
      </c>
      <c r="AA83" s="55">
        <f t="shared" si="96"/>
        <v>0</v>
      </c>
      <c r="AB83" s="60">
        <f t="shared" si="96"/>
        <v>0</v>
      </c>
      <c r="AC83" s="55">
        <f t="shared" si="96"/>
        <v>0</v>
      </c>
      <c r="AD83" s="55">
        <f t="shared" si="96"/>
        <v>0</v>
      </c>
      <c r="AE83" s="55">
        <f t="shared" si="96"/>
        <v>0</v>
      </c>
      <c r="AF83" s="60">
        <f t="shared" si="96"/>
        <v>0</v>
      </c>
      <c r="AG83" s="53">
        <f t="shared" si="96"/>
        <v>137334675</v>
      </c>
      <c r="AH83" s="54">
        <f>IF(ISERROR(AG83/I83),0,AG83/I83)</f>
        <v>4.307478250086174E-2</v>
      </c>
      <c r="AI83" s="54">
        <f>IF(ISERROR(AG83/$AG$84),0,AG83/$AG$84)</f>
        <v>0.43303031240170597</v>
      </c>
    </row>
    <row r="84" spans="1:35">
      <c r="A84" s="112" t="str">
        <f>"TOTAL ASIG."&amp;" "&amp;$A$5</f>
        <v xml:space="preserve">TOTAL ASIG. 24-03-341 FICHA DE PROTECCION SOCIAL </v>
      </c>
      <c r="B84" s="113"/>
      <c r="C84" s="113"/>
      <c r="D84" s="113"/>
      <c r="E84" s="113"/>
      <c r="F84" s="113"/>
      <c r="G84" s="113"/>
      <c r="H84" s="114"/>
      <c r="I84" s="62">
        <f>+I10+I20+I24+I32+I36+I40+I44+I50+I54+I58+I62+I67+I78+I71+I75+I83</f>
        <v>4259927000</v>
      </c>
      <c r="J84" s="60">
        <f>+J10+J20+J24+J32+J36+J40+J44+J50+J54+J58+J62+J67+J78+J71+J75+J83</f>
        <v>1414758510</v>
      </c>
      <c r="K84" s="63"/>
      <c r="L84" s="60">
        <f>+L10+L20+L24+L32+L36+L40+L44+L50+L54+L58+L62+L67+L78+L71+L75+L83</f>
        <v>0</v>
      </c>
      <c r="M84" s="60">
        <f>+M10+M20+M24+M32+M36+M40+M44+M50+M54+M58+M62+M67+M78+M71+M75+M83</f>
        <v>0</v>
      </c>
      <c r="N84" s="60">
        <f>+N10+N20+N24+N32+N36+N40+N44+N50+N54+N58+N62+N67+N78+N71+N75+N83</f>
        <v>0</v>
      </c>
      <c r="O84" s="64"/>
      <c r="P84" s="65"/>
      <c r="Q84" s="60">
        <f t="shared" ref="Q84:AG84" si="97">+Q10+Q20+Q24+Q32+Q36+Q40+Q44+Q50+Q54+Q58+Q62+Q67+Q78+Q71+Q75+Q83</f>
        <v>12860854</v>
      </c>
      <c r="R84" s="60">
        <f t="shared" si="97"/>
        <v>159537899</v>
      </c>
      <c r="S84" s="60">
        <f t="shared" si="97"/>
        <v>148572187</v>
      </c>
      <c r="T84" s="60">
        <f t="shared" si="97"/>
        <v>317147948</v>
      </c>
      <c r="U84" s="60">
        <f t="shared" si="97"/>
        <v>0</v>
      </c>
      <c r="V84" s="60">
        <f t="shared" si="97"/>
        <v>0</v>
      </c>
      <c r="W84" s="60">
        <f t="shared" si="97"/>
        <v>0</v>
      </c>
      <c r="X84" s="60">
        <f t="shared" si="97"/>
        <v>0</v>
      </c>
      <c r="Y84" s="60">
        <f t="shared" si="97"/>
        <v>0</v>
      </c>
      <c r="Z84" s="60">
        <f t="shared" si="97"/>
        <v>0</v>
      </c>
      <c r="AA84" s="60">
        <f t="shared" si="97"/>
        <v>0</v>
      </c>
      <c r="AB84" s="60">
        <f t="shared" si="97"/>
        <v>0</v>
      </c>
      <c r="AC84" s="60">
        <f t="shared" si="97"/>
        <v>0</v>
      </c>
      <c r="AD84" s="60">
        <f t="shared" si="97"/>
        <v>0</v>
      </c>
      <c r="AE84" s="60">
        <f t="shared" si="97"/>
        <v>0</v>
      </c>
      <c r="AF84" s="60">
        <f t="shared" si="97"/>
        <v>0</v>
      </c>
      <c r="AG84" s="60">
        <f t="shared" si="97"/>
        <v>317147948</v>
      </c>
      <c r="AH84" s="61">
        <f>IF(ISERROR(AG84/I84),"-",AG84/I84)</f>
        <v>7.4449150889205382E-2</v>
      </c>
      <c r="AI84" s="61">
        <f>IF(ISERROR(AG84/$AG$84),"-",AG84/$AG$84)</f>
        <v>1</v>
      </c>
    </row>
    <row r="85" spans="1:35">
      <c r="I85" s="4"/>
      <c r="Q85" s="4"/>
      <c r="R85" s="4"/>
      <c r="S85" s="4"/>
      <c r="U85" s="4"/>
      <c r="V85" s="4"/>
      <c r="W85" s="4"/>
      <c r="Y85" s="4"/>
      <c r="Z85" s="4"/>
      <c r="AA85" s="4"/>
      <c r="AC85" s="4"/>
      <c r="AD85" s="4"/>
      <c r="AE85" s="4"/>
    </row>
    <row r="86" spans="1:35">
      <c r="I86" s="4"/>
      <c r="Q86" s="4"/>
      <c r="R86" s="4"/>
      <c r="S86" s="4"/>
      <c r="U86" s="4"/>
      <c r="V86" s="4"/>
      <c r="W86" s="4"/>
      <c r="Y86" s="4"/>
      <c r="Z86" s="4"/>
      <c r="AA86" s="4"/>
      <c r="AC86" s="4"/>
      <c r="AD86" s="4"/>
      <c r="AE86" s="4"/>
    </row>
    <row r="87" spans="1:35">
      <c r="I87" s="4"/>
      <c r="Q87" s="4"/>
      <c r="R87" s="4"/>
      <c r="S87" s="4"/>
      <c r="U87" s="4"/>
      <c r="V87" s="4"/>
      <c r="W87" s="4"/>
      <c r="Y87" s="4"/>
      <c r="Z87" s="4"/>
      <c r="AA87" s="4"/>
      <c r="AC87" s="4"/>
      <c r="AD87" s="4"/>
      <c r="AE87" s="4"/>
    </row>
    <row r="88" spans="1:35">
      <c r="I88" s="4"/>
      <c r="Q88" s="4"/>
      <c r="R88" s="4"/>
      <c r="S88" s="4"/>
      <c r="U88" s="4"/>
      <c r="V88" s="4"/>
      <c r="W88" s="4"/>
      <c r="Y88" s="4"/>
      <c r="Z88" s="4"/>
      <c r="AA88" s="4"/>
      <c r="AC88" s="4"/>
      <c r="AD88" s="4"/>
      <c r="AE88" s="4"/>
    </row>
    <row r="89" spans="1:35">
      <c r="I89" s="4"/>
      <c r="Q89" s="4"/>
      <c r="R89" s="4"/>
      <c r="S89" s="4"/>
      <c r="U89" s="4"/>
      <c r="V89" s="4"/>
      <c r="W89" s="4"/>
      <c r="Y89" s="4"/>
      <c r="Z89" s="4"/>
      <c r="AA89" s="4"/>
      <c r="AC89" s="4"/>
      <c r="AD89" s="4"/>
      <c r="AE89" s="4"/>
    </row>
    <row r="90" spans="1:35">
      <c r="I90" s="4"/>
      <c r="Q90" s="4"/>
      <c r="R90" s="4"/>
      <c r="S90" s="4"/>
      <c r="U90" s="4"/>
      <c r="V90" s="4"/>
      <c r="W90" s="4"/>
      <c r="Y90" s="4"/>
      <c r="Z90" s="4"/>
      <c r="AA90" s="4"/>
      <c r="AC90" s="4"/>
      <c r="AD90" s="4"/>
      <c r="AE90" s="4"/>
    </row>
    <row r="91" spans="1:35">
      <c r="I91" s="4"/>
      <c r="Q91" s="4"/>
      <c r="R91" s="4"/>
      <c r="S91" s="4"/>
      <c r="U91" s="4"/>
      <c r="V91" s="4"/>
      <c r="W91" s="4"/>
      <c r="Y91" s="4"/>
      <c r="Z91" s="4"/>
      <c r="AA91" s="4"/>
      <c r="AC91" s="4"/>
      <c r="AD91" s="4"/>
      <c r="AE91" s="4"/>
    </row>
    <row r="92" spans="1:35">
      <c r="I92" s="4"/>
      <c r="Q92" s="4"/>
      <c r="R92" s="4"/>
      <c r="S92" s="4"/>
      <c r="U92" s="4"/>
      <c r="V92" s="4"/>
      <c r="W92" s="4"/>
      <c r="Y92" s="4"/>
      <c r="Z92" s="4"/>
      <c r="AA92" s="4"/>
      <c r="AC92" s="4"/>
      <c r="AD92" s="4"/>
      <c r="AE92" s="4"/>
    </row>
    <row r="93" spans="1:35">
      <c r="I93" s="4"/>
      <c r="Q93" s="4"/>
      <c r="R93" s="4"/>
      <c r="S93" s="4"/>
      <c r="U93" s="4"/>
      <c r="V93" s="4"/>
      <c r="W93" s="4"/>
      <c r="Y93" s="4"/>
      <c r="Z93" s="4"/>
      <c r="AA93" s="4"/>
      <c r="AC93" s="4"/>
      <c r="AD93" s="4"/>
      <c r="AE93" s="4"/>
    </row>
    <row r="94" spans="1:35">
      <c r="I94" s="4"/>
      <c r="Q94" s="4"/>
      <c r="R94" s="4"/>
      <c r="S94" s="4"/>
      <c r="U94" s="4"/>
      <c r="V94" s="4"/>
      <c r="W94" s="4"/>
      <c r="Y94" s="4"/>
      <c r="Z94" s="4"/>
      <c r="AA94" s="4"/>
      <c r="AC94" s="4"/>
      <c r="AD94" s="4"/>
      <c r="AE94" s="4"/>
    </row>
    <row r="95" spans="1:35">
      <c r="I95" s="4"/>
      <c r="Q95" s="4"/>
      <c r="R95" s="4"/>
      <c r="S95" s="4"/>
      <c r="U95" s="4"/>
      <c r="V95" s="4"/>
      <c r="W95" s="4"/>
      <c r="Y95" s="4"/>
      <c r="Z95" s="4"/>
      <c r="AA95" s="4"/>
      <c r="AC95" s="4"/>
      <c r="AD95" s="4"/>
      <c r="AE95" s="4"/>
    </row>
    <row r="96" spans="1:35">
      <c r="I96" s="4"/>
      <c r="Q96" s="4"/>
      <c r="R96" s="4"/>
      <c r="S96" s="4"/>
      <c r="U96" s="4"/>
      <c r="V96" s="4"/>
      <c r="W96" s="4"/>
      <c r="Y96" s="4"/>
      <c r="Z96" s="4"/>
      <c r="AA96" s="4"/>
      <c r="AC96" s="4"/>
      <c r="AD96" s="4"/>
      <c r="AE96" s="4"/>
    </row>
    <row r="97" spans="9:31">
      <c r="I97" s="4"/>
      <c r="Q97" s="4"/>
      <c r="R97" s="4"/>
      <c r="S97" s="4"/>
      <c r="U97" s="4"/>
      <c r="V97" s="4"/>
      <c r="W97" s="4"/>
      <c r="Y97" s="4"/>
      <c r="Z97" s="4"/>
      <c r="AA97" s="4"/>
      <c r="AC97" s="4"/>
      <c r="AD97" s="4"/>
      <c r="AE97" s="4"/>
    </row>
    <row r="98" spans="9:31">
      <c r="I98" s="4"/>
      <c r="Q98" s="4"/>
      <c r="R98" s="4"/>
      <c r="S98" s="4"/>
      <c r="U98" s="4"/>
      <c r="V98" s="4"/>
      <c r="W98" s="4"/>
      <c r="Y98" s="4"/>
      <c r="Z98" s="4"/>
      <c r="AA98" s="4"/>
      <c r="AC98" s="4"/>
      <c r="AD98" s="4"/>
      <c r="AE98" s="4"/>
    </row>
    <row r="99" spans="9:31">
      <c r="I99" s="4"/>
      <c r="Q99" s="4"/>
      <c r="R99" s="4"/>
      <c r="S99" s="4"/>
      <c r="U99" s="4"/>
      <c r="V99" s="4"/>
      <c r="W99" s="4"/>
      <c r="Y99" s="4"/>
      <c r="Z99" s="4"/>
      <c r="AA99" s="4"/>
      <c r="AC99" s="4"/>
      <c r="AD99" s="4"/>
      <c r="AE99" s="4"/>
    </row>
    <row r="100" spans="9:31">
      <c r="I100" s="4"/>
      <c r="Q100" s="4"/>
      <c r="R100" s="4"/>
      <c r="S100" s="4"/>
      <c r="U100" s="4"/>
      <c r="V100" s="4"/>
      <c r="W100" s="4"/>
      <c r="Y100" s="4"/>
      <c r="Z100" s="4"/>
      <c r="AA100" s="4"/>
      <c r="AC100" s="4"/>
      <c r="AD100" s="4"/>
      <c r="AE100" s="4"/>
    </row>
    <row r="101" spans="9:31">
      <c r="I101" s="4"/>
      <c r="Q101" s="4"/>
      <c r="R101" s="4"/>
      <c r="S101" s="4"/>
      <c r="U101" s="4"/>
      <c r="V101" s="4"/>
      <c r="W101" s="4"/>
      <c r="Y101" s="4"/>
      <c r="Z101" s="4"/>
      <c r="AA101" s="4"/>
      <c r="AC101" s="4"/>
      <c r="AD101" s="4"/>
      <c r="AE101" s="4"/>
    </row>
  </sheetData>
  <sheetProtection insertRows="0" autoFilter="0"/>
  <dataConsolidate/>
  <mergeCells count="76">
    <mergeCell ref="A62:H62"/>
    <mergeCell ref="B63:D63"/>
    <mergeCell ref="B55:D55"/>
    <mergeCell ref="A58:H58"/>
    <mergeCell ref="B59:D59"/>
    <mergeCell ref="I63:I66"/>
    <mergeCell ref="A84:H84"/>
    <mergeCell ref="A71:H71"/>
    <mergeCell ref="B72:D72"/>
    <mergeCell ref="A75:H75"/>
    <mergeCell ref="B76:D76"/>
    <mergeCell ref="A78:H78"/>
    <mergeCell ref="B79:D79"/>
    <mergeCell ref="I72:I74"/>
    <mergeCell ref="I8:I9"/>
    <mergeCell ref="A83:H83"/>
    <mergeCell ref="B68:D68"/>
    <mergeCell ref="A44:H44"/>
    <mergeCell ref="B45:D45"/>
    <mergeCell ref="A50:H50"/>
    <mergeCell ref="B51:D51"/>
    <mergeCell ref="A54:H54"/>
    <mergeCell ref="I45:I49"/>
    <mergeCell ref="A67:H67"/>
    <mergeCell ref="B41:D41"/>
    <mergeCell ref="A10:H10"/>
    <mergeCell ref="I79:I82"/>
    <mergeCell ref="I55:I57"/>
    <mergeCell ref="I59:I61"/>
    <mergeCell ref="I51:I53"/>
    <mergeCell ref="A20:H20"/>
    <mergeCell ref="B21:D21"/>
    <mergeCell ref="A24:H24"/>
    <mergeCell ref="B25:D25"/>
    <mergeCell ref="I33:I35"/>
    <mergeCell ref="I37:I39"/>
    <mergeCell ref="I41:I43"/>
    <mergeCell ref="I11:I19"/>
    <mergeCell ref="AB6:AB7"/>
    <mergeCell ref="AC6:AE6"/>
    <mergeCell ref="AF6:AF7"/>
    <mergeCell ref="AG6:AG7"/>
    <mergeCell ref="AH6:AI6"/>
    <mergeCell ref="X6:X7"/>
    <mergeCell ref="Y6:AA6"/>
    <mergeCell ref="G6:H6"/>
    <mergeCell ref="I6:I7"/>
    <mergeCell ref="J6:J7"/>
    <mergeCell ref="K6:K7"/>
    <mergeCell ref="L6:N6"/>
    <mergeCell ref="O6:O7"/>
    <mergeCell ref="P6:P7"/>
    <mergeCell ref="Q6:S6"/>
    <mergeCell ref="T6:T7"/>
    <mergeCell ref="U6:W6"/>
    <mergeCell ref="A1:AI1"/>
    <mergeCell ref="A2:AI2"/>
    <mergeCell ref="A3:AI3"/>
    <mergeCell ref="A4:AI4"/>
    <mergeCell ref="A5:T5"/>
    <mergeCell ref="I68:I70"/>
    <mergeCell ref="I76:I77"/>
    <mergeCell ref="I21:I23"/>
    <mergeCell ref="I25:I31"/>
    <mergeCell ref="A6:A7"/>
    <mergeCell ref="C6:C7"/>
    <mergeCell ref="D6:D7"/>
    <mergeCell ref="E6:E7"/>
    <mergeCell ref="F6:F7"/>
    <mergeCell ref="B8:D8"/>
    <mergeCell ref="A32:H32"/>
    <mergeCell ref="B33:D33"/>
    <mergeCell ref="A36:H36"/>
    <mergeCell ref="B37:D37"/>
    <mergeCell ref="A40:H40"/>
    <mergeCell ref="B11:D11"/>
  </mergeCells>
  <dataValidations count="6">
    <dataValidation type="date" errorStyle="information" operator="greaterThan" allowBlank="1" showInputMessage="1" showErrorMessage="1" errorTitle="SÓLO FECHAS" error="Las fechas corresponden al presupuesto 2014" sqref="G82:H82 G73:H74 G69:H70 G66:H66 G56:H57 G48:H49 G38:H39 G30:H31 G22:H23 G18:H19 G34:H35 G42:H43 G52:H53 G60:H61 G77:H77 G80:G81 H80 H12:H17 G9:H9">
      <formula1>41275</formula1>
    </dataValidation>
    <dataValidation type="decimal" allowBlank="1" showInputMessage="1" showErrorMessage="1" errorTitle="Sólo números" error="Sólo ingresar números sin letras_x000a_" sqref="Y69:AA70 Y64:AA66 Q74:R74 S73:S74 Y73:AA74 AC73:AE74 U73:W74 L73:M74 L69:M70 S64:S66 AC64:AE66 AC69:AE70 U69:W70 L66:M66 S60:S61 U66:W66 R57 S56:S57 Q56:Q57 L56:M57 AC56:AE57 Y56:AA57 U56:W57 S48:S49 Q48:Q49 L48:M49 U48:W49 S42:S43 Q42:Q43 Q38:Q39 L38:M39 Y38:AA39 AC34:AE35 U38:W39 S34:S35 U30:W31 L30:M31 Q22:S23 AC22:AE23 Y22:AA23 U22:W23 L22:M23 L18:M19 U18:W19 Q18:S19 L34:M35 R30:S31 Y34:AA35 AC26:AE31 U34:W35 U42:W43 AC42:AE43 AC38:AE39 S38:S39 L42:M43 U52:W53 Y52:AA53 AC52:AE53 L52:M53 Q52:Q53 S52:S53 R53 U60:W61 Y60:AA61 AC60:AE61 L60:M61 Q60:Q61 Q66 Q69:Q70 S69:S70 L77:M77 Q77:S77 AC77:AE77 Y77:AA77 U77:W77 L80:M82 U80:W82 Y80:AA82 AC80:AE82 Q82:S82 R9:S9 Y9:AA9 AC9:AE9 L9:M9 U9:W9 AC12:AE19 Y12:AA19 Y26:AA31 Y42:AA43 AC46:AE49 Y46:AA49">
      <formula1>-100000000</formula1>
      <formula2>10000000000</formula2>
    </dataValidation>
    <dataValidation allowBlank="1" showInputMessage="1" showErrorMessage="1" errorTitle="Sólo números" error="Sólo ingresar números sin letras_x000a_" sqref="N72:N74 N68:N70 N63:N66 N55:N57 N45:N49 N37:N39 N25:N31 N21:N23 N33:N35 N41:N43 N51:N53 N59:N61 N76:N77 N11:N19 N8:N9 N79:N82"/>
    <dataValidation type="date" operator="greaterThan" allowBlank="1" showInputMessage="1" showErrorMessage="1" errorTitle="Error en Ingresos de Fechas" error="La fecha debe corresponder al Año 2014." sqref="C73:C74 C69:C70 C64:C66 C56:C57 C48:C49 C38:C39 C30:C31 C22:C23 C34:C35 C42:C43 C52:C53 C60:C61 C77 G12:G17 C12:C19 C9 C26 C80:C82">
      <formula1>41275</formula1>
    </dataValidation>
    <dataValidation type="textLength" operator="lessThanOrEqual" allowBlank="1" showInputMessage="1" showErrorMessage="1" errorTitle="MÁXIMO DE CARACTERES SOBREPASADO" error="Sólo 255 caracteres por celdas" sqref="K69:K70 K80:K82 D73:F74 K66 O73:P74 D64:F66 D69:F70 O69:P70 B69:B70 O66:P66 K60:K61 B64:B66 K56:K57 O56:P57 D56:F57 B56:B57 K48:K49 O48:P49 D48:F49 B46:B49 K38:K39 O38:P39 D38:F39 B38:B39 E26:F29 K30:K31 D30:F31 O30:P31 O22:P23 K18:K19 D22:F23 B22:B23 O18:P19 K22:K23 O34:P35 B34:B35 D34:F35 B42:B43 D42:F43 K34:K35 O42:P43 B52:B53 D52:F53 O52:P53 K52:K53 B60:B61 D60:F61 O60:P61 K73:K74 K77 O77:P77 D77:F77 B77 B80:B82 D80:F82 B73:B74 D9:F9 B12:B19 O9:P9 K9 B9 D12:F19 B26:B31 K42:K43 E46:F47 O80:P82">
      <formula1>255</formula1>
    </dataValidation>
    <dataValidation type="textLength" operator="lessThanOrEqual" allowBlank="1" showInputMessage="1" showErrorMessage="1" sqref="J48:J49 J30:J31 J22:J23 J34:J35 J42:J43 J77 S12:S17 J12:J19 J9">
      <formula1>255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36" fitToHeight="20" orientation="landscape" r:id="rId1"/>
  <headerFooter alignWithMargins="0"/>
  <ignoredErrors>
    <ignoredError sqref="AI83 X32 AB32 AF3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D90" sqref="D90"/>
      <selection pane="bottomLeft" activeCell="E13" sqref="E13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customWidth="1" outlineLevel="1"/>
    <col min="18" max="18" width="12.28515625" style="6" customWidth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36" t="str">
        <f>+'24-03-341'!A1:AI1</f>
        <v>PARTIDA 21 - 01 - 01 "SUBSECRETARIA DE SERVICIOS SOCIALES"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</row>
    <row r="2" spans="1:25" s="1" customFormat="1" ht="16.5" customHeight="1">
      <c r="A2" s="136" t="s">
        <v>76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</row>
    <row r="3" spans="1:25" s="1" customFormat="1" ht="16.5" customHeight="1">
      <c r="A3" s="136" t="str">
        <f>+'24-03-341'!A3:AI3</f>
        <v>EJECUCIÓN AL 31 DE MARZO DE 2014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</row>
    <row r="4" spans="1:2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</row>
    <row r="5" spans="1:25" ht="18" customHeight="1">
      <c r="A5" s="146" t="str">
        <f>+'24-03-341'!A5:H5</f>
        <v xml:space="preserve">24-03-341 FICHA DE PROTECCION SOCIAL 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8"/>
    </row>
    <row r="6" spans="1:25" s="3" customFormat="1" ht="25.5" customHeight="1">
      <c r="A6" s="149" t="s">
        <v>34</v>
      </c>
      <c r="B6" s="142" t="s">
        <v>32</v>
      </c>
      <c r="C6" s="142" t="s">
        <v>51</v>
      </c>
      <c r="D6" s="150" t="s">
        <v>21</v>
      </c>
      <c r="E6" s="151"/>
      <c r="F6" s="152"/>
      <c r="G6" s="145" t="s">
        <v>33</v>
      </c>
      <c r="H6" s="145"/>
      <c r="I6" s="145"/>
      <c r="J6" s="140" t="s">
        <v>23</v>
      </c>
      <c r="K6" s="145" t="s">
        <v>33</v>
      </c>
      <c r="L6" s="145"/>
      <c r="M6" s="145"/>
      <c r="N6" s="140" t="s">
        <v>24</v>
      </c>
      <c r="O6" s="145" t="s">
        <v>33</v>
      </c>
      <c r="P6" s="145"/>
      <c r="Q6" s="145"/>
      <c r="R6" s="140" t="s">
        <v>25</v>
      </c>
      <c r="S6" s="145" t="s">
        <v>33</v>
      </c>
      <c r="T6" s="145"/>
      <c r="U6" s="145"/>
      <c r="V6" s="140" t="s">
        <v>26</v>
      </c>
      <c r="W6" s="142" t="s">
        <v>47</v>
      </c>
      <c r="X6" s="144" t="s">
        <v>27</v>
      </c>
      <c r="Y6" s="144"/>
    </row>
    <row r="7" spans="1:25" s="3" customFormat="1" ht="24" customHeight="1">
      <c r="A7" s="149"/>
      <c r="B7" s="143"/>
      <c r="C7" s="14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41"/>
      <c r="K7" s="44" t="s">
        <v>38</v>
      </c>
      <c r="L7" s="44" t="s">
        <v>39</v>
      </c>
      <c r="M7" s="44" t="s">
        <v>40</v>
      </c>
      <c r="N7" s="141"/>
      <c r="O7" s="44" t="s">
        <v>41</v>
      </c>
      <c r="P7" s="44" t="s">
        <v>42</v>
      </c>
      <c r="Q7" s="44" t="s">
        <v>43</v>
      </c>
      <c r="R7" s="141"/>
      <c r="S7" s="44" t="s">
        <v>44</v>
      </c>
      <c r="T7" s="44" t="s">
        <v>45</v>
      </c>
      <c r="U7" s="44" t="s">
        <v>46</v>
      </c>
      <c r="V7" s="141"/>
      <c r="W7" s="14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+'24-03-341'!I10</f>
        <v>33957320</v>
      </c>
      <c r="C8" s="9">
        <f>+'24-03-341'!J10</f>
        <v>31465750</v>
      </c>
      <c r="D8" s="9">
        <f>+'24-03-341'!L10</f>
        <v>0</v>
      </c>
      <c r="E8" s="9">
        <f>+'24-03-341'!M10</f>
        <v>0</v>
      </c>
      <c r="F8" s="9">
        <f>+'24-03-341'!N10</f>
        <v>0</v>
      </c>
      <c r="G8" s="9">
        <f>+'24-03-341'!Q10</f>
        <v>61960</v>
      </c>
      <c r="H8" s="9">
        <f>+'24-03-341'!R10</f>
        <v>5268301</v>
      </c>
      <c r="I8" s="9">
        <f>+'24-03-341'!S10</f>
        <v>2613110</v>
      </c>
      <c r="J8" s="9">
        <f>+'24-03-341'!T10</f>
        <v>7943371</v>
      </c>
      <c r="K8" s="9">
        <f>+'24-03-341'!U10</f>
        <v>0</v>
      </c>
      <c r="L8" s="9">
        <f>+'24-03-341'!V10</f>
        <v>0</v>
      </c>
      <c r="M8" s="9">
        <f>+'24-03-341'!W10</f>
        <v>0</v>
      </c>
      <c r="N8" s="9">
        <f>+'24-03-341'!X10</f>
        <v>0</v>
      </c>
      <c r="O8" s="9">
        <f>+'24-03-341'!Y10</f>
        <v>0</v>
      </c>
      <c r="P8" s="9">
        <f>+'24-03-341'!Z10</f>
        <v>0</v>
      </c>
      <c r="Q8" s="9">
        <f>+'24-03-341'!AA10</f>
        <v>0</v>
      </c>
      <c r="R8" s="9">
        <f>+'24-03-341'!AB10</f>
        <v>0</v>
      </c>
      <c r="S8" s="9">
        <f>+'24-03-341'!AC10</f>
        <v>0</v>
      </c>
      <c r="T8" s="9">
        <f>+'24-03-341'!AD10</f>
        <v>0</v>
      </c>
      <c r="U8" s="9">
        <f>+'24-03-341'!AE10</f>
        <v>0</v>
      </c>
      <c r="V8" s="9">
        <f>+'24-03-341'!AF10</f>
        <v>0</v>
      </c>
      <c r="W8" s="9">
        <f>+'24-03-341'!AG10</f>
        <v>7943371</v>
      </c>
      <c r="X8" s="11">
        <f>+'24-03-341'!AH10</f>
        <v>0.23392219998515784</v>
      </c>
      <c r="Y8" s="11">
        <f>+'24-03-341'!AI10</f>
        <v>2.5046263266379386E-2</v>
      </c>
    </row>
    <row r="9" spans="1:25" s="12" customFormat="1" ht="26.25" customHeight="1">
      <c r="A9" s="10" t="s">
        <v>12</v>
      </c>
      <c r="B9" s="9">
        <f>+'24-03-341'!I20</f>
        <v>95254080</v>
      </c>
      <c r="C9" s="9">
        <f>+'24-03-341'!J20</f>
        <v>90490569</v>
      </c>
      <c r="D9" s="9">
        <f>+'24-03-341'!L20</f>
        <v>0</v>
      </c>
      <c r="E9" s="9">
        <f>+'24-03-341'!M20</f>
        <v>0</v>
      </c>
      <c r="F9" s="9">
        <f>+'24-03-341'!N20</f>
        <v>0</v>
      </c>
      <c r="G9" s="9">
        <f>+'24-03-341'!Q20</f>
        <v>71478</v>
      </c>
      <c r="H9" s="9">
        <f>+'24-03-341'!R20</f>
        <v>8084996</v>
      </c>
      <c r="I9" s="9">
        <f>+'24-03-341'!S20</f>
        <v>46021318</v>
      </c>
      <c r="J9" s="9">
        <f>+'24-03-341'!T20</f>
        <v>54177792</v>
      </c>
      <c r="K9" s="9">
        <f>+'24-03-341'!U20</f>
        <v>0</v>
      </c>
      <c r="L9" s="9">
        <f>+'24-03-341'!V20</f>
        <v>0</v>
      </c>
      <c r="M9" s="9">
        <f>+'24-03-341'!W20</f>
        <v>0</v>
      </c>
      <c r="N9" s="9">
        <f>+'24-03-341'!X20</f>
        <v>0</v>
      </c>
      <c r="O9" s="9">
        <f>+'24-03-341'!Y20</f>
        <v>0</v>
      </c>
      <c r="P9" s="9">
        <f>+'24-03-341'!Z20</f>
        <v>0</v>
      </c>
      <c r="Q9" s="9">
        <f>+'24-03-341'!AA20</f>
        <v>0</v>
      </c>
      <c r="R9" s="9">
        <f>+'24-03-341'!AB20</f>
        <v>0</v>
      </c>
      <c r="S9" s="9">
        <f>+'24-03-341'!AC20</f>
        <v>0</v>
      </c>
      <c r="T9" s="9">
        <f>+'24-03-341'!AD20</f>
        <v>0</v>
      </c>
      <c r="U9" s="9">
        <f>+'24-03-341'!AE20</f>
        <v>0</v>
      </c>
      <c r="V9" s="9">
        <f>+'24-03-341'!AF20</f>
        <v>0</v>
      </c>
      <c r="W9" s="9">
        <f>+'24-03-341'!AG20</f>
        <v>54177792</v>
      </c>
      <c r="X9" s="11">
        <f>+'24-03-341'!AH20</f>
        <v>0.56877135341604268</v>
      </c>
      <c r="Y9" s="11">
        <f>+'24-03-341'!AI20</f>
        <v>0.17082813349938497</v>
      </c>
    </row>
    <row r="10" spans="1:25" s="12" customFormat="1" ht="26.25" customHeight="1">
      <c r="A10" s="10" t="s">
        <v>13</v>
      </c>
      <c r="B10" s="9">
        <f>+'24-03-341'!I24</f>
        <v>31014596</v>
      </c>
      <c r="C10" s="9">
        <f>+'24-03-341'!J24</f>
        <v>27566209</v>
      </c>
      <c r="D10" s="9">
        <f>+'24-03-341'!L24</f>
        <v>0</v>
      </c>
      <c r="E10" s="9">
        <f>+'24-03-341'!M24</f>
        <v>0</v>
      </c>
      <c r="F10" s="9">
        <f>+'24-03-341'!N24</f>
        <v>0</v>
      </c>
      <c r="G10" s="9">
        <f>+'24-03-341'!Q24</f>
        <v>6433</v>
      </c>
      <c r="H10" s="9">
        <f>+'24-03-341'!R24</f>
        <v>4616746</v>
      </c>
      <c r="I10" s="9">
        <f>+'24-03-341'!S24</f>
        <v>2307083</v>
      </c>
      <c r="J10" s="9">
        <f>+'24-03-341'!T24</f>
        <v>6930262</v>
      </c>
      <c r="K10" s="9">
        <f>+'24-03-341'!U24</f>
        <v>0</v>
      </c>
      <c r="L10" s="9">
        <f>+'24-03-341'!V24</f>
        <v>0</v>
      </c>
      <c r="M10" s="9">
        <f>+'24-03-341'!W24</f>
        <v>0</v>
      </c>
      <c r="N10" s="9">
        <f>+'24-03-341'!X24</f>
        <v>0</v>
      </c>
      <c r="O10" s="9">
        <f>+'24-03-341'!Y24</f>
        <v>0</v>
      </c>
      <c r="P10" s="9">
        <f>+'24-03-341'!Z24</f>
        <v>0</v>
      </c>
      <c r="Q10" s="9">
        <f>+'24-03-341'!AA24</f>
        <v>0</v>
      </c>
      <c r="R10" s="9">
        <f>+'24-03-341'!AB24</f>
        <v>0</v>
      </c>
      <c r="S10" s="9">
        <f>+'24-03-341'!AC24</f>
        <v>0</v>
      </c>
      <c r="T10" s="9">
        <f>+'24-03-341'!AD24</f>
        <v>0</v>
      </c>
      <c r="U10" s="9">
        <f>+'24-03-341'!AE24</f>
        <v>0</v>
      </c>
      <c r="V10" s="9">
        <f>+'24-03-341'!AF24</f>
        <v>0</v>
      </c>
      <c r="W10" s="9">
        <f>+'24-03-341'!AG24</f>
        <v>6930262</v>
      </c>
      <c r="X10" s="11">
        <f>+'24-03-341'!AH24</f>
        <v>0.22345162903298821</v>
      </c>
      <c r="Y10" s="11">
        <f>+'24-03-341'!AI24</f>
        <v>2.1851826706443013E-2</v>
      </c>
    </row>
    <row r="11" spans="1:25" s="12" customFormat="1" ht="26.25" customHeight="1">
      <c r="A11" s="10" t="s">
        <v>14</v>
      </c>
      <c r="B11" s="9">
        <f>+'24-03-341'!I32</f>
        <v>60860545</v>
      </c>
      <c r="C11" s="9">
        <f>+'24-03-341'!J32</f>
        <v>56839087</v>
      </c>
      <c r="D11" s="9">
        <f>+'24-03-341'!L32</f>
        <v>0</v>
      </c>
      <c r="E11" s="9">
        <f>+'24-03-341'!M32</f>
        <v>0</v>
      </c>
      <c r="F11" s="9">
        <f>+'24-03-341'!N32</f>
        <v>0</v>
      </c>
      <c r="G11" s="9">
        <f>+'24-03-341'!Q32</f>
        <v>0</v>
      </c>
      <c r="H11" s="9">
        <f>+'24-03-341'!R32</f>
        <v>3822992</v>
      </c>
      <c r="I11" s="9">
        <f>+'24-03-341'!S32</f>
        <v>11248042</v>
      </c>
      <c r="J11" s="9">
        <f>+'24-03-341'!T32</f>
        <v>11248042</v>
      </c>
      <c r="K11" s="9">
        <f>+'24-03-341'!U32</f>
        <v>0</v>
      </c>
      <c r="L11" s="9">
        <f>+'24-03-341'!V32</f>
        <v>0</v>
      </c>
      <c r="M11" s="9">
        <f>+'24-03-341'!W32</f>
        <v>0</v>
      </c>
      <c r="N11" s="9">
        <f>+'24-03-341'!X32</f>
        <v>0</v>
      </c>
      <c r="O11" s="9">
        <f>+'24-03-341'!Y32</f>
        <v>0</v>
      </c>
      <c r="P11" s="9">
        <f>+'24-03-341'!Z32</f>
        <v>0</v>
      </c>
      <c r="Q11" s="9">
        <f>+'24-03-341'!AA32</f>
        <v>0</v>
      </c>
      <c r="R11" s="9">
        <f>+'24-03-341'!AB32</f>
        <v>0</v>
      </c>
      <c r="S11" s="9">
        <f>+'24-03-341'!AC32</f>
        <v>0</v>
      </c>
      <c r="T11" s="9">
        <f>+'24-03-341'!AD32</f>
        <v>0</v>
      </c>
      <c r="U11" s="9">
        <f>+'24-03-341'!AE32</f>
        <v>0</v>
      </c>
      <c r="V11" s="9">
        <f>+'24-03-341'!AF32</f>
        <v>0</v>
      </c>
      <c r="W11" s="9">
        <f>+'24-03-341'!AG32</f>
        <v>11248042</v>
      </c>
      <c r="X11" s="11">
        <f>+'24-03-341'!AH32</f>
        <v>0.18481664927581573</v>
      </c>
      <c r="Y11" s="11">
        <f>+'24-03-341'!AI32</f>
        <v>3.5466229786232137E-2</v>
      </c>
    </row>
    <row r="12" spans="1:25" s="12" customFormat="1" ht="26.25" customHeight="1">
      <c r="A12" s="43" t="s">
        <v>59</v>
      </c>
      <c r="B12" s="9">
        <f>+'24-03-341'!I36</f>
        <v>37523400</v>
      </c>
      <c r="C12" s="9">
        <f>+'24-03-341'!J36</f>
        <v>27636167</v>
      </c>
      <c r="D12" s="9">
        <f>+'24-03-341'!L36</f>
        <v>0</v>
      </c>
      <c r="E12" s="9">
        <f>+'24-03-341'!M36</f>
        <v>0</v>
      </c>
      <c r="F12" s="9">
        <f>+'24-03-341'!N36</f>
        <v>0</v>
      </c>
      <c r="G12" s="9">
        <f>+'24-03-341'!Q36</f>
        <v>120968</v>
      </c>
      <c r="H12" s="9">
        <f>+'24-03-341'!R36</f>
        <v>4396600</v>
      </c>
      <c r="I12" s="9">
        <f>+'24-03-341'!S36</f>
        <v>2631799</v>
      </c>
      <c r="J12" s="9">
        <f>+'24-03-341'!T36</f>
        <v>7149367</v>
      </c>
      <c r="K12" s="9">
        <f>+'24-03-341'!U36</f>
        <v>0</v>
      </c>
      <c r="L12" s="9">
        <f>+'24-03-341'!V36</f>
        <v>0</v>
      </c>
      <c r="M12" s="9">
        <f>+'24-03-341'!W36</f>
        <v>0</v>
      </c>
      <c r="N12" s="9">
        <f>+'24-03-341'!X36</f>
        <v>0</v>
      </c>
      <c r="O12" s="9">
        <f>+'24-03-341'!Y36</f>
        <v>0</v>
      </c>
      <c r="P12" s="9">
        <f>+'24-03-341'!Z36</f>
        <v>0</v>
      </c>
      <c r="Q12" s="9">
        <f>+'24-03-341'!AA36</f>
        <v>0</v>
      </c>
      <c r="R12" s="9">
        <f>+'24-03-341'!AB36</f>
        <v>0</v>
      </c>
      <c r="S12" s="9">
        <f>+'24-03-341'!AC36</f>
        <v>0</v>
      </c>
      <c r="T12" s="9">
        <f>+'24-03-341'!AD36</f>
        <v>0</v>
      </c>
      <c r="U12" s="9">
        <f>+'24-03-341'!AE36</f>
        <v>0</v>
      </c>
      <c r="V12" s="9">
        <f>+'24-03-341'!AF36</f>
        <v>0</v>
      </c>
      <c r="W12" s="9">
        <f>+'24-03-341'!AG36</f>
        <v>7149367</v>
      </c>
      <c r="X12" s="11">
        <f>+'24-03-341'!AH36</f>
        <v>0.1905308953879446</v>
      </c>
      <c r="Y12" s="11">
        <f>+'24-03-341'!AI36</f>
        <v>2.2542687238197107E-2</v>
      </c>
    </row>
    <row r="13" spans="1:25" s="12" customFormat="1" ht="26.25" customHeight="1">
      <c r="A13" s="10" t="s">
        <v>15</v>
      </c>
      <c r="B13" s="9">
        <f>+'24-03-341'!I40</f>
        <v>158283344</v>
      </c>
      <c r="C13" s="9">
        <f>+'24-03-341'!J40</f>
        <v>36918526</v>
      </c>
      <c r="D13" s="9">
        <f>+'24-03-341'!L40</f>
        <v>0</v>
      </c>
      <c r="E13" s="9">
        <f>+'24-03-341'!M40</f>
        <v>0</v>
      </c>
      <c r="F13" s="9">
        <f>+'24-03-341'!N40</f>
        <v>0</v>
      </c>
      <c r="G13" s="9">
        <f>+'24-03-341'!Q40</f>
        <v>0</v>
      </c>
      <c r="H13" s="9">
        <f>+'24-03-341'!R40</f>
        <v>6130766</v>
      </c>
      <c r="I13" s="9">
        <f>+'24-03-341'!S40</f>
        <v>3199313</v>
      </c>
      <c r="J13" s="9">
        <f>+'24-03-341'!T40</f>
        <v>9330079</v>
      </c>
      <c r="K13" s="9">
        <f>+'24-03-341'!U40</f>
        <v>0</v>
      </c>
      <c r="L13" s="9">
        <f>+'24-03-341'!V40</f>
        <v>0</v>
      </c>
      <c r="M13" s="9">
        <f>+'24-03-341'!W40</f>
        <v>0</v>
      </c>
      <c r="N13" s="9">
        <f>+'24-03-341'!X40</f>
        <v>0</v>
      </c>
      <c r="O13" s="9">
        <f>+'24-03-341'!Y40</f>
        <v>0</v>
      </c>
      <c r="P13" s="9">
        <f>+'24-03-341'!Z40</f>
        <v>0</v>
      </c>
      <c r="Q13" s="9">
        <f>+'24-03-341'!AA40</f>
        <v>0</v>
      </c>
      <c r="R13" s="9">
        <f>+'24-03-341'!AB40</f>
        <v>0</v>
      </c>
      <c r="S13" s="9">
        <f>+'24-03-341'!AC40</f>
        <v>0</v>
      </c>
      <c r="T13" s="9">
        <f>+'24-03-341'!AD40</f>
        <v>0</v>
      </c>
      <c r="U13" s="9">
        <f>+'24-03-341'!AE40</f>
        <v>0</v>
      </c>
      <c r="V13" s="9">
        <f>+'24-03-341'!AF40</f>
        <v>0</v>
      </c>
      <c r="W13" s="9">
        <f>+'24-03-341'!AG40</f>
        <v>9330079</v>
      </c>
      <c r="X13" s="11">
        <f>+'24-03-341'!AH40</f>
        <v>5.8945425110553638E-2</v>
      </c>
      <c r="Y13" s="11">
        <f>+'24-03-341'!AI40</f>
        <v>2.9418695781692396E-2</v>
      </c>
    </row>
    <row r="14" spans="1:25" s="12" customFormat="1" ht="26.25" customHeight="1">
      <c r="A14" s="10" t="s">
        <v>16</v>
      </c>
      <c r="B14" s="9">
        <f>+'24-03-341'!I44</f>
        <v>195802820</v>
      </c>
      <c r="C14" s="9">
        <f>+'24-03-341'!J44</f>
        <v>43094786</v>
      </c>
      <c r="D14" s="9">
        <f>+'24-03-341'!L44</f>
        <v>0</v>
      </c>
      <c r="E14" s="9">
        <f>+'24-03-341'!M44</f>
        <v>0</v>
      </c>
      <c r="F14" s="9">
        <f>+'24-03-341'!N44</f>
        <v>0</v>
      </c>
      <c r="G14" s="9">
        <f>+'24-03-341'!Q44</f>
        <v>0</v>
      </c>
      <c r="H14" s="9">
        <f>+'24-03-341'!R44</f>
        <v>6835636</v>
      </c>
      <c r="I14" s="9">
        <f>+'24-03-341'!S44</f>
        <v>4025888</v>
      </c>
      <c r="J14" s="9">
        <f>+'24-03-341'!T44</f>
        <v>10861524</v>
      </c>
      <c r="K14" s="9">
        <f>+'24-03-341'!U44</f>
        <v>0</v>
      </c>
      <c r="L14" s="9">
        <f>+'24-03-341'!V44</f>
        <v>0</v>
      </c>
      <c r="M14" s="9">
        <f>+'24-03-341'!W44</f>
        <v>0</v>
      </c>
      <c r="N14" s="9">
        <f>+'24-03-341'!X44</f>
        <v>0</v>
      </c>
      <c r="O14" s="9">
        <f>+'24-03-341'!Y44</f>
        <v>0</v>
      </c>
      <c r="P14" s="9">
        <f>+'24-03-341'!Z44</f>
        <v>0</v>
      </c>
      <c r="Q14" s="9">
        <f>+'24-03-341'!AA44</f>
        <v>0</v>
      </c>
      <c r="R14" s="9">
        <f>+'24-03-341'!AB44</f>
        <v>0</v>
      </c>
      <c r="S14" s="9">
        <f>+'24-03-341'!AC44</f>
        <v>0</v>
      </c>
      <c r="T14" s="9">
        <f>+'24-03-341'!AD44</f>
        <v>0</v>
      </c>
      <c r="U14" s="9">
        <f>+'24-03-341'!AE44</f>
        <v>0</v>
      </c>
      <c r="V14" s="9">
        <f>+'24-03-341'!AF44</f>
        <v>0</v>
      </c>
      <c r="W14" s="9">
        <f>+'24-03-341'!AG44</f>
        <v>10861524</v>
      </c>
      <c r="X14" s="11">
        <f>+'24-03-341'!AH44</f>
        <v>5.5471744482536056E-2</v>
      </c>
      <c r="Y14" s="11">
        <f>+'24-03-341'!AI44</f>
        <v>3.4247498899157312E-2</v>
      </c>
    </row>
    <row r="15" spans="1:25" s="12" customFormat="1" ht="26.25" customHeight="1">
      <c r="A15" s="43" t="s">
        <v>63</v>
      </c>
      <c r="B15" s="9">
        <f>+'24-03-341'!I50</f>
        <v>125990285</v>
      </c>
      <c r="C15" s="9">
        <f>+'24-03-341'!J50</f>
        <v>78741497</v>
      </c>
      <c r="D15" s="9">
        <f>+'24-03-341'!L50</f>
        <v>0</v>
      </c>
      <c r="E15" s="9">
        <f>+'24-03-341'!M50</f>
        <v>0</v>
      </c>
      <c r="F15" s="9">
        <f>+'24-03-341'!N50</f>
        <v>0</v>
      </c>
      <c r="G15" s="9">
        <f>+'24-03-341'!Q50</f>
        <v>0</v>
      </c>
      <c r="H15" s="9">
        <f>+'24-03-341'!R50</f>
        <v>8842091</v>
      </c>
      <c r="I15" s="9">
        <f>+'24-03-341'!S50</f>
        <v>5065005</v>
      </c>
      <c r="J15" s="9">
        <f>+'24-03-341'!T50</f>
        <v>13907096</v>
      </c>
      <c r="K15" s="9">
        <f>+'24-03-341'!U50</f>
        <v>0</v>
      </c>
      <c r="L15" s="9">
        <f>+'24-03-341'!V50</f>
        <v>0</v>
      </c>
      <c r="M15" s="9">
        <f>+'24-03-341'!W50</f>
        <v>0</v>
      </c>
      <c r="N15" s="9">
        <f>+'24-03-341'!X50</f>
        <v>0</v>
      </c>
      <c r="O15" s="9">
        <f>+'24-03-341'!Y50</f>
        <v>0</v>
      </c>
      <c r="P15" s="9">
        <f>+'24-03-341'!Z50</f>
        <v>0</v>
      </c>
      <c r="Q15" s="9">
        <f>+'24-03-341'!AA50</f>
        <v>0</v>
      </c>
      <c r="R15" s="9">
        <f>+'24-03-341'!AB50</f>
        <v>0</v>
      </c>
      <c r="S15" s="9">
        <f>+'24-03-341'!AC50</f>
        <v>0</v>
      </c>
      <c r="T15" s="9">
        <f>+'24-03-341'!AD50</f>
        <v>0</v>
      </c>
      <c r="U15" s="9">
        <f>+'24-03-341'!AE50</f>
        <v>0</v>
      </c>
      <c r="V15" s="9">
        <f>+'24-03-341'!AF50</f>
        <v>0</v>
      </c>
      <c r="W15" s="9">
        <f>+'24-03-341'!AG50</f>
        <v>13907096</v>
      </c>
      <c r="X15" s="11">
        <f>+'24-03-341'!AH50</f>
        <v>0.11038228860264901</v>
      </c>
      <c r="Y15" s="11">
        <f>+'24-03-341'!AI50</f>
        <v>4.3850499704320964E-2</v>
      </c>
    </row>
    <row r="16" spans="1:25" s="12" customFormat="1" ht="26.25" customHeight="1">
      <c r="A16" s="43" t="s">
        <v>65</v>
      </c>
      <c r="B16" s="9">
        <f>+'24-03-341'!I54</f>
        <v>140598311</v>
      </c>
      <c r="C16" s="9">
        <f>+'24-03-341'!J54</f>
        <v>53997046</v>
      </c>
      <c r="D16" s="9">
        <f>+'24-03-341'!L54</f>
        <v>0</v>
      </c>
      <c r="E16" s="9">
        <f>+'24-03-341'!M54</f>
        <v>0</v>
      </c>
      <c r="F16" s="9">
        <f>+'24-03-341'!N54</f>
        <v>0</v>
      </c>
      <c r="G16" s="9">
        <f>+'24-03-341'!Q54</f>
        <v>0</v>
      </c>
      <c r="H16" s="9">
        <f>+'24-03-341'!R54</f>
        <v>8945480</v>
      </c>
      <c r="I16" s="9">
        <f>+'24-03-341'!S54</f>
        <v>3851991</v>
      </c>
      <c r="J16" s="9">
        <f>+'24-03-341'!T54</f>
        <v>12797471</v>
      </c>
      <c r="K16" s="9">
        <f>+'24-03-341'!U54</f>
        <v>0</v>
      </c>
      <c r="L16" s="9">
        <f>+'24-03-341'!V54</f>
        <v>0</v>
      </c>
      <c r="M16" s="9">
        <f>+'24-03-341'!W54</f>
        <v>0</v>
      </c>
      <c r="N16" s="9">
        <f>+'24-03-341'!X54</f>
        <v>0</v>
      </c>
      <c r="O16" s="9">
        <f>+'24-03-341'!Y54</f>
        <v>0</v>
      </c>
      <c r="P16" s="9">
        <f>+'24-03-341'!Z54</f>
        <v>0</v>
      </c>
      <c r="Q16" s="9">
        <f>+'24-03-341'!AA54</f>
        <v>0</v>
      </c>
      <c r="R16" s="9">
        <f>+'24-03-341'!AB54</f>
        <v>0</v>
      </c>
      <c r="S16" s="9">
        <f>+'24-03-341'!AC54</f>
        <v>0</v>
      </c>
      <c r="T16" s="9">
        <f>+'24-03-341'!AD54</f>
        <v>0</v>
      </c>
      <c r="U16" s="9">
        <f>+'24-03-341'!AE54</f>
        <v>0</v>
      </c>
      <c r="V16" s="9">
        <f>+'24-03-341'!AF54</f>
        <v>0</v>
      </c>
      <c r="W16" s="9">
        <f>+'24-03-341'!AG54</f>
        <v>12797471</v>
      </c>
      <c r="X16" s="11">
        <f>+'24-03-341'!AH54</f>
        <v>9.102151305359564E-2</v>
      </c>
      <c r="Y16" s="11">
        <f>+'24-03-341'!AI54</f>
        <v>4.0351738299754032E-2</v>
      </c>
    </row>
    <row r="17" spans="1:25" s="12" customFormat="1" ht="26.25" customHeight="1">
      <c r="A17" s="10" t="s">
        <v>17</v>
      </c>
      <c r="B17" s="9">
        <f>+'24-03-341'!I58</f>
        <v>48220856</v>
      </c>
      <c r="C17" s="9">
        <f>+'24-03-341'!J58</f>
        <v>41575734</v>
      </c>
      <c r="D17" s="9">
        <f>+'24-03-341'!L58</f>
        <v>0</v>
      </c>
      <c r="E17" s="9">
        <f>+'24-03-341'!M58</f>
        <v>0</v>
      </c>
      <c r="F17" s="9">
        <f>+'24-03-341'!N58</f>
        <v>0</v>
      </c>
      <c r="G17" s="9">
        <f>+'24-03-341'!Q58</f>
        <v>0</v>
      </c>
      <c r="H17" s="9">
        <f>+'24-03-341'!R58</f>
        <v>7182944</v>
      </c>
      <c r="I17" s="9">
        <f>+'24-03-341'!S58</f>
        <v>3648198</v>
      </c>
      <c r="J17" s="9">
        <f>+'24-03-341'!T58</f>
        <v>10831142</v>
      </c>
      <c r="K17" s="9">
        <f>+'24-03-341'!U58</f>
        <v>0</v>
      </c>
      <c r="L17" s="9">
        <f>+'24-03-341'!V58</f>
        <v>0</v>
      </c>
      <c r="M17" s="9">
        <f>+'24-03-341'!W58</f>
        <v>0</v>
      </c>
      <c r="N17" s="9">
        <f>+'24-03-341'!X58</f>
        <v>0</v>
      </c>
      <c r="O17" s="9">
        <f>+'24-03-341'!Y58</f>
        <v>0</v>
      </c>
      <c r="P17" s="9">
        <f>+'24-03-341'!Z58</f>
        <v>0</v>
      </c>
      <c r="Q17" s="9">
        <f>+'24-03-341'!AA58</f>
        <v>0</v>
      </c>
      <c r="R17" s="9">
        <f>+'24-03-341'!AB58</f>
        <v>0</v>
      </c>
      <c r="S17" s="9">
        <f>+'24-03-341'!AC58</f>
        <v>0</v>
      </c>
      <c r="T17" s="9">
        <f>+'24-03-341'!AD58</f>
        <v>0</v>
      </c>
      <c r="U17" s="9">
        <f>+'24-03-341'!AE58</f>
        <v>0</v>
      </c>
      <c r="V17" s="9">
        <f>+'24-03-341'!AF58</f>
        <v>0</v>
      </c>
      <c r="W17" s="9">
        <f>+'24-03-341'!AG58</f>
        <v>10831142</v>
      </c>
      <c r="X17" s="11">
        <f>+'24-03-341'!AH58</f>
        <v>0.22461529923898488</v>
      </c>
      <c r="Y17" s="11">
        <f>+'24-03-341'!AI58</f>
        <v>3.415170133782483E-2</v>
      </c>
    </row>
    <row r="18" spans="1:25" s="12" customFormat="1" ht="26.25" customHeight="1">
      <c r="A18" s="43" t="s">
        <v>68</v>
      </c>
      <c r="B18" s="9">
        <f>+'24-03-341'!I62</f>
        <v>36386524</v>
      </c>
      <c r="C18" s="9">
        <f>+'24-03-341'!J62</f>
        <v>29653380</v>
      </c>
      <c r="D18" s="9">
        <f>+'24-03-341'!L62</f>
        <v>0</v>
      </c>
      <c r="E18" s="9">
        <f>+'24-03-341'!M62</f>
        <v>0</v>
      </c>
      <c r="F18" s="9">
        <f>+'24-03-341'!N62</f>
        <v>0</v>
      </c>
      <c r="G18" s="9">
        <f>+'24-03-341'!Q62</f>
        <v>0</v>
      </c>
      <c r="H18" s="9">
        <f>+'24-03-341'!R62</f>
        <v>4518233</v>
      </c>
      <c r="I18" s="9">
        <f>+'24-03-341'!S62</f>
        <v>2189064</v>
      </c>
      <c r="J18" s="9">
        <f>+'24-03-341'!T62</f>
        <v>6707297</v>
      </c>
      <c r="K18" s="9">
        <f>+'24-03-341'!U62</f>
        <v>0</v>
      </c>
      <c r="L18" s="9">
        <f>+'24-03-341'!V62</f>
        <v>0</v>
      </c>
      <c r="M18" s="9">
        <f>+'24-03-341'!W62</f>
        <v>0</v>
      </c>
      <c r="N18" s="9">
        <f>+'24-03-341'!X62</f>
        <v>0</v>
      </c>
      <c r="O18" s="9">
        <f>+'24-03-341'!Y62</f>
        <v>0</v>
      </c>
      <c r="P18" s="9">
        <f>+'24-03-341'!Z62</f>
        <v>0</v>
      </c>
      <c r="Q18" s="9">
        <f>+'24-03-341'!AA62</f>
        <v>0</v>
      </c>
      <c r="R18" s="9">
        <f>+'24-03-341'!AB62</f>
        <v>0</v>
      </c>
      <c r="S18" s="9">
        <f>+'24-03-341'!AC62</f>
        <v>0</v>
      </c>
      <c r="T18" s="9">
        <f>+'24-03-341'!AD62</f>
        <v>0</v>
      </c>
      <c r="U18" s="9">
        <f>+'24-03-341'!AE62</f>
        <v>0</v>
      </c>
      <c r="V18" s="9">
        <f>+'24-03-341'!AF62</f>
        <v>0</v>
      </c>
      <c r="W18" s="9">
        <f>+'24-03-341'!AG62</f>
        <v>6707297</v>
      </c>
      <c r="X18" s="11">
        <f>+'24-03-341'!AH62</f>
        <v>0.1843346454308194</v>
      </c>
      <c r="Y18" s="11">
        <f>+'24-03-341'!AI62</f>
        <v>2.114879519888932E-2</v>
      </c>
    </row>
    <row r="19" spans="1:25" s="12" customFormat="1" ht="26.25" customHeight="1">
      <c r="A19" s="10" t="s">
        <v>18</v>
      </c>
      <c r="B19" s="9">
        <f>+'24-03-341'!I67</f>
        <v>41431907</v>
      </c>
      <c r="C19" s="9">
        <f>+'24-03-341'!J67</f>
        <v>34592747</v>
      </c>
      <c r="D19" s="9">
        <f>+'24-03-341'!L67</f>
        <v>0</v>
      </c>
      <c r="E19" s="9">
        <f>+'24-03-341'!M67</f>
        <v>0</v>
      </c>
      <c r="F19" s="9">
        <f>+'24-03-341'!N67</f>
        <v>0</v>
      </c>
      <c r="G19" s="9">
        <f>+'24-03-341'!Q67</f>
        <v>0</v>
      </c>
      <c r="H19" s="9">
        <f>+'24-03-341'!R67</f>
        <v>3912560</v>
      </c>
      <c r="I19" s="9">
        <f>+'24-03-341'!S67</f>
        <v>14464167</v>
      </c>
      <c r="J19" s="9">
        <f>+'24-03-341'!T67</f>
        <v>18376727</v>
      </c>
      <c r="K19" s="9">
        <f>+'24-03-341'!U67</f>
        <v>0</v>
      </c>
      <c r="L19" s="9">
        <f>+'24-03-341'!V67</f>
        <v>0</v>
      </c>
      <c r="M19" s="9">
        <f>+'24-03-341'!W67</f>
        <v>0</v>
      </c>
      <c r="N19" s="9">
        <f>+'24-03-341'!X67</f>
        <v>0</v>
      </c>
      <c r="O19" s="9">
        <f>+'24-03-341'!Y67</f>
        <v>0</v>
      </c>
      <c r="P19" s="9">
        <f>+'24-03-341'!Z67</f>
        <v>0</v>
      </c>
      <c r="Q19" s="9">
        <f>+'24-03-341'!AA67</f>
        <v>0</v>
      </c>
      <c r="R19" s="9">
        <f>+'24-03-341'!AB67</f>
        <v>0</v>
      </c>
      <c r="S19" s="9">
        <f>+'24-03-341'!AC67</f>
        <v>0</v>
      </c>
      <c r="T19" s="9">
        <f>+'24-03-341'!AD67</f>
        <v>0</v>
      </c>
      <c r="U19" s="9">
        <f>+'24-03-341'!AE67</f>
        <v>0</v>
      </c>
      <c r="V19" s="9">
        <f>+'24-03-341'!AF67</f>
        <v>0</v>
      </c>
      <c r="W19" s="9">
        <f>+'24-03-341'!AG67</f>
        <v>18376727</v>
      </c>
      <c r="X19" s="11">
        <f>+'24-03-341'!AH67</f>
        <v>0.44354045784086166</v>
      </c>
      <c r="Y19" s="11">
        <f>+'24-03-341'!AI67</f>
        <v>5.7943704557722693E-2</v>
      </c>
    </row>
    <row r="20" spans="1:25" s="12" customFormat="1" ht="26.25" customHeight="1">
      <c r="A20" s="15" t="s">
        <v>71</v>
      </c>
      <c r="B20" s="9">
        <f>+'24-03-341'!I71</f>
        <v>26944196</v>
      </c>
      <c r="C20" s="9">
        <f>+'24-03-341'!J71</f>
        <v>11083640</v>
      </c>
      <c r="D20" s="9">
        <f>+'24-03-341'!L71</f>
        <v>0</v>
      </c>
      <c r="E20" s="9">
        <f>+'24-03-341'!M71</f>
        <v>0</v>
      </c>
      <c r="F20" s="9">
        <f>+'24-03-341'!N71</f>
        <v>0</v>
      </c>
      <c r="G20" s="9">
        <f>+'24-03-341'!Q71</f>
        <v>0</v>
      </c>
      <c r="H20" s="9">
        <f>+'24-03-341'!R71</f>
        <v>4007366</v>
      </c>
      <c r="I20" s="9">
        <f>+'24-03-341'!S71</f>
        <v>1006301</v>
      </c>
      <c r="J20" s="9">
        <f>+'24-03-341'!T71</f>
        <v>5013667</v>
      </c>
      <c r="K20" s="9">
        <f>+'24-03-341'!U71</f>
        <v>0</v>
      </c>
      <c r="L20" s="9">
        <f>+'24-03-341'!V71</f>
        <v>0</v>
      </c>
      <c r="M20" s="9">
        <f>+'24-03-341'!W71</f>
        <v>0</v>
      </c>
      <c r="N20" s="9">
        <f>+'24-03-341'!X71</f>
        <v>0</v>
      </c>
      <c r="O20" s="9">
        <f>+'24-03-341'!Y71</f>
        <v>0</v>
      </c>
      <c r="P20" s="9">
        <f>+'24-03-341'!Z71</f>
        <v>0</v>
      </c>
      <c r="Q20" s="9">
        <f>+'24-03-341'!AA71</f>
        <v>0</v>
      </c>
      <c r="R20" s="9">
        <f>+'24-03-341'!AB71</f>
        <v>0</v>
      </c>
      <c r="S20" s="9">
        <f>+'24-03-341'!AC71</f>
        <v>0</v>
      </c>
      <c r="T20" s="9">
        <f>+'24-03-341'!AD71</f>
        <v>0</v>
      </c>
      <c r="U20" s="9">
        <f>+'24-03-341'!AE71</f>
        <v>0</v>
      </c>
      <c r="V20" s="9">
        <f>+'24-03-341'!AF71</f>
        <v>0</v>
      </c>
      <c r="W20" s="9">
        <f>+'24-03-341'!AG71</f>
        <v>5013667</v>
      </c>
      <c r="X20" s="11">
        <f>+'24-03-341'!AH71</f>
        <v>0.18607595491066053</v>
      </c>
      <c r="Y20" s="11">
        <f>+'24-03-341'!AI71</f>
        <v>1.5808606146176296E-2</v>
      </c>
    </row>
    <row r="21" spans="1:25" s="12" customFormat="1" ht="26.25" customHeight="1">
      <c r="A21" s="13" t="s">
        <v>20</v>
      </c>
      <c r="B21" s="9">
        <f>+'24-03-341'!I75</f>
        <v>20122000</v>
      </c>
      <c r="C21" s="9">
        <f>+'24-03-341'!J75</f>
        <v>18291351</v>
      </c>
      <c r="D21" s="9">
        <f>+'24-03-341'!L75</f>
        <v>0</v>
      </c>
      <c r="E21" s="9">
        <f>+'24-03-341'!M75</f>
        <v>0</v>
      </c>
      <c r="F21" s="9">
        <f>+'24-03-341'!N75</f>
        <v>0</v>
      </c>
      <c r="G21" s="9">
        <f>+'24-03-341'!Q75</f>
        <v>95292</v>
      </c>
      <c r="H21" s="9">
        <f>+'24-03-341'!R75</f>
        <v>1659378</v>
      </c>
      <c r="I21" s="9">
        <f>+'24-03-341'!S75</f>
        <v>932181</v>
      </c>
      <c r="J21" s="9">
        <f>+'24-03-341'!T75</f>
        <v>2686851</v>
      </c>
      <c r="K21" s="9">
        <f>+'24-03-341'!U75</f>
        <v>0</v>
      </c>
      <c r="L21" s="9">
        <f>+'24-03-341'!V75</f>
        <v>0</v>
      </c>
      <c r="M21" s="9">
        <f>+'24-03-341'!W75</f>
        <v>0</v>
      </c>
      <c r="N21" s="9">
        <f>+'24-03-341'!X75</f>
        <v>0</v>
      </c>
      <c r="O21" s="9">
        <f>+'24-03-341'!Y75</f>
        <v>0</v>
      </c>
      <c r="P21" s="9">
        <f>+'24-03-341'!Z75</f>
        <v>0</v>
      </c>
      <c r="Q21" s="9">
        <f>+'24-03-341'!AA75</f>
        <v>0</v>
      </c>
      <c r="R21" s="9">
        <f>+'24-03-341'!AB75</f>
        <v>0</v>
      </c>
      <c r="S21" s="9">
        <f>+'24-03-341'!AC75</f>
        <v>0</v>
      </c>
      <c r="T21" s="9">
        <f>+'24-03-341'!AD75</f>
        <v>0</v>
      </c>
      <c r="U21" s="9">
        <f>+'24-03-341'!AE75</f>
        <v>0</v>
      </c>
      <c r="V21" s="9">
        <f>+'24-03-341'!AF75</f>
        <v>0</v>
      </c>
      <c r="W21" s="9">
        <f>+'24-03-341'!AG75</f>
        <v>2686851</v>
      </c>
      <c r="X21" s="11">
        <f>+'24-03-341'!AH75</f>
        <v>0.13352802902295993</v>
      </c>
      <c r="Y21" s="11">
        <f>+'24-03-341'!AI75</f>
        <v>8.4719167093586234E-3</v>
      </c>
    </row>
    <row r="22" spans="1:25" s="12" customFormat="1" ht="26.25" customHeight="1">
      <c r="A22" s="13" t="s">
        <v>19</v>
      </c>
      <c r="B22" s="9">
        <f>+'24-03-341'!I78</f>
        <v>19252000</v>
      </c>
      <c r="C22" s="9">
        <f>+'24-03-341'!J78</f>
        <v>14357590</v>
      </c>
      <c r="D22" s="9">
        <f>+'24-03-341'!L78</f>
        <v>0</v>
      </c>
      <c r="E22" s="9">
        <f>+'24-03-341'!M78</f>
        <v>0</v>
      </c>
      <c r="F22" s="9">
        <f>+'24-03-341'!N78</f>
        <v>0</v>
      </c>
      <c r="G22" s="9">
        <f>+'24-03-341'!Q78</f>
        <v>0</v>
      </c>
      <c r="H22" s="9">
        <f>+'24-03-341'!R78</f>
        <v>0</v>
      </c>
      <c r="I22" s="9">
        <f>+'24-03-341'!S78</f>
        <v>1852585</v>
      </c>
      <c r="J22" s="9">
        <f>+'24-03-341'!T78</f>
        <v>1852585</v>
      </c>
      <c r="K22" s="9">
        <f>+'24-03-341'!U78</f>
        <v>0</v>
      </c>
      <c r="L22" s="9">
        <f>+'24-03-341'!V78</f>
        <v>0</v>
      </c>
      <c r="M22" s="9">
        <f>+'24-03-341'!W78</f>
        <v>0</v>
      </c>
      <c r="N22" s="9">
        <f>+'24-03-341'!X78</f>
        <v>0</v>
      </c>
      <c r="O22" s="9">
        <f>+'24-03-341'!Y78</f>
        <v>0</v>
      </c>
      <c r="P22" s="9">
        <f>+'24-03-341'!Z78</f>
        <v>0</v>
      </c>
      <c r="Q22" s="9">
        <f>+'24-03-341'!AA78</f>
        <v>0</v>
      </c>
      <c r="R22" s="9">
        <f>+'24-03-341'!AB78</f>
        <v>0</v>
      </c>
      <c r="S22" s="9">
        <f>+'24-03-341'!AC78</f>
        <v>0</v>
      </c>
      <c r="T22" s="9">
        <f>+'24-03-341'!AD78</f>
        <v>0</v>
      </c>
      <c r="U22" s="9">
        <f>+'24-03-341'!AE78</f>
        <v>0</v>
      </c>
      <c r="V22" s="9">
        <f>+'24-03-341'!AF78</f>
        <v>0</v>
      </c>
      <c r="W22" s="9">
        <f>+'24-03-341'!AG78</f>
        <v>1852585</v>
      </c>
      <c r="X22" s="11">
        <f>+'24-03-341'!AH78</f>
        <v>9.6228184084770407E-2</v>
      </c>
      <c r="Y22" s="11">
        <f>+'24-03-341'!AI78</f>
        <v>5.8413904667609581E-3</v>
      </c>
    </row>
    <row r="23" spans="1:25" s="12" customFormat="1" ht="26.25" customHeight="1">
      <c r="A23" s="14" t="s">
        <v>49</v>
      </c>
      <c r="B23" s="9">
        <f>+'24-03-341'!I83</f>
        <v>3188284816</v>
      </c>
      <c r="C23" s="9">
        <f>+'24-03-341'!J83</f>
        <v>818454431</v>
      </c>
      <c r="D23" s="9">
        <f>+'24-03-341'!L83</f>
        <v>0</v>
      </c>
      <c r="E23" s="9">
        <f>+'24-03-341'!M83</f>
        <v>0</v>
      </c>
      <c r="F23" s="9">
        <f>+'24-03-341'!N83</f>
        <v>0</v>
      </c>
      <c r="G23" s="9">
        <f>+'24-03-341'!Q83</f>
        <v>12504723</v>
      </c>
      <c r="H23" s="9">
        <f>+'24-03-341'!R83</f>
        <v>81313810</v>
      </c>
      <c r="I23" s="9">
        <f>+'24-03-341'!S83</f>
        <v>43516142</v>
      </c>
      <c r="J23" s="9">
        <f>+'24-03-341'!T83</f>
        <v>137334675</v>
      </c>
      <c r="K23" s="9">
        <f>+'24-03-341'!U83</f>
        <v>0</v>
      </c>
      <c r="L23" s="9">
        <f>+'24-03-341'!V83</f>
        <v>0</v>
      </c>
      <c r="M23" s="9">
        <f>+'24-03-341'!W83</f>
        <v>0</v>
      </c>
      <c r="N23" s="9">
        <f>+'24-03-341'!X83</f>
        <v>0</v>
      </c>
      <c r="O23" s="9">
        <f>+'24-03-341'!Y83</f>
        <v>0</v>
      </c>
      <c r="P23" s="9">
        <f>+'24-03-341'!Z83</f>
        <v>0</v>
      </c>
      <c r="Q23" s="9">
        <f>+'24-03-341'!AA83</f>
        <v>0</v>
      </c>
      <c r="R23" s="9">
        <f>+'24-03-341'!AB83</f>
        <v>0</v>
      </c>
      <c r="S23" s="9">
        <f>+'24-03-341'!AC83</f>
        <v>0</v>
      </c>
      <c r="T23" s="9">
        <f>+'24-03-341'!AD83</f>
        <v>0</v>
      </c>
      <c r="U23" s="9">
        <f>+'24-03-341'!AE83</f>
        <v>0</v>
      </c>
      <c r="V23" s="9">
        <f>+'24-03-341'!AF83</f>
        <v>0</v>
      </c>
      <c r="W23" s="9">
        <f>+'24-03-341'!AG83</f>
        <v>137334675</v>
      </c>
      <c r="X23" s="11">
        <f>+'24-03-341'!AH83</f>
        <v>4.307478250086174E-2</v>
      </c>
      <c r="Y23" s="11">
        <f>+'24-03-341'!AI83</f>
        <v>0.43303031240170597</v>
      </c>
    </row>
    <row r="24" spans="1:25" ht="36" customHeight="1">
      <c r="A24" s="66" t="str">
        <f>"TOTAL ASIG."&amp;" "&amp;$A$5</f>
        <v xml:space="preserve">TOTAL ASIG. 24-03-341 FICHA DE PROTECCION SOCIAL </v>
      </c>
      <c r="B24" s="67">
        <f t="shared" ref="B24:W24" si="0">SUM(B8:B23)</f>
        <v>4259927000</v>
      </c>
      <c r="C24" s="67">
        <f t="shared" si="0"/>
        <v>1414758510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12860854</v>
      </c>
      <c r="H24" s="70">
        <f t="shared" si="0"/>
        <v>159537899</v>
      </c>
      <c r="I24" s="70">
        <f t="shared" si="0"/>
        <v>148572187</v>
      </c>
      <c r="J24" s="67">
        <f t="shared" si="0"/>
        <v>317147948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317147948</v>
      </c>
      <c r="X24" s="68">
        <f>IF(ISERROR(W24/B24),0,W24/B24)</f>
        <v>7.4449150889205382E-2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sheetProtection password="C0D6" sheet="1" objects="1" scenarios="1"/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53" fitToHeight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122"/>
  <sheetViews>
    <sheetView zoomScaleNormal="100" workbookViewId="0">
      <pane xSplit="3" ySplit="7" topLeftCell="O90" activePane="bottomRight" state="frozen"/>
      <selection activeCell="A5" sqref="A5:T5"/>
      <selection pane="topRight" activeCell="A5" sqref="A5:T5"/>
      <selection pane="bottomLeft" activeCell="A5" sqref="A5:T5"/>
      <selection pane="bottomRight" activeCell="R91" sqref="R91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20.710937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customWidth="1" outlineLevel="1"/>
    <col min="20" max="20" width="12" style="6" customWidth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35" t="s">
        <v>79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</row>
    <row r="2" spans="1:35" s="1" customFormat="1" ht="16.5" customHeight="1">
      <c r="A2" s="136" t="s">
        <v>77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</row>
    <row r="3" spans="1:35" s="1" customFormat="1" ht="16.5" customHeight="1">
      <c r="A3" s="135" t="s">
        <v>202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</row>
    <row r="4" spans="1:3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</row>
    <row r="5" spans="1:35" ht="17.25" customHeight="1">
      <c r="A5" s="138" t="s">
        <v>81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</row>
    <row r="6" spans="1:35" s="3" customFormat="1" ht="25.5" customHeight="1">
      <c r="A6" s="123" t="s">
        <v>0</v>
      </c>
      <c r="B6" s="47" t="s">
        <v>34</v>
      </c>
      <c r="C6" s="128" t="s">
        <v>2</v>
      </c>
      <c r="D6" s="123" t="s">
        <v>30</v>
      </c>
      <c r="E6" s="128" t="s">
        <v>3</v>
      </c>
      <c r="F6" s="123" t="s">
        <v>31</v>
      </c>
      <c r="G6" s="123" t="s">
        <v>4</v>
      </c>
      <c r="H6" s="123"/>
      <c r="I6" s="140" t="s">
        <v>32</v>
      </c>
      <c r="J6" s="140" t="s">
        <v>10</v>
      </c>
      <c r="K6" s="123" t="s">
        <v>8</v>
      </c>
      <c r="L6" s="125" t="s">
        <v>21</v>
      </c>
      <c r="M6" s="126"/>
      <c r="N6" s="127"/>
      <c r="O6" s="123" t="s">
        <v>9</v>
      </c>
      <c r="P6" s="128" t="s">
        <v>5</v>
      </c>
      <c r="Q6" s="124" t="s">
        <v>33</v>
      </c>
      <c r="R6" s="124"/>
      <c r="S6" s="124"/>
      <c r="T6" s="118" t="s">
        <v>23</v>
      </c>
      <c r="U6" s="124" t="s">
        <v>33</v>
      </c>
      <c r="V6" s="124"/>
      <c r="W6" s="124"/>
      <c r="X6" s="130" t="s">
        <v>24</v>
      </c>
      <c r="Y6" s="124" t="s">
        <v>33</v>
      </c>
      <c r="Z6" s="124"/>
      <c r="AA6" s="124"/>
      <c r="AB6" s="118" t="s">
        <v>25</v>
      </c>
      <c r="AC6" s="124" t="s">
        <v>33</v>
      </c>
      <c r="AD6" s="124"/>
      <c r="AE6" s="124"/>
      <c r="AF6" s="118" t="s">
        <v>26</v>
      </c>
      <c r="AG6" s="118" t="s">
        <v>47</v>
      </c>
      <c r="AH6" s="137" t="s">
        <v>53</v>
      </c>
      <c r="AI6" s="137"/>
    </row>
    <row r="7" spans="1:35" s="3" customFormat="1" ht="22.5">
      <c r="A7" s="123"/>
      <c r="B7" s="48" t="s">
        <v>1</v>
      </c>
      <c r="C7" s="129"/>
      <c r="D7" s="123"/>
      <c r="E7" s="129"/>
      <c r="F7" s="123"/>
      <c r="G7" s="49" t="s">
        <v>6</v>
      </c>
      <c r="H7" s="49" t="s">
        <v>7</v>
      </c>
      <c r="I7" s="141"/>
      <c r="J7" s="141"/>
      <c r="K7" s="123"/>
      <c r="L7" s="50" t="s">
        <v>11</v>
      </c>
      <c r="M7" s="50" t="s">
        <v>22</v>
      </c>
      <c r="N7" s="51" t="s">
        <v>75</v>
      </c>
      <c r="O7" s="123"/>
      <c r="P7" s="129"/>
      <c r="Q7" s="50" t="s">
        <v>35</v>
      </c>
      <c r="R7" s="50" t="s">
        <v>36</v>
      </c>
      <c r="S7" s="50" t="s">
        <v>37</v>
      </c>
      <c r="T7" s="119"/>
      <c r="U7" s="50" t="s">
        <v>38</v>
      </c>
      <c r="V7" s="50" t="s">
        <v>39</v>
      </c>
      <c r="W7" s="50" t="s">
        <v>40</v>
      </c>
      <c r="X7" s="131"/>
      <c r="Y7" s="50" t="s">
        <v>41</v>
      </c>
      <c r="Z7" s="50" t="s">
        <v>42</v>
      </c>
      <c r="AA7" s="50" t="s">
        <v>43</v>
      </c>
      <c r="AB7" s="119"/>
      <c r="AC7" s="50" t="s">
        <v>44</v>
      </c>
      <c r="AD7" s="50" t="s">
        <v>45</v>
      </c>
      <c r="AE7" s="50" t="s">
        <v>46</v>
      </c>
      <c r="AF7" s="119"/>
      <c r="AG7" s="119"/>
      <c r="AH7" s="52" t="s">
        <v>29</v>
      </c>
      <c r="AI7" s="52" t="s">
        <v>54</v>
      </c>
    </row>
    <row r="8" spans="1:35" ht="12.75" customHeight="1">
      <c r="A8" s="8"/>
      <c r="B8" s="120" t="s">
        <v>52</v>
      </c>
      <c r="C8" s="121"/>
      <c r="D8" s="122"/>
      <c r="E8" s="18"/>
      <c r="F8" s="19"/>
      <c r="G8" s="20"/>
      <c r="H8" s="20"/>
      <c r="I8" s="132">
        <v>33518550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39" customHeight="1" outlineLevel="1">
      <c r="A9" s="16">
        <v>1</v>
      </c>
      <c r="B9" s="81" t="s">
        <v>90</v>
      </c>
      <c r="C9" s="76">
        <v>41687</v>
      </c>
      <c r="D9" s="75" t="s">
        <v>86</v>
      </c>
      <c r="E9" s="75" t="s">
        <v>92</v>
      </c>
      <c r="F9" s="81" t="s">
        <v>93</v>
      </c>
      <c r="G9" s="76">
        <v>41687</v>
      </c>
      <c r="H9" s="76">
        <v>42004</v>
      </c>
      <c r="I9" s="133"/>
      <c r="J9" s="77">
        <v>17056825</v>
      </c>
      <c r="K9" s="75" t="s">
        <v>87</v>
      </c>
      <c r="L9" s="35"/>
      <c r="M9" s="35"/>
      <c r="N9" s="35"/>
      <c r="O9" s="81" t="s">
        <v>88</v>
      </c>
      <c r="P9" s="28"/>
      <c r="Q9" s="35"/>
      <c r="R9" s="35">
        <v>10234095</v>
      </c>
      <c r="S9" s="82"/>
      <c r="T9" s="40">
        <f>SUM(Q9:R9)</f>
        <v>10234095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0" si="0">SUM(T9,X9,AB9,AF9)</f>
        <v>10234095</v>
      </c>
      <c r="AH9" s="41">
        <f>IF(ISERROR(AG9/I8),0,AG9/I8)</f>
        <v>0.30532630438965885</v>
      </c>
      <c r="AI9" s="42">
        <f>IF(ISERROR(AG9/$AG$105),"-",AG9/$AG$105)</f>
        <v>1.6473021396266666E-2</v>
      </c>
    </row>
    <row r="10" spans="1:35" ht="39" customHeight="1" outlineLevel="1">
      <c r="A10" s="16">
        <v>2</v>
      </c>
      <c r="B10" s="84" t="s">
        <v>91</v>
      </c>
      <c r="C10" s="79">
        <v>41691</v>
      </c>
      <c r="D10" s="78" t="s">
        <v>89</v>
      </c>
      <c r="E10" s="75" t="s">
        <v>92</v>
      </c>
      <c r="F10" s="81" t="s">
        <v>93</v>
      </c>
      <c r="G10" s="76">
        <v>41691</v>
      </c>
      <c r="H10" s="76">
        <v>42004</v>
      </c>
      <c r="I10" s="134"/>
      <c r="J10" s="80">
        <v>16461725</v>
      </c>
      <c r="K10" s="78" t="s">
        <v>87</v>
      </c>
      <c r="L10" s="35"/>
      <c r="M10" s="35"/>
      <c r="N10" s="35"/>
      <c r="O10" s="81" t="s">
        <v>88</v>
      </c>
      <c r="P10" s="32"/>
      <c r="Q10" s="35"/>
      <c r="R10" s="35">
        <v>9877035</v>
      </c>
      <c r="S10" s="82"/>
      <c r="T10" s="40">
        <f>SUM(Q10:R10)</f>
        <v>9877035</v>
      </c>
      <c r="U10" s="35"/>
      <c r="V10" s="35"/>
      <c r="W10" s="35"/>
      <c r="X10" s="40">
        <f t="shared" ref="X10" si="1">SUM(U10:W10)</f>
        <v>0</v>
      </c>
      <c r="Y10" s="35"/>
      <c r="Z10" s="35"/>
      <c r="AA10" s="35"/>
      <c r="AB10" s="40">
        <f t="shared" ref="AB10" si="2">SUM(Y10:AA10)</f>
        <v>0</v>
      </c>
      <c r="AC10" s="35"/>
      <c r="AD10" s="35"/>
      <c r="AE10" s="35"/>
      <c r="AF10" s="40">
        <f t="shared" ref="AF10" si="3">SUM(AC10:AE10)</f>
        <v>0</v>
      </c>
      <c r="AG10" s="40">
        <f t="shared" si="0"/>
        <v>9877035</v>
      </c>
      <c r="AH10" s="41">
        <f>IF(ISERROR(AG10/I8),0,AG10/I8)</f>
        <v>0.29467369561034112</v>
      </c>
      <c r="AI10" s="42">
        <f>IF(ISERROR(AG10/$AG$105),"-",AG10/$AG$105)</f>
        <v>1.5898289871910973E-2</v>
      </c>
    </row>
    <row r="11" spans="1:35" ht="12.75" customHeight="1">
      <c r="A11" s="109" t="s">
        <v>56</v>
      </c>
      <c r="B11" s="110"/>
      <c r="C11" s="110"/>
      <c r="D11" s="110"/>
      <c r="E11" s="110"/>
      <c r="F11" s="110"/>
      <c r="G11" s="110"/>
      <c r="H11" s="111"/>
      <c r="I11" s="55">
        <f>I8</f>
        <v>33518550</v>
      </c>
      <c r="J11" s="55">
        <f>SUM(J9:J10)</f>
        <v>33518550</v>
      </c>
      <c r="K11" s="56"/>
      <c r="L11" s="55">
        <f>SUM(L9:L10)</f>
        <v>0</v>
      </c>
      <c r="M11" s="55">
        <f>SUM(M9:M10)</f>
        <v>0</v>
      </c>
      <c r="N11" s="55">
        <f>SUM(N9:N10)</f>
        <v>0</v>
      </c>
      <c r="O11" s="57"/>
      <c r="P11" s="59"/>
      <c r="Q11" s="55">
        <f>SUM(Q9:Q10)</f>
        <v>0</v>
      </c>
      <c r="R11" s="55">
        <f t="shared" ref="R11:S11" si="4">SUM(R9:R10)</f>
        <v>20111130</v>
      </c>
      <c r="S11" s="55">
        <f t="shared" si="4"/>
        <v>0</v>
      </c>
      <c r="T11" s="60">
        <f t="shared" ref="T11:AG11" si="5">SUM(T9:T10)</f>
        <v>20111130</v>
      </c>
      <c r="U11" s="55">
        <f t="shared" si="5"/>
        <v>0</v>
      </c>
      <c r="V11" s="55">
        <f t="shared" si="5"/>
        <v>0</v>
      </c>
      <c r="W11" s="55">
        <f t="shared" si="5"/>
        <v>0</v>
      </c>
      <c r="X11" s="60">
        <f t="shared" si="5"/>
        <v>0</v>
      </c>
      <c r="Y11" s="55">
        <f t="shared" si="5"/>
        <v>0</v>
      </c>
      <c r="Z11" s="55">
        <f t="shared" si="5"/>
        <v>0</v>
      </c>
      <c r="AA11" s="55">
        <f t="shared" si="5"/>
        <v>0</v>
      </c>
      <c r="AB11" s="60">
        <f t="shared" si="5"/>
        <v>0</v>
      </c>
      <c r="AC11" s="55">
        <f t="shared" si="5"/>
        <v>0</v>
      </c>
      <c r="AD11" s="55">
        <f t="shared" si="5"/>
        <v>0</v>
      </c>
      <c r="AE11" s="55">
        <f t="shared" si="5"/>
        <v>0</v>
      </c>
      <c r="AF11" s="60">
        <f t="shared" si="5"/>
        <v>0</v>
      </c>
      <c r="AG11" s="53">
        <f t="shared" si="5"/>
        <v>20111130</v>
      </c>
      <c r="AH11" s="54">
        <f>IF(ISERROR(AG11/I11),0,AG11/I11)</f>
        <v>0.6</v>
      </c>
      <c r="AI11" s="54">
        <f>IF(ISERROR(AG11/$AG$105),0,AG11/$AG$105)</f>
        <v>3.237131126817764E-2</v>
      </c>
    </row>
    <row r="12" spans="1:35" ht="12.75" customHeight="1">
      <c r="A12" s="36"/>
      <c r="B12" s="115" t="s">
        <v>12</v>
      </c>
      <c r="C12" s="116"/>
      <c r="D12" s="117"/>
      <c r="E12" s="18"/>
      <c r="F12" s="19"/>
      <c r="G12" s="20"/>
      <c r="H12" s="20"/>
      <c r="I12" s="132">
        <v>52108597</v>
      </c>
      <c r="J12" s="22"/>
      <c r="K12" s="23"/>
      <c r="L12" s="24"/>
      <c r="M12" s="24"/>
      <c r="N12" s="24"/>
      <c r="O12" s="19"/>
      <c r="P12" s="25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6"/>
      <c r="AI12" s="26"/>
    </row>
    <row r="13" spans="1:35" ht="39" customHeight="1" outlineLevel="1">
      <c r="A13" s="16">
        <v>1</v>
      </c>
      <c r="B13" s="81" t="s">
        <v>98</v>
      </c>
      <c r="C13" s="76">
        <v>41683</v>
      </c>
      <c r="D13" s="75" t="s">
        <v>94</v>
      </c>
      <c r="E13" s="75" t="s">
        <v>92</v>
      </c>
      <c r="F13" s="81" t="s">
        <v>93</v>
      </c>
      <c r="G13" s="76">
        <v>41683</v>
      </c>
      <c r="H13" s="76">
        <v>42004</v>
      </c>
      <c r="I13" s="133"/>
      <c r="J13" s="77">
        <v>16716329</v>
      </c>
      <c r="K13" s="75"/>
      <c r="L13" s="35"/>
      <c r="M13" s="35"/>
      <c r="N13" s="35"/>
      <c r="O13" s="81" t="s">
        <v>88</v>
      </c>
      <c r="P13" s="28"/>
      <c r="Q13" s="35"/>
      <c r="R13" s="35">
        <v>10029797</v>
      </c>
      <c r="S13" s="82"/>
      <c r="T13" s="40">
        <f>SUM(Q13:S13)</f>
        <v>10029797</v>
      </c>
      <c r="U13" s="35"/>
      <c r="V13" s="35"/>
      <c r="W13" s="35"/>
      <c r="X13" s="40">
        <f>SUM(U13:W13)</f>
        <v>0</v>
      </c>
      <c r="Y13" s="35"/>
      <c r="Z13" s="35"/>
      <c r="AA13" s="35"/>
      <c r="AB13" s="40">
        <f>SUM(Y13:AA13)</f>
        <v>0</v>
      </c>
      <c r="AC13" s="35"/>
      <c r="AD13" s="35"/>
      <c r="AE13" s="35"/>
      <c r="AF13" s="40">
        <f>SUM(AC13:AE13)</f>
        <v>0</v>
      </c>
      <c r="AG13" s="40">
        <f t="shared" ref="AG13:AG15" si="6">SUM(T13,X13,AB13,AF13)</f>
        <v>10029797</v>
      </c>
      <c r="AH13" s="41">
        <f>IF(ISERROR(AG13/I12),0,AG13/I12)</f>
        <v>0.1924787382012991</v>
      </c>
      <c r="AI13" s="42">
        <f>IF(ISERROR(AG13/$AG$105),"-",AG13/$AG$105)</f>
        <v>1.6144178902112127E-2</v>
      </c>
    </row>
    <row r="14" spans="1:35" ht="39" customHeight="1" outlineLevel="1">
      <c r="A14" s="16">
        <v>2</v>
      </c>
      <c r="B14" s="81" t="s">
        <v>97</v>
      </c>
      <c r="C14" s="76">
        <v>41691</v>
      </c>
      <c r="D14" s="75" t="s">
        <v>95</v>
      </c>
      <c r="E14" s="75" t="s">
        <v>92</v>
      </c>
      <c r="F14" s="81" t="s">
        <v>93</v>
      </c>
      <c r="G14" s="76">
        <v>41691</v>
      </c>
      <c r="H14" s="76">
        <v>42004</v>
      </c>
      <c r="I14" s="133"/>
      <c r="J14" s="77">
        <v>17456329</v>
      </c>
      <c r="K14" s="75"/>
      <c r="L14" s="35"/>
      <c r="M14" s="35"/>
      <c r="N14" s="35"/>
      <c r="O14" s="81" t="s">
        <v>88</v>
      </c>
      <c r="P14" s="28"/>
      <c r="Q14" s="35"/>
      <c r="R14" s="35">
        <v>10473797</v>
      </c>
      <c r="S14" s="82"/>
      <c r="T14" s="40">
        <f t="shared" ref="T14:T15" si="7">SUM(Q14:S14)</f>
        <v>10473797</v>
      </c>
      <c r="U14" s="35"/>
      <c r="V14" s="35"/>
      <c r="W14" s="35"/>
      <c r="X14" s="40">
        <f t="shared" ref="X14:X15" si="8">SUM(U14:W14)</f>
        <v>0</v>
      </c>
      <c r="Y14" s="35"/>
      <c r="Z14" s="35"/>
      <c r="AA14" s="35"/>
      <c r="AB14" s="40">
        <f t="shared" ref="AB14:AB15" si="9">SUM(Y14:AA14)</f>
        <v>0</v>
      </c>
      <c r="AC14" s="35"/>
      <c r="AD14" s="35"/>
      <c r="AE14" s="35"/>
      <c r="AF14" s="40">
        <f t="shared" ref="AF14:AF15" si="10">SUM(AC14:AE14)</f>
        <v>0</v>
      </c>
      <c r="AG14" s="40">
        <f t="shared" si="6"/>
        <v>10473797</v>
      </c>
      <c r="AH14" s="41">
        <f>IF(ISERROR(AG14/I12),0,AG14/I12)</f>
        <v>0.20099940514614123</v>
      </c>
      <c r="AI14" s="42">
        <f>IF(ISERROR(AG14/$AG$105),"-",AG14/$AG$105)</f>
        <v>1.6858850937103244E-2</v>
      </c>
    </row>
    <row r="15" spans="1:35" ht="39" customHeight="1" outlineLevel="1">
      <c r="A15" s="16">
        <v>3</v>
      </c>
      <c r="B15" s="81" t="s">
        <v>99</v>
      </c>
      <c r="C15" s="76">
        <v>41691</v>
      </c>
      <c r="D15" s="75" t="s">
        <v>96</v>
      </c>
      <c r="E15" s="75" t="s">
        <v>92</v>
      </c>
      <c r="F15" s="81" t="s">
        <v>93</v>
      </c>
      <c r="G15" s="76">
        <v>41691</v>
      </c>
      <c r="H15" s="76">
        <v>42004</v>
      </c>
      <c r="I15" s="134"/>
      <c r="J15" s="77">
        <v>10761563</v>
      </c>
      <c r="K15" s="75"/>
      <c r="L15" s="35"/>
      <c r="M15" s="35"/>
      <c r="N15" s="35"/>
      <c r="O15" s="81" t="s">
        <v>88</v>
      </c>
      <c r="P15" s="28"/>
      <c r="Q15" s="35"/>
      <c r="R15" s="35">
        <v>10761563</v>
      </c>
      <c r="S15" s="82"/>
      <c r="T15" s="40">
        <f t="shared" si="7"/>
        <v>10761563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6"/>
        <v>10761563</v>
      </c>
      <c r="AH15" s="41">
        <f>IF(ISERROR(AG15/I12),0,AG15/I12)</f>
        <v>0.20652183362373008</v>
      </c>
      <c r="AI15" s="42">
        <f>IF(ISERROR(AG15/$AG$105),"-",AG15/$AG$105)</f>
        <v>1.7322045335349309E-2</v>
      </c>
    </row>
    <row r="16" spans="1:35" ht="12.75" customHeight="1">
      <c r="A16" s="109" t="s">
        <v>55</v>
      </c>
      <c r="B16" s="110"/>
      <c r="C16" s="110"/>
      <c r="D16" s="110"/>
      <c r="E16" s="110"/>
      <c r="F16" s="110"/>
      <c r="G16" s="110"/>
      <c r="H16" s="111"/>
      <c r="I16" s="55">
        <f>I12</f>
        <v>52108597</v>
      </c>
      <c r="J16" s="55">
        <f>SUM(J13:J15)</f>
        <v>44934221</v>
      </c>
      <c r="K16" s="56"/>
      <c r="L16" s="55">
        <f>SUM(L13:L15)</f>
        <v>0</v>
      </c>
      <c r="M16" s="55">
        <f>SUM(M13:M15)</f>
        <v>0</v>
      </c>
      <c r="N16" s="55">
        <f>SUM(N13:N15)</f>
        <v>0</v>
      </c>
      <c r="O16" s="57"/>
      <c r="P16" s="59"/>
      <c r="Q16" s="55">
        <f t="shared" ref="Q16:AG16" si="11">SUM(Q13:Q15)</f>
        <v>0</v>
      </c>
      <c r="R16" s="55">
        <f t="shared" si="11"/>
        <v>31265157</v>
      </c>
      <c r="S16" s="55">
        <f t="shared" si="11"/>
        <v>0</v>
      </c>
      <c r="T16" s="60">
        <f t="shared" si="11"/>
        <v>31265157</v>
      </c>
      <c r="U16" s="55">
        <f t="shared" si="11"/>
        <v>0</v>
      </c>
      <c r="V16" s="55">
        <f t="shared" si="11"/>
        <v>0</v>
      </c>
      <c r="W16" s="55">
        <f t="shared" si="11"/>
        <v>0</v>
      </c>
      <c r="X16" s="60">
        <f t="shared" si="11"/>
        <v>0</v>
      </c>
      <c r="Y16" s="55">
        <f t="shared" si="11"/>
        <v>0</v>
      </c>
      <c r="Z16" s="55">
        <f t="shared" si="11"/>
        <v>0</v>
      </c>
      <c r="AA16" s="55">
        <f t="shared" si="11"/>
        <v>0</v>
      </c>
      <c r="AB16" s="60">
        <f t="shared" si="11"/>
        <v>0</v>
      </c>
      <c r="AC16" s="55">
        <f t="shared" si="11"/>
        <v>0</v>
      </c>
      <c r="AD16" s="55">
        <f t="shared" si="11"/>
        <v>0</v>
      </c>
      <c r="AE16" s="55">
        <f t="shared" si="11"/>
        <v>0</v>
      </c>
      <c r="AF16" s="60">
        <f t="shared" si="11"/>
        <v>0</v>
      </c>
      <c r="AG16" s="53">
        <f t="shared" si="11"/>
        <v>31265157</v>
      </c>
      <c r="AH16" s="54">
        <f>IF(ISERROR(AG16/I16),0,AG16/I16)</f>
        <v>0.59999997697117047</v>
      </c>
      <c r="AI16" s="54">
        <f>IF(ISERROR(AG16/$AG$105),0,AG16/$AG$105)</f>
        <v>5.0325075174564679E-2</v>
      </c>
    </row>
    <row r="17" spans="1:35" ht="12.75" customHeight="1">
      <c r="A17" s="36"/>
      <c r="B17" s="115" t="s">
        <v>13</v>
      </c>
      <c r="C17" s="116"/>
      <c r="D17" s="117"/>
      <c r="E17" s="18"/>
      <c r="F17" s="19"/>
      <c r="G17" s="20"/>
      <c r="H17" s="20"/>
      <c r="I17" s="132">
        <v>50548597</v>
      </c>
      <c r="J17" s="22"/>
      <c r="K17" s="23"/>
      <c r="L17" s="24"/>
      <c r="M17" s="24"/>
      <c r="N17" s="24"/>
      <c r="O17" s="19"/>
      <c r="P17" s="25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6"/>
      <c r="AI17" s="26"/>
    </row>
    <row r="18" spans="1:35" ht="39" customHeight="1" outlineLevel="1">
      <c r="A18" s="16">
        <v>1</v>
      </c>
      <c r="B18" s="81" t="s">
        <v>100</v>
      </c>
      <c r="C18" s="76">
        <v>41680</v>
      </c>
      <c r="D18" s="75" t="s">
        <v>103</v>
      </c>
      <c r="E18" s="75" t="s">
        <v>92</v>
      </c>
      <c r="F18" s="81" t="s">
        <v>93</v>
      </c>
      <c r="G18" s="76">
        <v>41680</v>
      </c>
      <c r="H18" s="76">
        <v>41820</v>
      </c>
      <c r="I18" s="133"/>
      <c r="J18" s="77">
        <v>10317563</v>
      </c>
      <c r="K18" s="75"/>
      <c r="L18" s="35"/>
      <c r="M18" s="35"/>
      <c r="N18" s="35"/>
      <c r="O18" s="81" t="s">
        <v>88</v>
      </c>
      <c r="P18" s="28"/>
      <c r="Q18" s="35"/>
      <c r="R18" s="35">
        <v>10317563</v>
      </c>
      <c r="S18" s="82"/>
      <c r="T18" s="40">
        <f>SUM(Q18:S18)</f>
        <v>10317563</v>
      </c>
      <c r="U18" s="35"/>
      <c r="V18" s="35"/>
      <c r="W18" s="35"/>
      <c r="X18" s="40">
        <f>SUM(U18:W18)</f>
        <v>0</v>
      </c>
      <c r="Y18" s="35"/>
      <c r="Z18" s="35"/>
      <c r="AA18" s="35"/>
      <c r="AB18" s="40">
        <f>SUM(Y18:AA18)</f>
        <v>0</v>
      </c>
      <c r="AC18" s="35"/>
      <c r="AD18" s="35"/>
      <c r="AE18" s="35"/>
      <c r="AF18" s="40">
        <f>SUM(AC18:AE18)</f>
        <v>0</v>
      </c>
      <c r="AG18" s="40">
        <f t="shared" ref="AG18:AG20" si="12">SUM(T18,X18,AB18,AF18)</f>
        <v>10317563</v>
      </c>
      <c r="AH18" s="41">
        <f>IF(ISERROR(AG18/I18),0,AG18/I18)</f>
        <v>0</v>
      </c>
      <c r="AI18" s="42">
        <f>IF(ISERROR(AG18/$AG$105),"-",AG18/$AG$105)</f>
        <v>1.6607373300358195E-2</v>
      </c>
    </row>
    <row r="19" spans="1:35" ht="39" customHeight="1" outlineLevel="1">
      <c r="A19" s="16">
        <v>2</v>
      </c>
      <c r="B19" s="81" t="s">
        <v>101</v>
      </c>
      <c r="C19" s="76">
        <v>41681</v>
      </c>
      <c r="D19" s="75" t="s">
        <v>104</v>
      </c>
      <c r="E19" s="75" t="s">
        <v>92</v>
      </c>
      <c r="F19" s="81" t="s">
        <v>93</v>
      </c>
      <c r="G19" s="76">
        <v>41681</v>
      </c>
      <c r="H19" s="76">
        <v>41820</v>
      </c>
      <c r="I19" s="133"/>
      <c r="J19" s="77">
        <v>10005797</v>
      </c>
      <c r="K19" s="75"/>
      <c r="L19" s="35"/>
      <c r="M19" s="35"/>
      <c r="N19" s="35"/>
      <c r="O19" s="81" t="s">
        <v>88</v>
      </c>
      <c r="P19" s="28"/>
      <c r="Q19" s="35"/>
      <c r="R19" s="35">
        <v>10005797</v>
      </c>
      <c r="S19" s="82"/>
      <c r="T19" s="40">
        <f t="shared" ref="T19:T20" si="13">SUM(Q19:S19)</f>
        <v>10005797</v>
      </c>
      <c r="U19" s="35"/>
      <c r="V19" s="35"/>
      <c r="W19" s="35"/>
      <c r="X19" s="40">
        <f t="shared" ref="X19:X20" si="14">SUM(U19:W19)</f>
        <v>0</v>
      </c>
      <c r="Y19" s="35"/>
      <c r="Z19" s="35"/>
      <c r="AA19" s="35"/>
      <c r="AB19" s="40">
        <f t="shared" ref="AB19:AB20" si="15">SUM(Y19:AA19)</f>
        <v>0</v>
      </c>
      <c r="AC19" s="35"/>
      <c r="AD19" s="35"/>
      <c r="AE19" s="35"/>
      <c r="AF19" s="40">
        <f t="shared" ref="AF19:AF20" si="16">SUM(AC19:AE19)</f>
        <v>0</v>
      </c>
      <c r="AG19" s="40">
        <f t="shared" si="12"/>
        <v>10005797</v>
      </c>
      <c r="AH19" s="41">
        <f t="shared" ref="AH19:AH20" si="17">IF(ISERROR(AG19/I19),0,AG19/I19)</f>
        <v>0</v>
      </c>
      <c r="AI19" s="42">
        <f>IF(ISERROR(AG19/$AG$105),"-",AG19/$AG$105)</f>
        <v>1.6105547981301798E-2</v>
      </c>
    </row>
    <row r="20" spans="1:35" ht="39" customHeight="1" outlineLevel="1">
      <c r="A20" s="16">
        <v>3</v>
      </c>
      <c r="B20" s="81" t="s">
        <v>102</v>
      </c>
      <c r="C20" s="76">
        <v>41688</v>
      </c>
      <c r="D20" s="75" t="s">
        <v>105</v>
      </c>
      <c r="E20" s="75" t="s">
        <v>92</v>
      </c>
      <c r="F20" s="81" t="s">
        <v>93</v>
      </c>
      <c r="G20" s="76">
        <v>41688</v>
      </c>
      <c r="H20" s="76">
        <v>41820</v>
      </c>
      <c r="I20" s="134"/>
      <c r="J20" s="77">
        <v>10005797</v>
      </c>
      <c r="K20" s="75"/>
      <c r="L20" s="35"/>
      <c r="M20" s="35"/>
      <c r="N20" s="35"/>
      <c r="O20" s="81" t="s">
        <v>88</v>
      </c>
      <c r="P20" s="28"/>
      <c r="Q20" s="35"/>
      <c r="R20" s="35">
        <v>10005797</v>
      </c>
      <c r="S20" s="82"/>
      <c r="T20" s="40">
        <f t="shared" si="13"/>
        <v>10005797</v>
      </c>
      <c r="U20" s="35"/>
      <c r="V20" s="35"/>
      <c r="W20" s="35"/>
      <c r="X20" s="40">
        <f t="shared" si="14"/>
        <v>0</v>
      </c>
      <c r="Y20" s="35"/>
      <c r="Z20" s="35"/>
      <c r="AA20" s="35"/>
      <c r="AB20" s="40">
        <f t="shared" si="15"/>
        <v>0</v>
      </c>
      <c r="AC20" s="35"/>
      <c r="AD20" s="35"/>
      <c r="AE20" s="35"/>
      <c r="AF20" s="40">
        <f t="shared" si="16"/>
        <v>0</v>
      </c>
      <c r="AG20" s="40">
        <f t="shared" si="12"/>
        <v>10005797</v>
      </c>
      <c r="AH20" s="41">
        <f t="shared" si="17"/>
        <v>0</v>
      </c>
      <c r="AI20" s="42">
        <f>IF(ISERROR(AG20/$AG$105),"-",AG20/$AG$105)</f>
        <v>1.6105547981301798E-2</v>
      </c>
    </row>
    <row r="21" spans="1:35" ht="12.75" customHeight="1">
      <c r="A21" s="109" t="s">
        <v>57</v>
      </c>
      <c r="B21" s="110"/>
      <c r="C21" s="110"/>
      <c r="D21" s="110"/>
      <c r="E21" s="110"/>
      <c r="F21" s="110"/>
      <c r="G21" s="110"/>
      <c r="H21" s="111"/>
      <c r="I21" s="55">
        <f>I17</f>
        <v>50548597</v>
      </c>
      <c r="J21" s="55">
        <f>SUM(J18:J20)</f>
        <v>30329157</v>
      </c>
      <c r="K21" s="56"/>
      <c r="L21" s="55">
        <f>SUM(L18:L20)</f>
        <v>0</v>
      </c>
      <c r="M21" s="55">
        <f>SUM(M18:M20)</f>
        <v>0</v>
      </c>
      <c r="N21" s="55">
        <f>SUM(N18:N20)</f>
        <v>0</v>
      </c>
      <c r="O21" s="57"/>
      <c r="P21" s="59"/>
      <c r="Q21" s="55">
        <f t="shared" ref="Q21:AG21" si="18">SUM(Q18:Q20)</f>
        <v>0</v>
      </c>
      <c r="R21" s="55">
        <f t="shared" si="18"/>
        <v>30329157</v>
      </c>
      <c r="S21" s="55">
        <f t="shared" si="18"/>
        <v>0</v>
      </c>
      <c r="T21" s="60">
        <f t="shared" si="18"/>
        <v>30329157</v>
      </c>
      <c r="U21" s="55">
        <f t="shared" si="18"/>
        <v>0</v>
      </c>
      <c r="V21" s="55">
        <f t="shared" si="18"/>
        <v>0</v>
      </c>
      <c r="W21" s="55">
        <f t="shared" si="18"/>
        <v>0</v>
      </c>
      <c r="X21" s="60">
        <f t="shared" si="18"/>
        <v>0</v>
      </c>
      <c r="Y21" s="55">
        <f t="shared" si="18"/>
        <v>0</v>
      </c>
      <c r="Z21" s="55">
        <f t="shared" si="18"/>
        <v>0</v>
      </c>
      <c r="AA21" s="55">
        <f t="shared" si="18"/>
        <v>0</v>
      </c>
      <c r="AB21" s="60">
        <f t="shared" si="18"/>
        <v>0</v>
      </c>
      <c r="AC21" s="55">
        <f t="shared" si="18"/>
        <v>0</v>
      </c>
      <c r="AD21" s="55">
        <f t="shared" si="18"/>
        <v>0</v>
      </c>
      <c r="AE21" s="55">
        <f t="shared" si="18"/>
        <v>0</v>
      </c>
      <c r="AF21" s="60">
        <f t="shared" si="18"/>
        <v>0</v>
      </c>
      <c r="AG21" s="53">
        <f t="shared" si="18"/>
        <v>30329157</v>
      </c>
      <c r="AH21" s="54">
        <f>IF(ISERROR(AG21/I21),0,AG21/I21)</f>
        <v>0.59999997626046875</v>
      </c>
      <c r="AI21" s="54">
        <f>IF(ISERROR(AG21/$AG$105),0,AG21/$AG$105)</f>
        <v>4.8818469262961788E-2</v>
      </c>
    </row>
    <row r="22" spans="1:35" ht="12.75" customHeight="1">
      <c r="A22" s="36"/>
      <c r="B22" s="115" t="s">
        <v>14</v>
      </c>
      <c r="C22" s="116"/>
      <c r="D22" s="117"/>
      <c r="E22" s="18"/>
      <c r="F22" s="19"/>
      <c r="G22" s="20"/>
      <c r="H22" s="20"/>
      <c r="I22" s="132">
        <v>51664171</v>
      </c>
      <c r="J22" s="22"/>
      <c r="K22" s="23"/>
      <c r="L22" s="24"/>
      <c r="M22" s="24"/>
      <c r="N22" s="24"/>
      <c r="O22" s="19"/>
      <c r="P22" s="25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6"/>
      <c r="AI22" s="26"/>
    </row>
    <row r="23" spans="1:35" ht="39" customHeight="1" outlineLevel="1">
      <c r="A23" s="16">
        <v>1</v>
      </c>
      <c r="B23" s="81" t="s">
        <v>106</v>
      </c>
      <c r="C23" s="76">
        <v>41688</v>
      </c>
      <c r="D23" s="75" t="s">
        <v>109</v>
      </c>
      <c r="E23" s="75" t="s">
        <v>92</v>
      </c>
      <c r="F23" s="81" t="s">
        <v>93</v>
      </c>
      <c r="G23" s="76"/>
      <c r="H23" s="76"/>
      <c r="I23" s="133"/>
      <c r="J23" s="77">
        <v>17666329</v>
      </c>
      <c r="K23" s="75"/>
      <c r="L23" s="35"/>
      <c r="M23" s="35"/>
      <c r="N23" s="35"/>
      <c r="O23" s="81" t="s">
        <v>88</v>
      </c>
      <c r="P23" s="28"/>
      <c r="Q23" s="35"/>
      <c r="R23" s="35">
        <v>10599797</v>
      </c>
      <c r="S23" s="82"/>
      <c r="T23" s="40">
        <f>SUM(Q23:S23)</f>
        <v>10599797</v>
      </c>
      <c r="U23" s="35"/>
      <c r="V23" s="35"/>
      <c r="W23" s="35"/>
      <c r="X23" s="40">
        <f>SUM(U23:W23)</f>
        <v>0</v>
      </c>
      <c r="Y23" s="35"/>
      <c r="Z23" s="35"/>
      <c r="AA23" s="35"/>
      <c r="AB23" s="40">
        <f>SUM(Y23:AA23)</f>
        <v>0</v>
      </c>
      <c r="AC23" s="35"/>
      <c r="AD23" s="35"/>
      <c r="AE23" s="35"/>
      <c r="AF23" s="40">
        <f>SUM(AC23:AE23)</f>
        <v>0</v>
      </c>
      <c r="AG23" s="40">
        <f t="shared" ref="AG23:AG25" si="19">SUM(T23,X23,AB23,AF23)</f>
        <v>10599797</v>
      </c>
      <c r="AH23" s="41">
        <f>IF(ISERROR(AG23/I22),0,AG23/I22)</f>
        <v>0.20516727153136746</v>
      </c>
      <c r="AI23" s="42">
        <f>IF(ISERROR(AG23/$AG$105),"-",AG23/$AG$105)</f>
        <v>1.7061663271357479E-2</v>
      </c>
    </row>
    <row r="24" spans="1:35" ht="39" customHeight="1" outlineLevel="1">
      <c r="A24" s="16">
        <v>2</v>
      </c>
      <c r="B24" s="81" t="s">
        <v>107</v>
      </c>
      <c r="C24" s="76">
        <v>41688</v>
      </c>
      <c r="D24" s="75" t="s">
        <v>110</v>
      </c>
      <c r="E24" s="75" t="s">
        <v>92</v>
      </c>
      <c r="F24" s="81" t="s">
        <v>93</v>
      </c>
      <c r="G24" s="76"/>
      <c r="H24" s="76"/>
      <c r="I24" s="133"/>
      <c r="J24" s="77">
        <v>16966329</v>
      </c>
      <c r="K24" s="75"/>
      <c r="L24" s="35"/>
      <c r="M24" s="35"/>
      <c r="N24" s="35"/>
      <c r="O24" s="81" t="s">
        <v>88</v>
      </c>
      <c r="P24" s="28"/>
      <c r="Q24" s="35"/>
      <c r="R24" s="35">
        <v>10179797</v>
      </c>
      <c r="S24" s="82"/>
      <c r="T24" s="40">
        <f t="shared" ref="T24:T25" si="20">SUM(Q24:S24)</f>
        <v>10179797</v>
      </c>
      <c r="U24" s="35"/>
      <c r="V24" s="35"/>
      <c r="W24" s="35"/>
      <c r="X24" s="40">
        <f t="shared" ref="X24:X25" si="21">SUM(U24:W24)</f>
        <v>0</v>
      </c>
      <c r="Y24" s="35"/>
      <c r="Z24" s="35"/>
      <c r="AA24" s="35"/>
      <c r="AB24" s="40">
        <f t="shared" ref="AB24:AB25" si="22">SUM(Y24:AA24)</f>
        <v>0</v>
      </c>
      <c r="AC24" s="35"/>
      <c r="AD24" s="35"/>
      <c r="AE24" s="35"/>
      <c r="AF24" s="40">
        <f t="shared" ref="AF24:AF25" si="23">SUM(AC24:AE24)</f>
        <v>0</v>
      </c>
      <c r="AG24" s="40">
        <f t="shared" si="19"/>
        <v>10179797</v>
      </c>
      <c r="AH24" s="41">
        <f>IF(ISERROR(AG24/I22),0,AG24/I22)</f>
        <v>0.1970378465958546</v>
      </c>
      <c r="AI24" s="42">
        <f>IF(ISERROR(AG24/$AG$105),"-",AG24/$AG$105)</f>
        <v>1.6385622157176694E-2</v>
      </c>
    </row>
    <row r="25" spans="1:35" ht="39" customHeight="1" outlineLevel="1">
      <c r="A25" s="16">
        <v>3</v>
      </c>
      <c r="B25" s="81" t="s">
        <v>108</v>
      </c>
      <c r="C25" s="76">
        <v>41688</v>
      </c>
      <c r="D25" s="75" t="s">
        <v>111</v>
      </c>
      <c r="E25" s="75" t="s">
        <v>92</v>
      </c>
      <c r="F25" s="81" t="s">
        <v>93</v>
      </c>
      <c r="G25" s="76"/>
      <c r="H25" s="76"/>
      <c r="I25" s="134"/>
      <c r="J25" s="77">
        <v>17031513</v>
      </c>
      <c r="K25" s="75"/>
      <c r="L25" s="35"/>
      <c r="M25" s="35"/>
      <c r="N25" s="35"/>
      <c r="O25" s="81" t="s">
        <v>88</v>
      </c>
      <c r="P25" s="28"/>
      <c r="Q25" s="35"/>
      <c r="R25" s="35">
        <v>10218908</v>
      </c>
      <c r="S25" s="82"/>
      <c r="T25" s="40">
        <f t="shared" si="20"/>
        <v>10218908</v>
      </c>
      <c r="U25" s="35"/>
      <c r="V25" s="35"/>
      <c r="W25" s="35"/>
      <c r="X25" s="40">
        <f t="shared" si="21"/>
        <v>0</v>
      </c>
      <c r="Y25" s="35"/>
      <c r="Z25" s="35"/>
      <c r="AA25" s="35"/>
      <c r="AB25" s="40">
        <f t="shared" si="22"/>
        <v>0</v>
      </c>
      <c r="AC25" s="35"/>
      <c r="AD25" s="35"/>
      <c r="AE25" s="35"/>
      <c r="AF25" s="40">
        <f t="shared" si="23"/>
        <v>0</v>
      </c>
      <c r="AG25" s="40">
        <f t="shared" si="19"/>
        <v>10218908</v>
      </c>
      <c r="AH25" s="41">
        <f>IF(ISERROR(AG25/I22),0,AG25/I22)</f>
        <v>0.19779487025931375</v>
      </c>
      <c r="AI25" s="42">
        <f>IF(ISERROR(AG25/$AG$105),"-",AG25/$AG$105)</f>
        <v>1.6448576071502227E-2</v>
      </c>
    </row>
    <row r="26" spans="1:35" ht="12.75" customHeight="1">
      <c r="A26" s="109" t="s">
        <v>58</v>
      </c>
      <c r="B26" s="110"/>
      <c r="C26" s="110"/>
      <c r="D26" s="110"/>
      <c r="E26" s="110"/>
      <c r="F26" s="110"/>
      <c r="G26" s="110"/>
      <c r="H26" s="111"/>
      <c r="I26" s="55">
        <f>I22</f>
        <v>51664171</v>
      </c>
      <c r="J26" s="55">
        <f>SUM(J23:J25)</f>
        <v>51664171</v>
      </c>
      <c r="K26" s="56"/>
      <c r="L26" s="55">
        <f>SUM(L23:L25)</f>
        <v>0</v>
      </c>
      <c r="M26" s="55">
        <f>SUM(M23:M25)</f>
        <v>0</v>
      </c>
      <c r="N26" s="55">
        <f>SUM(N23:N25)</f>
        <v>0</v>
      </c>
      <c r="O26" s="57"/>
      <c r="P26" s="59"/>
      <c r="Q26" s="55">
        <f t="shared" ref="Q26:AG26" si="24">SUM(Q23:Q25)</f>
        <v>0</v>
      </c>
      <c r="R26" s="55">
        <f t="shared" si="24"/>
        <v>30998502</v>
      </c>
      <c r="S26" s="55">
        <f t="shared" si="24"/>
        <v>0</v>
      </c>
      <c r="T26" s="60">
        <f t="shared" si="24"/>
        <v>30998502</v>
      </c>
      <c r="U26" s="55">
        <f t="shared" si="24"/>
        <v>0</v>
      </c>
      <c r="V26" s="55">
        <f t="shared" si="24"/>
        <v>0</v>
      </c>
      <c r="W26" s="55">
        <f t="shared" si="24"/>
        <v>0</v>
      </c>
      <c r="X26" s="60">
        <f t="shared" si="24"/>
        <v>0</v>
      </c>
      <c r="Y26" s="55">
        <f t="shared" si="24"/>
        <v>0</v>
      </c>
      <c r="Z26" s="55">
        <f t="shared" si="24"/>
        <v>0</v>
      </c>
      <c r="AA26" s="55">
        <f t="shared" si="24"/>
        <v>0</v>
      </c>
      <c r="AB26" s="60">
        <f t="shared" si="24"/>
        <v>0</v>
      </c>
      <c r="AC26" s="55">
        <f t="shared" si="24"/>
        <v>0</v>
      </c>
      <c r="AD26" s="55">
        <f t="shared" si="24"/>
        <v>0</v>
      </c>
      <c r="AE26" s="55">
        <f t="shared" si="24"/>
        <v>0</v>
      </c>
      <c r="AF26" s="60">
        <f t="shared" si="24"/>
        <v>0</v>
      </c>
      <c r="AG26" s="53">
        <f t="shared" si="24"/>
        <v>30998502</v>
      </c>
      <c r="AH26" s="54">
        <f>IF(ISERROR(AG26/I26),0,AG26/I26)</f>
        <v>0.59999998838653579</v>
      </c>
      <c r="AI26" s="54">
        <f>IF(ISERROR(AG26/$AG$105),0,AG26/$AG$105)</f>
        <v>4.9895861500036401E-2</v>
      </c>
    </row>
    <row r="27" spans="1:35" ht="12.75" customHeight="1">
      <c r="A27" s="36"/>
      <c r="B27" s="115" t="s">
        <v>59</v>
      </c>
      <c r="C27" s="116"/>
      <c r="D27" s="117"/>
      <c r="E27" s="18"/>
      <c r="F27" s="19"/>
      <c r="G27" s="20"/>
      <c r="H27" s="20"/>
      <c r="I27" s="132">
        <v>145918019</v>
      </c>
      <c r="J27" s="22"/>
      <c r="K27" s="23"/>
      <c r="L27" s="24"/>
      <c r="M27" s="24"/>
      <c r="N27" s="24"/>
      <c r="O27" s="19"/>
      <c r="P27" s="25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6"/>
      <c r="AI27" s="26"/>
    </row>
    <row r="28" spans="1:35" ht="39" customHeight="1" outlineLevel="1">
      <c r="A28" s="16">
        <v>1</v>
      </c>
      <c r="B28" s="81" t="s">
        <v>112</v>
      </c>
      <c r="C28" s="76">
        <v>41684</v>
      </c>
      <c r="D28" s="75" t="s">
        <v>113</v>
      </c>
      <c r="E28" s="75" t="s">
        <v>92</v>
      </c>
      <c r="F28" s="81" t="s">
        <v>93</v>
      </c>
      <c r="G28" s="76"/>
      <c r="H28" s="76"/>
      <c r="I28" s="133"/>
      <c r="J28" s="77">
        <v>30795216</v>
      </c>
      <c r="K28" s="75"/>
      <c r="L28" s="35"/>
      <c r="M28" s="35"/>
      <c r="N28" s="35"/>
      <c r="O28" s="81"/>
      <c r="P28" s="28"/>
      <c r="Q28" s="35"/>
      <c r="R28" s="35">
        <v>18477130</v>
      </c>
      <c r="S28" s="82"/>
      <c r="T28" s="40">
        <f>SUM(Q28:S28)</f>
        <v>18477130</v>
      </c>
      <c r="U28" s="35"/>
      <c r="V28" s="35"/>
      <c r="W28" s="35"/>
      <c r="X28" s="40">
        <f>SUM(U28:W28)</f>
        <v>0</v>
      </c>
      <c r="Y28" s="35"/>
      <c r="Z28" s="35"/>
      <c r="AA28" s="35"/>
      <c r="AB28" s="40">
        <f>SUM(Y28:AA28)</f>
        <v>0</v>
      </c>
      <c r="AC28" s="35"/>
      <c r="AD28" s="35"/>
      <c r="AE28" s="35"/>
      <c r="AF28" s="40">
        <f>SUM(AC28:AE28)</f>
        <v>0</v>
      </c>
      <c r="AG28" s="40">
        <f t="shared" ref="AG28:AG36" si="25">SUM(T28,X28,AB28,AF28)</f>
        <v>18477130</v>
      </c>
      <c r="AH28" s="41">
        <f>IF(ISERROR(AG28/I27),0,AG28/I27)</f>
        <v>0.1266267876073619</v>
      </c>
      <c r="AI28" s="42">
        <f t="shared" ref="AI28:AI36" si="26">IF(ISERROR(AG28/$AG$105),"-",AG28/$AG$105)</f>
        <v>2.9741189409674299E-2</v>
      </c>
    </row>
    <row r="29" spans="1:35" ht="39" customHeight="1" outlineLevel="1">
      <c r="A29" s="16">
        <v>2</v>
      </c>
      <c r="B29" s="81" t="s">
        <v>112</v>
      </c>
      <c r="C29" s="76">
        <v>41680</v>
      </c>
      <c r="D29" s="75" t="s">
        <v>114</v>
      </c>
      <c r="E29" s="75" t="s">
        <v>92</v>
      </c>
      <c r="F29" s="81" t="s">
        <v>93</v>
      </c>
      <c r="G29" s="76"/>
      <c r="H29" s="76"/>
      <c r="I29" s="133"/>
      <c r="J29" s="77">
        <v>9942563</v>
      </c>
      <c r="K29" s="75"/>
      <c r="L29" s="35"/>
      <c r="M29" s="35"/>
      <c r="N29" s="35"/>
      <c r="O29" s="81"/>
      <c r="P29" s="28"/>
      <c r="Q29" s="35"/>
      <c r="R29" s="35">
        <v>9942563</v>
      </c>
      <c r="S29" s="82"/>
      <c r="T29" s="40">
        <f t="shared" ref="T29:T36" si="27">SUM(Q29:S29)</f>
        <v>9942563</v>
      </c>
      <c r="U29" s="35"/>
      <c r="V29" s="35"/>
      <c r="W29" s="35"/>
      <c r="X29" s="40">
        <f t="shared" ref="X29:X36" si="28">SUM(U29:W29)</f>
        <v>0</v>
      </c>
      <c r="Y29" s="35"/>
      <c r="Z29" s="35"/>
      <c r="AA29" s="35"/>
      <c r="AB29" s="40">
        <f t="shared" ref="AB29:AB36" si="29">SUM(Y29:AA29)</f>
        <v>0</v>
      </c>
      <c r="AC29" s="35"/>
      <c r="AD29" s="35"/>
      <c r="AE29" s="35"/>
      <c r="AF29" s="40">
        <f t="shared" ref="AF29:AF36" si="30">SUM(AC29:AE29)</f>
        <v>0</v>
      </c>
      <c r="AG29" s="40">
        <f t="shared" si="25"/>
        <v>9942563</v>
      </c>
      <c r="AH29" s="41">
        <f>IF(ISERROR(AG29/I27),0,AG29/I27)</f>
        <v>6.8138006999670139E-2</v>
      </c>
      <c r="AI29" s="42">
        <f t="shared" si="26"/>
        <v>1.6003765162696779E-2</v>
      </c>
    </row>
    <row r="30" spans="1:35" ht="39" customHeight="1" outlineLevel="1">
      <c r="A30" s="16">
        <v>3</v>
      </c>
      <c r="B30" s="81" t="s">
        <v>112</v>
      </c>
      <c r="C30" s="76">
        <v>41682</v>
      </c>
      <c r="D30" s="75" t="s">
        <v>114</v>
      </c>
      <c r="E30" s="75" t="s">
        <v>92</v>
      </c>
      <c r="F30" s="81" t="s">
        <v>93</v>
      </c>
      <c r="G30" s="76"/>
      <c r="H30" s="76"/>
      <c r="I30" s="133"/>
      <c r="J30" s="77">
        <v>6628375</v>
      </c>
      <c r="K30" s="75"/>
      <c r="L30" s="35"/>
      <c r="M30" s="35"/>
      <c r="N30" s="35"/>
      <c r="O30" s="81"/>
      <c r="P30" s="28"/>
      <c r="Q30" s="35"/>
      <c r="R30" s="35"/>
      <c r="S30" s="82"/>
      <c r="T30" s="40">
        <f t="shared" si="27"/>
        <v>0</v>
      </c>
      <c r="U30" s="35"/>
      <c r="V30" s="35"/>
      <c r="W30" s="35"/>
      <c r="X30" s="40">
        <f t="shared" si="28"/>
        <v>0</v>
      </c>
      <c r="Y30" s="35"/>
      <c r="Z30" s="35"/>
      <c r="AA30" s="35"/>
      <c r="AB30" s="40">
        <f t="shared" si="29"/>
        <v>0</v>
      </c>
      <c r="AC30" s="35"/>
      <c r="AD30" s="35"/>
      <c r="AE30" s="35"/>
      <c r="AF30" s="40">
        <f t="shared" si="30"/>
        <v>0</v>
      </c>
      <c r="AG30" s="40">
        <f t="shared" si="25"/>
        <v>0</v>
      </c>
      <c r="AH30" s="41">
        <f>IF(ISERROR(AG30/I30),0,AG30/I30)</f>
        <v>0</v>
      </c>
      <c r="AI30" s="42">
        <f t="shared" si="26"/>
        <v>0</v>
      </c>
    </row>
    <row r="31" spans="1:35" ht="39" customHeight="1" outlineLevel="1">
      <c r="A31" s="16">
        <v>4</v>
      </c>
      <c r="B31" s="81" t="s">
        <v>112</v>
      </c>
      <c r="C31" s="76">
        <v>41684</v>
      </c>
      <c r="D31" s="75" t="s">
        <v>115</v>
      </c>
      <c r="E31" s="75" t="s">
        <v>92</v>
      </c>
      <c r="F31" s="81" t="s">
        <v>93</v>
      </c>
      <c r="G31" s="76"/>
      <c r="H31" s="76"/>
      <c r="I31" s="133"/>
      <c r="J31" s="77">
        <v>15526779</v>
      </c>
      <c r="K31" s="75"/>
      <c r="L31" s="35"/>
      <c r="M31" s="35"/>
      <c r="N31" s="35"/>
      <c r="O31" s="81"/>
      <c r="P31" s="28"/>
      <c r="Q31" s="35"/>
      <c r="R31" s="35">
        <v>9316067</v>
      </c>
      <c r="S31" s="82"/>
      <c r="T31" s="40">
        <f t="shared" si="27"/>
        <v>9316067</v>
      </c>
      <c r="U31" s="35"/>
      <c r="V31" s="35"/>
      <c r="W31" s="35"/>
      <c r="X31" s="40">
        <f t="shared" si="28"/>
        <v>0</v>
      </c>
      <c r="Y31" s="35"/>
      <c r="Z31" s="35"/>
      <c r="AA31" s="35"/>
      <c r="AB31" s="40">
        <f t="shared" si="29"/>
        <v>0</v>
      </c>
      <c r="AC31" s="35"/>
      <c r="AD31" s="35"/>
      <c r="AE31" s="35"/>
      <c r="AF31" s="40">
        <f t="shared" si="30"/>
        <v>0</v>
      </c>
      <c r="AG31" s="40">
        <f t="shared" si="25"/>
        <v>9316067</v>
      </c>
      <c r="AH31" s="41">
        <f>IF(ISERROR(AG31/I27),0,AG31/I27)</f>
        <v>6.3844527659054906E-2</v>
      </c>
      <c r="AI31" s="42">
        <f t="shared" si="26"/>
        <v>1.4995343605863911E-2</v>
      </c>
    </row>
    <row r="32" spans="1:35" ht="39" customHeight="1" outlineLevel="1">
      <c r="A32" s="16">
        <v>5</v>
      </c>
      <c r="B32" s="81" t="s">
        <v>112</v>
      </c>
      <c r="C32" s="76">
        <v>41684</v>
      </c>
      <c r="D32" s="75" t="s">
        <v>116</v>
      </c>
      <c r="E32" s="75" t="s">
        <v>92</v>
      </c>
      <c r="F32" s="81" t="s">
        <v>93</v>
      </c>
      <c r="G32" s="76"/>
      <c r="H32" s="76"/>
      <c r="I32" s="133"/>
      <c r="J32" s="77">
        <v>16570939</v>
      </c>
      <c r="K32" s="75"/>
      <c r="L32" s="35"/>
      <c r="M32" s="35"/>
      <c r="N32" s="35"/>
      <c r="O32" s="81"/>
      <c r="P32" s="28"/>
      <c r="Q32" s="35"/>
      <c r="R32" s="35">
        <v>9942563</v>
      </c>
      <c r="S32" s="82"/>
      <c r="T32" s="40">
        <f t="shared" si="27"/>
        <v>9942563</v>
      </c>
      <c r="U32" s="35"/>
      <c r="V32" s="35"/>
      <c r="W32" s="35"/>
      <c r="X32" s="40">
        <f t="shared" si="28"/>
        <v>0</v>
      </c>
      <c r="Y32" s="35"/>
      <c r="Z32" s="35"/>
      <c r="AA32" s="35"/>
      <c r="AB32" s="40">
        <f t="shared" si="29"/>
        <v>0</v>
      </c>
      <c r="AC32" s="35"/>
      <c r="AD32" s="35"/>
      <c r="AE32" s="35"/>
      <c r="AF32" s="40">
        <f t="shared" si="30"/>
        <v>0</v>
      </c>
      <c r="AG32" s="40">
        <f t="shared" si="25"/>
        <v>9942563</v>
      </c>
      <c r="AH32" s="41">
        <f>IF(ISERROR(AG32/I27),0,AG32/I27)</f>
        <v>6.8138006999670139E-2</v>
      </c>
      <c r="AI32" s="42">
        <f t="shared" si="26"/>
        <v>1.6003765162696779E-2</v>
      </c>
    </row>
    <row r="33" spans="1:35" ht="39" customHeight="1" outlineLevel="1">
      <c r="A33" s="16">
        <v>6</v>
      </c>
      <c r="B33" s="81" t="s">
        <v>112</v>
      </c>
      <c r="C33" s="76">
        <v>41684</v>
      </c>
      <c r="D33" s="75" t="s">
        <v>117</v>
      </c>
      <c r="E33" s="75" t="s">
        <v>92</v>
      </c>
      <c r="F33" s="81" t="s">
        <v>93</v>
      </c>
      <c r="G33" s="76"/>
      <c r="H33" s="76"/>
      <c r="I33" s="133"/>
      <c r="J33" s="77">
        <v>16570939</v>
      </c>
      <c r="K33" s="75"/>
      <c r="L33" s="35"/>
      <c r="M33" s="35"/>
      <c r="N33" s="35"/>
      <c r="O33" s="81"/>
      <c r="P33" s="28"/>
      <c r="Q33" s="35"/>
      <c r="R33" s="35">
        <v>9942563</v>
      </c>
      <c r="S33" s="82"/>
      <c r="T33" s="40">
        <f t="shared" si="27"/>
        <v>9942563</v>
      </c>
      <c r="U33" s="35"/>
      <c r="V33" s="35"/>
      <c r="W33" s="35"/>
      <c r="X33" s="40">
        <f t="shared" si="28"/>
        <v>0</v>
      </c>
      <c r="Y33" s="35"/>
      <c r="Z33" s="35"/>
      <c r="AA33" s="35"/>
      <c r="AB33" s="40">
        <f t="shared" si="29"/>
        <v>0</v>
      </c>
      <c r="AC33" s="35"/>
      <c r="AD33" s="35"/>
      <c r="AE33" s="35"/>
      <c r="AF33" s="40">
        <f t="shared" si="30"/>
        <v>0</v>
      </c>
      <c r="AG33" s="40">
        <f t="shared" si="25"/>
        <v>9942563</v>
      </c>
      <c r="AH33" s="41">
        <f>IF(ISERROR(AG33/I27),0,AG33/I27)</f>
        <v>6.8138006999670139E-2</v>
      </c>
      <c r="AI33" s="42">
        <f t="shared" si="26"/>
        <v>1.6003765162696779E-2</v>
      </c>
    </row>
    <row r="34" spans="1:35" ht="39" customHeight="1" outlineLevel="1">
      <c r="A34" s="16">
        <v>7</v>
      </c>
      <c r="B34" s="81" t="s">
        <v>112</v>
      </c>
      <c r="C34" s="76">
        <v>41691</v>
      </c>
      <c r="D34" s="75" t="s">
        <v>118</v>
      </c>
      <c r="E34" s="75" t="s">
        <v>92</v>
      </c>
      <c r="F34" s="81" t="s">
        <v>93</v>
      </c>
      <c r="G34" s="76"/>
      <c r="H34" s="76"/>
      <c r="I34" s="133"/>
      <c r="J34" s="77">
        <v>16741329</v>
      </c>
      <c r="K34" s="75"/>
      <c r="L34" s="35"/>
      <c r="M34" s="35"/>
      <c r="N34" s="35"/>
      <c r="O34" s="81"/>
      <c r="P34" s="28"/>
      <c r="Q34" s="35"/>
      <c r="R34" s="35">
        <v>10044797</v>
      </c>
      <c r="S34" s="82"/>
      <c r="T34" s="40">
        <f t="shared" si="27"/>
        <v>10044797</v>
      </c>
      <c r="U34" s="35"/>
      <c r="V34" s="35"/>
      <c r="W34" s="35"/>
      <c r="X34" s="40">
        <f t="shared" si="28"/>
        <v>0</v>
      </c>
      <c r="Y34" s="35"/>
      <c r="Z34" s="35"/>
      <c r="AA34" s="35"/>
      <c r="AB34" s="40">
        <f t="shared" si="29"/>
        <v>0</v>
      </c>
      <c r="AC34" s="35"/>
      <c r="AD34" s="35"/>
      <c r="AE34" s="35"/>
      <c r="AF34" s="40">
        <f t="shared" si="30"/>
        <v>0</v>
      </c>
      <c r="AG34" s="40">
        <f t="shared" si="25"/>
        <v>10044797</v>
      </c>
      <c r="AH34" s="41">
        <f>IF(ISERROR(AG34/I27),0,AG34/I27)</f>
        <v>6.8838633287640782E-2</v>
      </c>
      <c r="AI34" s="42">
        <f t="shared" si="26"/>
        <v>1.6168323227618586E-2</v>
      </c>
    </row>
    <row r="35" spans="1:35" ht="39" customHeight="1" outlineLevel="1">
      <c r="A35" s="16">
        <v>8</v>
      </c>
      <c r="B35" s="81" t="s">
        <v>112</v>
      </c>
      <c r="C35" s="76">
        <v>41682</v>
      </c>
      <c r="D35" s="75" t="s">
        <v>119</v>
      </c>
      <c r="E35" s="75" t="s">
        <v>92</v>
      </c>
      <c r="F35" s="81" t="s">
        <v>93</v>
      </c>
      <c r="G35" s="76"/>
      <c r="H35" s="76"/>
      <c r="I35" s="133"/>
      <c r="J35" s="77">
        <v>16570939</v>
      </c>
      <c r="K35" s="75"/>
      <c r="L35" s="35"/>
      <c r="M35" s="35"/>
      <c r="N35" s="35"/>
      <c r="O35" s="81"/>
      <c r="P35" s="28"/>
      <c r="Q35" s="35"/>
      <c r="R35" s="35">
        <v>9942563</v>
      </c>
      <c r="S35" s="82"/>
      <c r="T35" s="40">
        <f t="shared" si="27"/>
        <v>9942563</v>
      </c>
      <c r="U35" s="35"/>
      <c r="V35" s="35"/>
      <c r="W35" s="35"/>
      <c r="X35" s="40">
        <f t="shared" si="28"/>
        <v>0</v>
      </c>
      <c r="Y35" s="35"/>
      <c r="Z35" s="35"/>
      <c r="AA35" s="35"/>
      <c r="AB35" s="40">
        <f t="shared" si="29"/>
        <v>0</v>
      </c>
      <c r="AC35" s="35"/>
      <c r="AD35" s="35"/>
      <c r="AE35" s="35"/>
      <c r="AF35" s="40">
        <f t="shared" si="30"/>
        <v>0</v>
      </c>
      <c r="AG35" s="40">
        <f t="shared" si="25"/>
        <v>9942563</v>
      </c>
      <c r="AH35" s="41">
        <f>IF(ISERROR(AG35/I27),0,AG35/I27)</f>
        <v>6.8138006999670139E-2</v>
      </c>
      <c r="AI35" s="42">
        <f t="shared" si="26"/>
        <v>1.6003765162696779E-2</v>
      </c>
    </row>
    <row r="36" spans="1:35" ht="39" customHeight="1" outlineLevel="1">
      <c r="A36" s="16">
        <v>9</v>
      </c>
      <c r="B36" s="81" t="s">
        <v>112</v>
      </c>
      <c r="C36" s="76">
        <v>41691</v>
      </c>
      <c r="D36" s="75" t="s">
        <v>120</v>
      </c>
      <c r="E36" s="75" t="s">
        <v>92</v>
      </c>
      <c r="F36" s="81" t="s">
        <v>93</v>
      </c>
      <c r="G36" s="76"/>
      <c r="H36" s="76"/>
      <c r="I36" s="134"/>
      <c r="J36" s="77">
        <v>16570939</v>
      </c>
      <c r="K36" s="75"/>
      <c r="L36" s="35"/>
      <c r="M36" s="35"/>
      <c r="N36" s="35"/>
      <c r="O36" s="81"/>
      <c r="P36" s="28"/>
      <c r="Q36" s="35"/>
      <c r="R36" s="35">
        <v>9942563</v>
      </c>
      <c r="S36" s="82"/>
      <c r="T36" s="40">
        <f t="shared" si="27"/>
        <v>9942563</v>
      </c>
      <c r="U36" s="35"/>
      <c r="V36" s="35"/>
      <c r="W36" s="35"/>
      <c r="X36" s="40">
        <f t="shared" si="28"/>
        <v>0</v>
      </c>
      <c r="Y36" s="35"/>
      <c r="Z36" s="35"/>
      <c r="AA36" s="35"/>
      <c r="AB36" s="40">
        <f t="shared" si="29"/>
        <v>0</v>
      </c>
      <c r="AC36" s="35"/>
      <c r="AD36" s="35"/>
      <c r="AE36" s="35"/>
      <c r="AF36" s="40">
        <f t="shared" si="30"/>
        <v>0</v>
      </c>
      <c r="AG36" s="40">
        <f t="shared" si="25"/>
        <v>9942563</v>
      </c>
      <c r="AH36" s="41">
        <f>IF(ISERROR(AG36/I27),0,AG36/I27)</f>
        <v>6.8138006999670139E-2</v>
      </c>
      <c r="AI36" s="42">
        <f t="shared" si="26"/>
        <v>1.6003765162696779E-2</v>
      </c>
    </row>
    <row r="37" spans="1:35" ht="12.75" customHeight="1">
      <c r="A37" s="109" t="s">
        <v>60</v>
      </c>
      <c r="B37" s="110"/>
      <c r="C37" s="110"/>
      <c r="D37" s="110"/>
      <c r="E37" s="110"/>
      <c r="F37" s="110"/>
      <c r="G37" s="110"/>
      <c r="H37" s="111"/>
      <c r="I37" s="55">
        <f>I27</f>
        <v>145918019</v>
      </c>
      <c r="J37" s="55">
        <f>SUM(J28:J36)</f>
        <v>145918018</v>
      </c>
      <c r="K37" s="56"/>
      <c r="L37" s="55">
        <f>SUM(L28:L36)</f>
        <v>0</v>
      </c>
      <c r="M37" s="55">
        <f>SUM(M28:M36)</f>
        <v>0</v>
      </c>
      <c r="N37" s="55">
        <f>SUM(N28:N36)</f>
        <v>0</v>
      </c>
      <c r="O37" s="57"/>
      <c r="P37" s="59"/>
      <c r="Q37" s="55">
        <f t="shared" ref="Q37:AG37" si="31">SUM(Q28:Q36)</f>
        <v>0</v>
      </c>
      <c r="R37" s="55">
        <f t="shared" si="31"/>
        <v>87550809</v>
      </c>
      <c r="S37" s="55">
        <f t="shared" si="31"/>
        <v>0</v>
      </c>
      <c r="T37" s="60">
        <f t="shared" si="31"/>
        <v>87550809</v>
      </c>
      <c r="U37" s="55">
        <f t="shared" si="31"/>
        <v>0</v>
      </c>
      <c r="V37" s="55">
        <f t="shared" si="31"/>
        <v>0</v>
      </c>
      <c r="W37" s="55">
        <f t="shared" si="31"/>
        <v>0</v>
      </c>
      <c r="X37" s="60">
        <f t="shared" si="31"/>
        <v>0</v>
      </c>
      <c r="Y37" s="55">
        <f t="shared" si="31"/>
        <v>0</v>
      </c>
      <c r="Z37" s="55">
        <f t="shared" si="31"/>
        <v>0</v>
      </c>
      <c r="AA37" s="55">
        <f t="shared" si="31"/>
        <v>0</v>
      </c>
      <c r="AB37" s="60">
        <f t="shared" si="31"/>
        <v>0</v>
      </c>
      <c r="AC37" s="55">
        <f t="shared" si="31"/>
        <v>0</v>
      </c>
      <c r="AD37" s="55">
        <f t="shared" si="31"/>
        <v>0</v>
      </c>
      <c r="AE37" s="55">
        <f t="shared" si="31"/>
        <v>0</v>
      </c>
      <c r="AF37" s="60">
        <f t="shared" si="31"/>
        <v>0</v>
      </c>
      <c r="AG37" s="53">
        <f t="shared" si="31"/>
        <v>87550809</v>
      </c>
      <c r="AH37" s="54">
        <f>IF(ISERROR(AG37/I37),0,AG37/I37)</f>
        <v>0.59999998355240824</v>
      </c>
      <c r="AI37" s="54">
        <f>IF(ISERROR(AG37/$AG$105),0,AG37/$AG$105)</f>
        <v>0.14092368205664069</v>
      </c>
    </row>
    <row r="38" spans="1:35" ht="12.75" customHeight="1">
      <c r="A38" s="36"/>
      <c r="B38" s="115" t="s">
        <v>15</v>
      </c>
      <c r="C38" s="116"/>
      <c r="D38" s="117"/>
      <c r="E38" s="18"/>
      <c r="F38" s="19"/>
      <c r="G38" s="20"/>
      <c r="H38" s="20"/>
      <c r="I38" s="154">
        <v>59991377</v>
      </c>
      <c r="J38" s="22"/>
      <c r="K38" s="23"/>
      <c r="L38" s="24"/>
      <c r="M38" s="24"/>
      <c r="N38" s="24"/>
      <c r="O38" s="19"/>
      <c r="P38" s="25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6"/>
      <c r="AI38" s="26"/>
    </row>
    <row r="39" spans="1:35" ht="39" customHeight="1" outlineLevel="1">
      <c r="A39" s="16">
        <v>1</v>
      </c>
      <c r="B39" s="81" t="s">
        <v>121</v>
      </c>
      <c r="C39" s="76">
        <v>41682</v>
      </c>
      <c r="D39" s="75" t="s">
        <v>125</v>
      </c>
      <c r="E39" s="75" t="s">
        <v>92</v>
      </c>
      <c r="F39" s="81" t="s">
        <v>93</v>
      </c>
      <c r="G39" s="76">
        <v>41682</v>
      </c>
      <c r="H39" s="76">
        <v>42004</v>
      </c>
      <c r="I39" s="133"/>
      <c r="J39" s="77">
        <v>20253718</v>
      </c>
      <c r="K39" s="75" t="s">
        <v>140</v>
      </c>
      <c r="L39" s="35"/>
      <c r="M39" s="35"/>
      <c r="N39" s="35"/>
      <c r="O39" s="81" t="s">
        <v>122</v>
      </c>
      <c r="P39" s="28"/>
      <c r="Q39" s="35"/>
      <c r="R39" s="35">
        <v>15752231</v>
      </c>
      <c r="S39" s="82"/>
      <c r="T39" s="40">
        <f t="shared" ref="T39:T41" si="32">SUM(Q39:S39)</f>
        <v>15752231</v>
      </c>
      <c r="U39" s="35"/>
      <c r="V39" s="35"/>
      <c r="W39" s="35"/>
      <c r="X39" s="40">
        <f>SUM(U39:W39)</f>
        <v>0</v>
      </c>
      <c r="Y39" s="35"/>
      <c r="Z39" s="35"/>
      <c r="AA39" s="35"/>
      <c r="AB39" s="40">
        <f>SUM(Y39:AA39)</f>
        <v>0</v>
      </c>
      <c r="AC39" s="35"/>
      <c r="AD39" s="35"/>
      <c r="AE39" s="35"/>
      <c r="AF39" s="40">
        <f>SUM(AC39:AE39)</f>
        <v>0</v>
      </c>
      <c r="AG39" s="40">
        <f t="shared" ref="AG39:AG41" si="33">SUM(T39,X39,AB39,AF39)</f>
        <v>15752231</v>
      </c>
      <c r="AH39" s="41">
        <f>IF(ISERROR(AG39/I38),0,AG39/I38)</f>
        <v>0.26257491972554653</v>
      </c>
      <c r="AI39" s="42">
        <f>IF(ISERROR(AG39/$AG$105),"-",AG39/$AG$105)</f>
        <v>2.5355132847793095E-2</v>
      </c>
    </row>
    <row r="40" spans="1:35" ht="39" customHeight="1" outlineLevel="1">
      <c r="A40" s="16">
        <v>2</v>
      </c>
      <c r="B40" s="81" t="s">
        <v>123</v>
      </c>
      <c r="C40" s="76">
        <v>41682</v>
      </c>
      <c r="D40" s="75" t="s">
        <v>126</v>
      </c>
      <c r="E40" s="75" t="s">
        <v>92</v>
      </c>
      <c r="F40" s="81" t="s">
        <v>93</v>
      </c>
      <c r="G40" s="76">
        <v>41682</v>
      </c>
      <c r="H40" s="76">
        <v>42004</v>
      </c>
      <c r="I40" s="133"/>
      <c r="J40" s="77">
        <v>16841328</v>
      </c>
      <c r="K40" s="75" t="s">
        <v>140</v>
      </c>
      <c r="L40" s="35"/>
      <c r="M40" s="35"/>
      <c r="N40" s="35"/>
      <c r="O40" s="81" t="s">
        <v>122</v>
      </c>
      <c r="P40" s="28"/>
      <c r="Q40" s="35"/>
      <c r="R40" s="35">
        <v>10104797</v>
      </c>
      <c r="S40" s="82"/>
      <c r="T40" s="40">
        <f t="shared" si="32"/>
        <v>10104797</v>
      </c>
      <c r="U40" s="35"/>
      <c r="V40" s="35"/>
      <c r="W40" s="35"/>
      <c r="X40" s="40">
        <f t="shared" ref="X40:X41" si="34">SUM(U40:W40)</f>
        <v>0</v>
      </c>
      <c r="Y40" s="35"/>
      <c r="Z40" s="35"/>
      <c r="AA40" s="35"/>
      <c r="AB40" s="40">
        <f t="shared" ref="AB40:AB41" si="35">SUM(Y40:AA40)</f>
        <v>0</v>
      </c>
      <c r="AC40" s="35"/>
      <c r="AD40" s="35"/>
      <c r="AE40" s="35"/>
      <c r="AF40" s="40">
        <f t="shared" ref="AF40:AF41" si="36">SUM(AC40:AE40)</f>
        <v>0</v>
      </c>
      <c r="AG40" s="40">
        <f t="shared" si="33"/>
        <v>10104797</v>
      </c>
      <c r="AH40" s="41">
        <f>IF(ISERROR(AG40/I38),0,AG40/I38)</f>
        <v>0.16843749060802521</v>
      </c>
      <c r="AI40" s="42">
        <f t="shared" ref="AI40:AI41" si="37">IF(ISERROR(AG40/$AG$105),"-",AG40/$AG$105)</f>
        <v>1.626490052964441E-2</v>
      </c>
    </row>
    <row r="41" spans="1:35" ht="39" customHeight="1" outlineLevel="1">
      <c r="A41" s="16">
        <v>3</v>
      </c>
      <c r="B41" s="81" t="s">
        <v>124</v>
      </c>
      <c r="C41" s="76">
        <v>41682</v>
      </c>
      <c r="D41" s="75" t="s">
        <v>127</v>
      </c>
      <c r="E41" s="75" t="s">
        <v>92</v>
      </c>
      <c r="F41" s="81" t="s">
        <v>93</v>
      </c>
      <c r="G41" s="76">
        <v>41682</v>
      </c>
      <c r="H41" s="76">
        <v>42004</v>
      </c>
      <c r="I41" s="134"/>
      <c r="J41" s="77">
        <v>16896328</v>
      </c>
      <c r="K41" s="75" t="s">
        <v>140</v>
      </c>
      <c r="L41" s="35"/>
      <c r="M41" s="35"/>
      <c r="N41" s="35"/>
      <c r="O41" s="81" t="s">
        <v>122</v>
      </c>
      <c r="P41" s="28"/>
      <c r="Q41" s="35"/>
      <c r="R41" s="35">
        <v>10137797</v>
      </c>
      <c r="S41" s="82"/>
      <c r="T41" s="40">
        <f t="shared" si="32"/>
        <v>10137797</v>
      </c>
      <c r="U41" s="35"/>
      <c r="V41" s="35"/>
      <c r="W41" s="35"/>
      <c r="X41" s="40">
        <f t="shared" si="34"/>
        <v>0</v>
      </c>
      <c r="Y41" s="35"/>
      <c r="Z41" s="35"/>
      <c r="AA41" s="35"/>
      <c r="AB41" s="40">
        <f t="shared" si="35"/>
        <v>0</v>
      </c>
      <c r="AC41" s="35"/>
      <c r="AD41" s="35"/>
      <c r="AE41" s="35"/>
      <c r="AF41" s="40">
        <f t="shared" si="36"/>
        <v>0</v>
      </c>
      <c r="AG41" s="40">
        <f t="shared" si="33"/>
        <v>10137797</v>
      </c>
      <c r="AH41" s="41">
        <f>IF(ISERROR(AG41/I38),0,AG41/I38)</f>
        <v>0.16898756966355349</v>
      </c>
      <c r="AI41" s="42">
        <f t="shared" si="37"/>
        <v>1.6318018045758616E-2</v>
      </c>
    </row>
    <row r="42" spans="1:35" ht="12.75" customHeight="1">
      <c r="A42" s="109" t="s">
        <v>61</v>
      </c>
      <c r="B42" s="110"/>
      <c r="C42" s="110"/>
      <c r="D42" s="110"/>
      <c r="E42" s="110"/>
      <c r="F42" s="110"/>
      <c r="G42" s="110"/>
      <c r="H42" s="111"/>
      <c r="I42" s="55">
        <f>I38</f>
        <v>59991377</v>
      </c>
      <c r="J42" s="55">
        <f>SUM(J39:J41)</f>
        <v>53991374</v>
      </c>
      <c r="K42" s="56"/>
      <c r="L42" s="55">
        <f>SUM(L39:L41)</f>
        <v>0</v>
      </c>
      <c r="M42" s="55">
        <f t="shared" ref="M42:N42" si="38">SUM(M39:M41)</f>
        <v>0</v>
      </c>
      <c r="N42" s="55">
        <f t="shared" si="38"/>
        <v>0</v>
      </c>
      <c r="O42" s="57"/>
      <c r="P42" s="59"/>
      <c r="Q42" s="55">
        <f>SUM(Q39:Q41)</f>
        <v>0</v>
      </c>
      <c r="R42" s="55">
        <f t="shared" ref="R42:S42" si="39">SUM(R39:R41)</f>
        <v>35994825</v>
      </c>
      <c r="S42" s="55">
        <f t="shared" si="39"/>
        <v>0</v>
      </c>
      <c r="T42" s="60">
        <f>SUM(T39:T41)</f>
        <v>35994825</v>
      </c>
      <c r="U42" s="55">
        <f>SUM(U39:U39)</f>
        <v>0</v>
      </c>
      <c r="V42" s="55">
        <f>SUM(V39:V39)</f>
        <v>0</v>
      </c>
      <c r="W42" s="55">
        <f>SUM(W39:W39)</f>
        <v>0</v>
      </c>
      <c r="X42" s="60">
        <f>SUM(X39:X41)</f>
        <v>0</v>
      </c>
      <c r="Y42" s="55">
        <f>SUM(Y39:Y39)</f>
        <v>0</v>
      </c>
      <c r="Z42" s="55">
        <f>SUM(Z39:Z39)</f>
        <v>0</v>
      </c>
      <c r="AA42" s="55">
        <f>SUM(AA39:AA39)</f>
        <v>0</v>
      </c>
      <c r="AB42" s="60">
        <f>SUM(AB39:AB41)</f>
        <v>0</v>
      </c>
      <c r="AC42" s="55">
        <f>SUM(AC39:AC39)</f>
        <v>0</v>
      </c>
      <c r="AD42" s="55">
        <f>SUM(AD39:AD39)</f>
        <v>0</v>
      </c>
      <c r="AE42" s="55">
        <f>SUM(AE39:AE39)</f>
        <v>0</v>
      </c>
      <c r="AF42" s="60">
        <f>SUM(AF39:AF41)</f>
        <v>0</v>
      </c>
      <c r="AG42" s="53">
        <f>SUM(AG39:AG41)</f>
        <v>35994825</v>
      </c>
      <c r="AH42" s="54">
        <f>IF(ISERROR(AG42/I42),0,AG42/I42)</f>
        <v>0.59999997999712529</v>
      </c>
      <c r="AI42" s="54">
        <f>IF(ISERROR(AG42/$AG$105),0,AG42/$AG$105)</f>
        <v>5.7938051423196121E-2</v>
      </c>
    </row>
    <row r="43" spans="1:35" ht="12.75" customHeight="1">
      <c r="A43" s="36"/>
      <c r="B43" s="115" t="s">
        <v>16</v>
      </c>
      <c r="C43" s="116"/>
      <c r="D43" s="117"/>
      <c r="E43" s="18"/>
      <c r="F43" s="19"/>
      <c r="G43" s="20"/>
      <c r="H43" s="20"/>
      <c r="I43" s="132">
        <v>68485316</v>
      </c>
      <c r="J43" s="22"/>
      <c r="K43" s="23"/>
      <c r="L43" s="24"/>
      <c r="M43" s="24"/>
      <c r="N43" s="24"/>
      <c r="O43" s="19"/>
      <c r="P43" s="25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6"/>
      <c r="AI43" s="26"/>
    </row>
    <row r="44" spans="1:35" ht="39" customHeight="1" outlineLevel="1">
      <c r="A44" s="16">
        <v>1</v>
      </c>
      <c r="B44" s="81" t="s">
        <v>132</v>
      </c>
      <c r="C44" s="85" t="s">
        <v>128</v>
      </c>
      <c r="D44" s="75" t="s">
        <v>136</v>
      </c>
      <c r="E44" s="75" t="s">
        <v>92</v>
      </c>
      <c r="F44" s="81" t="s">
        <v>93</v>
      </c>
      <c r="G44" s="76">
        <v>41697</v>
      </c>
      <c r="H44" s="76">
        <v>41820</v>
      </c>
      <c r="I44" s="133"/>
      <c r="J44" s="77">
        <v>16941329</v>
      </c>
      <c r="K44" s="75" t="s">
        <v>141</v>
      </c>
      <c r="L44" s="35"/>
      <c r="M44" s="35"/>
      <c r="N44" s="35"/>
      <c r="O44" s="81" t="s">
        <v>122</v>
      </c>
      <c r="P44" s="28"/>
      <c r="Q44" s="35"/>
      <c r="R44" s="35">
        <v>10164797</v>
      </c>
      <c r="S44" s="82"/>
      <c r="T44" s="40">
        <f>SUM(Q44:S44)</f>
        <v>10164797</v>
      </c>
      <c r="U44" s="35"/>
      <c r="V44" s="35"/>
      <c r="W44" s="35"/>
      <c r="X44" s="40">
        <f>SUM(U44:W44)</f>
        <v>0</v>
      </c>
      <c r="Y44" s="35"/>
      <c r="Z44" s="35"/>
      <c r="AA44" s="35"/>
      <c r="AB44" s="40">
        <f>SUM(Y44:AA44)</f>
        <v>0</v>
      </c>
      <c r="AC44" s="35"/>
      <c r="AD44" s="35"/>
      <c r="AE44" s="35"/>
      <c r="AF44" s="40">
        <f>SUM(AC44:AE44)</f>
        <v>0</v>
      </c>
      <c r="AG44" s="40">
        <f t="shared" ref="AG44:AG47" si="40">SUM(T44,X44,AB44,AF44)</f>
        <v>10164797</v>
      </c>
      <c r="AH44" s="41">
        <f>IF(ISERROR(AG44/I43),0,AG44/I43)</f>
        <v>0.14842301377422279</v>
      </c>
      <c r="AI44" s="42">
        <f>IF(ISERROR(AG44/$AG$105),"-",AG44/$AG$105)</f>
        <v>1.6361477831670239E-2</v>
      </c>
    </row>
    <row r="45" spans="1:35" ht="39" customHeight="1" outlineLevel="1">
      <c r="A45" s="16">
        <v>2</v>
      </c>
      <c r="B45" s="81" t="s">
        <v>133</v>
      </c>
      <c r="C45" s="85" t="s">
        <v>129</v>
      </c>
      <c r="D45" s="75" t="s">
        <v>137</v>
      </c>
      <c r="E45" s="75" t="s">
        <v>92</v>
      </c>
      <c r="F45" s="81" t="s">
        <v>93</v>
      </c>
      <c r="G45" s="76">
        <v>41697</v>
      </c>
      <c r="H45" s="76">
        <v>41820</v>
      </c>
      <c r="I45" s="133"/>
      <c r="J45" s="77">
        <v>16751329</v>
      </c>
      <c r="K45" s="75" t="s">
        <v>141</v>
      </c>
      <c r="L45" s="35"/>
      <c r="M45" s="35"/>
      <c r="N45" s="35"/>
      <c r="O45" s="81" t="s">
        <v>122</v>
      </c>
      <c r="P45" s="28"/>
      <c r="Q45" s="35"/>
      <c r="R45" s="35">
        <v>10050797</v>
      </c>
      <c r="S45" s="82"/>
      <c r="T45" s="40">
        <f t="shared" ref="T45:T47" si="41">SUM(Q45:S45)</f>
        <v>10050797</v>
      </c>
      <c r="U45" s="35"/>
      <c r="V45" s="35"/>
      <c r="W45" s="35"/>
      <c r="X45" s="40">
        <f t="shared" ref="X45:X47" si="42">SUM(U45:W45)</f>
        <v>0</v>
      </c>
      <c r="Y45" s="35"/>
      <c r="Z45" s="35"/>
      <c r="AA45" s="35"/>
      <c r="AB45" s="40">
        <f t="shared" ref="AB45:AB47" si="43">SUM(Y45:AA45)</f>
        <v>0</v>
      </c>
      <c r="AC45" s="35"/>
      <c r="AD45" s="35"/>
      <c r="AE45" s="35"/>
      <c r="AF45" s="40">
        <f t="shared" ref="AF45:AF47" si="44">SUM(AC45:AE45)</f>
        <v>0</v>
      </c>
      <c r="AG45" s="40">
        <f t="shared" si="40"/>
        <v>10050797</v>
      </c>
      <c r="AH45" s="41">
        <f>IF(ISERROR(AG45/I43),0,AG45/I43)</f>
        <v>0.14675842336771872</v>
      </c>
      <c r="AI45" s="42">
        <f>IF(ISERROR(AG45/$AG$105),"-",AG45/$AG$105)</f>
        <v>1.6177980957821168E-2</v>
      </c>
    </row>
    <row r="46" spans="1:35" ht="39" customHeight="1" outlineLevel="1">
      <c r="A46" s="16">
        <v>3</v>
      </c>
      <c r="B46" s="81" t="s">
        <v>134</v>
      </c>
      <c r="C46" s="85" t="s">
        <v>130</v>
      </c>
      <c r="D46" s="75" t="s">
        <v>138</v>
      </c>
      <c r="E46" s="75" t="s">
        <v>92</v>
      </c>
      <c r="F46" s="81" t="s">
        <v>93</v>
      </c>
      <c r="G46" s="76">
        <v>41697</v>
      </c>
      <c r="H46" s="76">
        <v>41820</v>
      </c>
      <c r="I46" s="133"/>
      <c r="J46" s="77">
        <v>16841329</v>
      </c>
      <c r="K46" s="75" t="s">
        <v>141</v>
      </c>
      <c r="L46" s="35"/>
      <c r="M46" s="35"/>
      <c r="N46" s="35"/>
      <c r="O46" s="81" t="s">
        <v>122</v>
      </c>
      <c r="P46" s="28"/>
      <c r="Q46" s="35"/>
      <c r="R46" s="35">
        <v>10104797</v>
      </c>
      <c r="S46" s="82"/>
      <c r="T46" s="40">
        <f t="shared" si="41"/>
        <v>10104797</v>
      </c>
      <c r="U46" s="35"/>
      <c r="V46" s="35"/>
      <c r="W46" s="35"/>
      <c r="X46" s="40">
        <f t="shared" si="42"/>
        <v>0</v>
      </c>
      <c r="Y46" s="35"/>
      <c r="Z46" s="35"/>
      <c r="AA46" s="35"/>
      <c r="AB46" s="40">
        <f t="shared" si="43"/>
        <v>0</v>
      </c>
      <c r="AC46" s="35"/>
      <c r="AD46" s="35"/>
      <c r="AE46" s="35"/>
      <c r="AF46" s="40">
        <f t="shared" si="44"/>
        <v>0</v>
      </c>
      <c r="AG46" s="40">
        <f t="shared" si="40"/>
        <v>10104797</v>
      </c>
      <c r="AH46" s="41">
        <f>IF(ISERROR(AG46/I43),0,AG46/I43)</f>
        <v>0.14754691356027327</v>
      </c>
      <c r="AI46" s="42">
        <f>IF(ISERROR(AG46/$AG$105),"-",AG46/$AG$105)</f>
        <v>1.626490052964441E-2</v>
      </c>
    </row>
    <row r="47" spans="1:35" ht="39" customHeight="1" outlineLevel="1">
      <c r="A47" s="16">
        <v>4</v>
      </c>
      <c r="B47" s="81" t="s">
        <v>135</v>
      </c>
      <c r="C47" s="85" t="s">
        <v>131</v>
      </c>
      <c r="D47" s="75" t="s">
        <v>139</v>
      </c>
      <c r="E47" s="75" t="s">
        <v>92</v>
      </c>
      <c r="F47" s="81" t="s">
        <v>93</v>
      </c>
      <c r="G47" s="76">
        <v>41697</v>
      </c>
      <c r="H47" s="76">
        <v>41820</v>
      </c>
      <c r="I47" s="134"/>
      <c r="J47" s="77">
        <v>17951329</v>
      </c>
      <c r="K47" s="75" t="s">
        <v>141</v>
      </c>
      <c r="L47" s="35"/>
      <c r="M47" s="35"/>
      <c r="N47" s="35"/>
      <c r="O47" s="81" t="s">
        <v>122</v>
      </c>
      <c r="P47" s="28"/>
      <c r="Q47" s="35"/>
      <c r="R47" s="35">
        <v>10770797</v>
      </c>
      <c r="S47" s="82"/>
      <c r="T47" s="40">
        <f t="shared" si="41"/>
        <v>10770797</v>
      </c>
      <c r="U47" s="35"/>
      <c r="V47" s="35"/>
      <c r="W47" s="35"/>
      <c r="X47" s="40">
        <f t="shared" si="42"/>
        <v>0</v>
      </c>
      <c r="Y47" s="35"/>
      <c r="Z47" s="35"/>
      <c r="AA47" s="35"/>
      <c r="AB47" s="40">
        <f t="shared" si="43"/>
        <v>0</v>
      </c>
      <c r="AC47" s="35"/>
      <c r="AD47" s="35"/>
      <c r="AE47" s="35"/>
      <c r="AF47" s="40">
        <f t="shared" si="44"/>
        <v>0</v>
      </c>
      <c r="AG47" s="40">
        <f t="shared" si="40"/>
        <v>10770797</v>
      </c>
      <c r="AH47" s="41">
        <f>IF(ISERROR(AG47/I43),0,AG47/I43)</f>
        <v>0.15727162593511287</v>
      </c>
      <c r="AI47" s="42">
        <f>IF(ISERROR(AG47/$AG$105),"-",AG47/$AG$105)</f>
        <v>1.7336908582131084E-2</v>
      </c>
    </row>
    <row r="48" spans="1:35" ht="12.75" customHeight="1">
      <c r="A48" s="109" t="s">
        <v>62</v>
      </c>
      <c r="B48" s="110"/>
      <c r="C48" s="110"/>
      <c r="D48" s="110"/>
      <c r="E48" s="110"/>
      <c r="F48" s="110"/>
      <c r="G48" s="110"/>
      <c r="H48" s="111"/>
      <c r="I48" s="55">
        <f>I43</f>
        <v>68485316</v>
      </c>
      <c r="J48" s="55">
        <f>SUM(J44:J47)</f>
        <v>68485316</v>
      </c>
      <c r="K48" s="56"/>
      <c r="L48" s="55">
        <f>SUM(L39:L47)</f>
        <v>0</v>
      </c>
      <c r="M48" s="55">
        <f>SUM(M39:M47)</f>
        <v>0</v>
      </c>
      <c r="N48" s="55">
        <f>SUM(N39:N47)</f>
        <v>0</v>
      </c>
      <c r="O48" s="57"/>
      <c r="P48" s="59"/>
      <c r="Q48" s="55">
        <f>SUM(Q39:Q47)</f>
        <v>0</v>
      </c>
      <c r="R48" s="55">
        <f t="shared" ref="R48:AG48" si="45">SUM(R44:R47)</f>
        <v>41091188</v>
      </c>
      <c r="S48" s="55">
        <f t="shared" si="45"/>
        <v>0</v>
      </c>
      <c r="T48" s="60">
        <f t="shared" si="45"/>
        <v>41091188</v>
      </c>
      <c r="U48" s="55">
        <f t="shared" si="45"/>
        <v>0</v>
      </c>
      <c r="V48" s="55">
        <f t="shared" si="45"/>
        <v>0</v>
      </c>
      <c r="W48" s="55">
        <f t="shared" si="45"/>
        <v>0</v>
      </c>
      <c r="X48" s="60">
        <f t="shared" si="45"/>
        <v>0</v>
      </c>
      <c r="Y48" s="55">
        <f t="shared" si="45"/>
        <v>0</v>
      </c>
      <c r="Z48" s="55">
        <f t="shared" si="45"/>
        <v>0</v>
      </c>
      <c r="AA48" s="55">
        <f t="shared" si="45"/>
        <v>0</v>
      </c>
      <c r="AB48" s="60">
        <f t="shared" si="45"/>
        <v>0</v>
      </c>
      <c r="AC48" s="55">
        <f t="shared" si="45"/>
        <v>0</v>
      </c>
      <c r="AD48" s="55">
        <f t="shared" si="45"/>
        <v>0</v>
      </c>
      <c r="AE48" s="55">
        <f t="shared" si="45"/>
        <v>0</v>
      </c>
      <c r="AF48" s="60">
        <f t="shared" si="45"/>
        <v>0</v>
      </c>
      <c r="AG48" s="53">
        <f t="shared" si="45"/>
        <v>41091188</v>
      </c>
      <c r="AH48" s="54">
        <f>IF(ISERROR(AG48/I48),0,AG48/I48)</f>
        <v>0.59999997663732763</v>
      </c>
      <c r="AI48" s="54">
        <f>IF(ISERROR(AG48/$AG$105),0,AG48/$AG$105)</f>
        <v>6.6141267901266898E-2</v>
      </c>
    </row>
    <row r="49" spans="1:35" ht="12.75" customHeight="1">
      <c r="A49" s="36"/>
      <c r="B49" s="115" t="s">
        <v>63</v>
      </c>
      <c r="C49" s="116"/>
      <c r="D49" s="117"/>
      <c r="E49" s="18"/>
      <c r="F49" s="19"/>
      <c r="G49" s="20"/>
      <c r="H49" s="20"/>
      <c r="I49" s="132">
        <v>95722486</v>
      </c>
      <c r="J49" s="22"/>
      <c r="K49" s="23"/>
      <c r="L49" s="24"/>
      <c r="M49" s="24"/>
      <c r="N49" s="24"/>
      <c r="O49" s="19"/>
      <c r="P49" s="25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6"/>
      <c r="AI49" s="26"/>
    </row>
    <row r="50" spans="1:35" ht="39" customHeight="1" outlineLevel="1">
      <c r="A50" s="16">
        <v>1</v>
      </c>
      <c r="B50" s="81" t="s">
        <v>142</v>
      </c>
      <c r="C50" s="85">
        <v>41687</v>
      </c>
      <c r="D50" s="75" t="s">
        <v>143</v>
      </c>
      <c r="E50" s="75" t="s">
        <v>144</v>
      </c>
      <c r="F50" s="81" t="s">
        <v>93</v>
      </c>
      <c r="G50" s="76"/>
      <c r="H50" s="76">
        <v>42094</v>
      </c>
      <c r="I50" s="133"/>
      <c r="J50" s="77">
        <v>17716329</v>
      </c>
      <c r="K50" s="75"/>
      <c r="L50" s="35"/>
      <c r="M50" s="35"/>
      <c r="N50" s="35"/>
      <c r="O50" s="81" t="s">
        <v>88</v>
      </c>
      <c r="P50" s="28"/>
      <c r="Q50" s="35"/>
      <c r="R50" s="35"/>
      <c r="S50" s="82">
        <v>10629797</v>
      </c>
      <c r="T50" s="40">
        <f>SUM(Q50:S50)</f>
        <v>10629797</v>
      </c>
      <c r="U50" s="35"/>
      <c r="V50" s="35"/>
      <c r="W50" s="35"/>
      <c r="X50" s="40">
        <f>SUM(U50:W50)</f>
        <v>0</v>
      </c>
      <c r="Y50" s="35"/>
      <c r="Z50" s="35"/>
      <c r="AA50" s="35"/>
      <c r="AB50" s="40">
        <f>SUM(Y50:AA50)</f>
        <v>0</v>
      </c>
      <c r="AC50" s="35"/>
      <c r="AD50" s="35"/>
      <c r="AE50" s="35"/>
      <c r="AF50" s="40">
        <f>SUM(AC50:AE50)</f>
        <v>0</v>
      </c>
      <c r="AG50" s="40">
        <f t="shared" ref="AG50:AG53" si="46">SUM(T50,X50,AB50,AF50)</f>
        <v>10629797</v>
      </c>
      <c r="AH50" s="41">
        <f>IF(ISERROR(AG50/I50),0,AG50/I50)</f>
        <v>0</v>
      </c>
      <c r="AI50" s="42">
        <f>IF(ISERROR(AG50/$AG$105),"-",AG50/$AG$105)</f>
        <v>1.7109951922370394E-2</v>
      </c>
    </row>
    <row r="51" spans="1:35" ht="39" customHeight="1" outlineLevel="1">
      <c r="A51" s="16">
        <v>2</v>
      </c>
      <c r="B51" s="81" t="s">
        <v>145</v>
      </c>
      <c r="C51" s="85">
        <v>41687</v>
      </c>
      <c r="D51" s="75" t="s">
        <v>146</v>
      </c>
      <c r="E51" s="75" t="s">
        <v>144</v>
      </c>
      <c r="F51" s="81" t="s">
        <v>93</v>
      </c>
      <c r="G51" s="76"/>
      <c r="H51" s="76">
        <v>42094</v>
      </c>
      <c r="I51" s="133"/>
      <c r="J51" s="77">
        <v>16816329</v>
      </c>
      <c r="K51" s="75"/>
      <c r="L51" s="35"/>
      <c r="M51" s="35"/>
      <c r="N51" s="35"/>
      <c r="O51" s="81" t="s">
        <v>88</v>
      </c>
      <c r="P51" s="28"/>
      <c r="Q51" s="35"/>
      <c r="R51" s="35"/>
      <c r="S51" s="82">
        <v>10089797</v>
      </c>
      <c r="T51" s="40">
        <f t="shared" ref="T51:T53" si="47">SUM(Q51:S51)</f>
        <v>10089797</v>
      </c>
      <c r="U51" s="35"/>
      <c r="V51" s="35"/>
      <c r="W51" s="35"/>
      <c r="X51" s="40">
        <f t="shared" ref="X51:X53" si="48">SUM(U51:W51)</f>
        <v>0</v>
      </c>
      <c r="Y51" s="35"/>
      <c r="Z51" s="35"/>
      <c r="AA51" s="35"/>
      <c r="AB51" s="40">
        <f t="shared" ref="AB51:AB53" si="49">SUM(Y51:AA51)</f>
        <v>0</v>
      </c>
      <c r="AC51" s="35"/>
      <c r="AD51" s="35"/>
      <c r="AE51" s="35"/>
      <c r="AF51" s="40">
        <f t="shared" ref="AF51:AF53" si="50">SUM(AC51:AE51)</f>
        <v>0</v>
      </c>
      <c r="AG51" s="40">
        <f t="shared" si="46"/>
        <v>10089797</v>
      </c>
      <c r="AH51" s="41">
        <f t="shared" ref="AH51:AH53" si="51">IF(ISERROR(AG51/I51),0,AG51/I51)</f>
        <v>0</v>
      </c>
      <c r="AI51" s="42">
        <f>IF(ISERROR(AG51/$AG$105),"-",AG51/$AG$105)</f>
        <v>1.6240756204137955E-2</v>
      </c>
    </row>
    <row r="52" spans="1:35" ht="39" customHeight="1" outlineLevel="1">
      <c r="A52" s="16">
        <v>3</v>
      </c>
      <c r="B52" s="81" t="s">
        <v>147</v>
      </c>
      <c r="C52" s="85">
        <v>41687</v>
      </c>
      <c r="D52" s="75" t="s">
        <v>148</v>
      </c>
      <c r="E52" s="75" t="s">
        <v>144</v>
      </c>
      <c r="F52" s="81" t="s">
        <v>93</v>
      </c>
      <c r="G52" s="76"/>
      <c r="H52" s="76">
        <v>42094</v>
      </c>
      <c r="I52" s="133"/>
      <c r="J52" s="77">
        <v>34811109</v>
      </c>
      <c r="K52" s="75"/>
      <c r="L52" s="35"/>
      <c r="M52" s="35"/>
      <c r="N52" s="35"/>
      <c r="O52" s="81" t="s">
        <v>88</v>
      </c>
      <c r="P52" s="28"/>
      <c r="Q52" s="35"/>
      <c r="R52" s="35"/>
      <c r="S52" s="82">
        <v>20886665</v>
      </c>
      <c r="T52" s="40">
        <f t="shared" si="47"/>
        <v>20886665</v>
      </c>
      <c r="U52" s="35"/>
      <c r="V52" s="35"/>
      <c r="W52" s="35"/>
      <c r="X52" s="40">
        <f t="shared" si="48"/>
        <v>0</v>
      </c>
      <c r="Y52" s="35"/>
      <c r="Z52" s="35"/>
      <c r="AA52" s="35"/>
      <c r="AB52" s="40">
        <f t="shared" si="49"/>
        <v>0</v>
      </c>
      <c r="AC52" s="35"/>
      <c r="AD52" s="35"/>
      <c r="AE52" s="35"/>
      <c r="AF52" s="40">
        <f t="shared" si="50"/>
        <v>0</v>
      </c>
      <c r="AG52" s="40">
        <f t="shared" si="46"/>
        <v>20886665</v>
      </c>
      <c r="AH52" s="41">
        <f t="shared" si="51"/>
        <v>0</v>
      </c>
      <c r="AI52" s="42">
        <f>IF(ISERROR(AG52/$AG$105),"-",AG52/$AG$105)</f>
        <v>3.3619629233620961E-2</v>
      </c>
    </row>
    <row r="53" spans="1:35" ht="39" customHeight="1" outlineLevel="1">
      <c r="A53" s="16">
        <v>4</v>
      </c>
      <c r="B53" s="81" t="s">
        <v>149</v>
      </c>
      <c r="C53" s="85">
        <v>41687</v>
      </c>
      <c r="D53" s="75" t="s">
        <v>150</v>
      </c>
      <c r="E53" s="75" t="s">
        <v>144</v>
      </c>
      <c r="F53" s="81" t="s">
        <v>93</v>
      </c>
      <c r="G53" s="76"/>
      <c r="H53" s="76">
        <v>42094</v>
      </c>
      <c r="I53" s="134"/>
      <c r="J53" s="77">
        <v>26378719</v>
      </c>
      <c r="K53" s="75"/>
      <c r="L53" s="35"/>
      <c r="M53" s="35"/>
      <c r="N53" s="35"/>
      <c r="O53" s="81" t="s">
        <v>88</v>
      </c>
      <c r="P53" s="28"/>
      <c r="Q53" s="35"/>
      <c r="R53" s="35"/>
      <c r="S53" s="82">
        <v>15827231</v>
      </c>
      <c r="T53" s="40">
        <f t="shared" si="47"/>
        <v>15827231</v>
      </c>
      <c r="U53" s="35"/>
      <c r="V53" s="35"/>
      <c r="W53" s="35"/>
      <c r="X53" s="40">
        <f t="shared" si="48"/>
        <v>0</v>
      </c>
      <c r="Y53" s="35"/>
      <c r="Z53" s="35"/>
      <c r="AA53" s="35"/>
      <c r="AB53" s="40">
        <f t="shared" si="49"/>
        <v>0</v>
      </c>
      <c r="AC53" s="35"/>
      <c r="AD53" s="35"/>
      <c r="AE53" s="35"/>
      <c r="AF53" s="40">
        <f t="shared" si="50"/>
        <v>0</v>
      </c>
      <c r="AG53" s="40">
        <f t="shared" si="46"/>
        <v>15827231</v>
      </c>
      <c r="AH53" s="41">
        <f t="shared" si="51"/>
        <v>0</v>
      </c>
      <c r="AI53" s="42">
        <f>IF(ISERROR(AG53/$AG$105),"-",AG53/$AG$105)</f>
        <v>2.5475854475325375E-2</v>
      </c>
    </row>
    <row r="54" spans="1:35" ht="12.75" customHeight="1">
      <c r="A54" s="109" t="s">
        <v>64</v>
      </c>
      <c r="B54" s="110"/>
      <c r="C54" s="110"/>
      <c r="D54" s="110"/>
      <c r="E54" s="110"/>
      <c r="F54" s="110"/>
      <c r="G54" s="110"/>
      <c r="H54" s="111"/>
      <c r="I54" s="55">
        <f>I49</f>
        <v>95722486</v>
      </c>
      <c r="J54" s="55">
        <f>SUM(J50:J53)</f>
        <v>95722486</v>
      </c>
      <c r="K54" s="56"/>
      <c r="L54" s="55">
        <f>SUM(L50:L53)</f>
        <v>0</v>
      </c>
      <c r="M54" s="55">
        <f>SUM(M50:M53)</f>
        <v>0</v>
      </c>
      <c r="N54" s="55">
        <f>SUM(N50:N53)</f>
        <v>0</v>
      </c>
      <c r="O54" s="57"/>
      <c r="P54" s="59"/>
      <c r="Q54" s="55">
        <f t="shared" ref="Q54:AG54" si="52">SUM(Q50:Q53)</f>
        <v>0</v>
      </c>
      <c r="R54" s="55">
        <f t="shared" si="52"/>
        <v>0</v>
      </c>
      <c r="S54" s="55">
        <f t="shared" si="52"/>
        <v>57433490</v>
      </c>
      <c r="T54" s="60">
        <f t="shared" si="52"/>
        <v>57433490</v>
      </c>
      <c r="U54" s="55">
        <f t="shared" si="52"/>
        <v>0</v>
      </c>
      <c r="V54" s="55">
        <f t="shared" si="52"/>
        <v>0</v>
      </c>
      <c r="W54" s="55">
        <f t="shared" si="52"/>
        <v>0</v>
      </c>
      <c r="X54" s="60">
        <f t="shared" si="52"/>
        <v>0</v>
      </c>
      <c r="Y54" s="55">
        <f t="shared" si="52"/>
        <v>0</v>
      </c>
      <c r="Z54" s="55">
        <f t="shared" si="52"/>
        <v>0</v>
      </c>
      <c r="AA54" s="55">
        <f t="shared" si="52"/>
        <v>0</v>
      </c>
      <c r="AB54" s="60">
        <f t="shared" si="52"/>
        <v>0</v>
      </c>
      <c r="AC54" s="55">
        <f t="shared" si="52"/>
        <v>0</v>
      </c>
      <c r="AD54" s="55">
        <f t="shared" si="52"/>
        <v>0</v>
      </c>
      <c r="AE54" s="55">
        <f t="shared" si="52"/>
        <v>0</v>
      </c>
      <c r="AF54" s="60">
        <f t="shared" si="52"/>
        <v>0</v>
      </c>
      <c r="AG54" s="53">
        <f t="shared" si="52"/>
        <v>57433490</v>
      </c>
      <c r="AH54" s="54">
        <f>IF(ISERROR(AG54/I54),0,AG54/I54)</f>
        <v>0.59999998328501414</v>
      </c>
      <c r="AI54" s="54">
        <f>IF(ISERROR(AG54/$AG$105),0,AG54/$AG$105)</f>
        <v>9.2446191835454689E-2</v>
      </c>
    </row>
    <row r="55" spans="1:35" ht="12.75" customHeight="1">
      <c r="A55" s="36"/>
      <c r="B55" s="115" t="s">
        <v>65</v>
      </c>
      <c r="C55" s="116"/>
      <c r="D55" s="117"/>
      <c r="E55" s="18"/>
      <c r="F55" s="19"/>
      <c r="G55" s="20"/>
      <c r="H55" s="20"/>
      <c r="I55" s="154">
        <v>52357438</v>
      </c>
      <c r="J55" s="22"/>
      <c r="K55" s="23"/>
      <c r="L55" s="24"/>
      <c r="M55" s="24"/>
      <c r="N55" s="24"/>
      <c r="O55" s="19"/>
      <c r="P55" s="25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6"/>
      <c r="AI55" s="26"/>
    </row>
    <row r="56" spans="1:35" ht="39" customHeight="1" outlineLevel="1">
      <c r="A56" s="16">
        <v>1</v>
      </c>
      <c r="B56" s="81" t="s">
        <v>151</v>
      </c>
      <c r="C56" s="85">
        <v>41680</v>
      </c>
      <c r="D56" s="75" t="s">
        <v>153</v>
      </c>
      <c r="E56" s="75" t="s">
        <v>144</v>
      </c>
      <c r="F56" s="81" t="s">
        <v>93</v>
      </c>
      <c r="G56" s="76">
        <v>41680</v>
      </c>
      <c r="H56" s="76">
        <v>42094</v>
      </c>
      <c r="I56" s="133"/>
      <c r="J56" s="77">
        <v>26478719</v>
      </c>
      <c r="K56" s="75"/>
      <c r="L56" s="35"/>
      <c r="M56" s="35"/>
      <c r="N56" s="35"/>
      <c r="O56" s="81" t="s">
        <v>88</v>
      </c>
      <c r="P56" s="28"/>
      <c r="Q56" s="35"/>
      <c r="R56" s="35">
        <v>15887231</v>
      </c>
      <c r="S56" s="82"/>
      <c r="T56" s="40">
        <f>SUM(Q56:S56)</f>
        <v>15887231</v>
      </c>
      <c r="U56" s="35"/>
      <c r="V56" s="35"/>
      <c r="W56" s="35"/>
      <c r="X56" s="40">
        <f>SUM(U56:W56)</f>
        <v>0</v>
      </c>
      <c r="Y56" s="35"/>
      <c r="Z56" s="35"/>
      <c r="AA56" s="35"/>
      <c r="AB56" s="40">
        <f>SUM(Y56:AA56)</f>
        <v>0</v>
      </c>
      <c r="AC56" s="35"/>
      <c r="AD56" s="35"/>
      <c r="AE56" s="35"/>
      <c r="AF56" s="40">
        <f>SUM(AC56:AE56)</f>
        <v>0</v>
      </c>
      <c r="AG56" s="40">
        <f t="shared" ref="AG56:AG57" si="53">SUM(T56,X56,AB56,AF56)</f>
        <v>15887231</v>
      </c>
      <c r="AH56" s="41">
        <f>IF(ISERROR(AG56/I55),0,AG56/I55)</f>
        <v>0.30343789931050485</v>
      </c>
      <c r="AI56" s="42">
        <f>IF(ISERROR(AG56/$AG$105),"-",AG56/$AG$105)</f>
        <v>2.5572431777351204E-2</v>
      </c>
    </row>
    <row r="57" spans="1:35" ht="39" customHeight="1" outlineLevel="1">
      <c r="A57" s="16">
        <v>2</v>
      </c>
      <c r="B57" s="81" t="s">
        <v>152</v>
      </c>
      <c r="C57" s="85">
        <v>41694</v>
      </c>
      <c r="D57" s="75" t="s">
        <v>154</v>
      </c>
      <c r="E57" s="75" t="s">
        <v>144</v>
      </c>
      <c r="F57" s="81" t="s">
        <v>93</v>
      </c>
      <c r="G57" s="76">
        <v>41694</v>
      </c>
      <c r="H57" s="76">
        <v>42094</v>
      </c>
      <c r="I57" s="134"/>
      <c r="J57" s="77">
        <v>25878719</v>
      </c>
      <c r="K57" s="75"/>
      <c r="L57" s="35"/>
      <c r="M57" s="35"/>
      <c r="N57" s="35"/>
      <c r="O57" s="81" t="s">
        <v>88</v>
      </c>
      <c r="P57" s="28"/>
      <c r="Q57" s="35"/>
      <c r="R57" s="35">
        <v>15527231</v>
      </c>
      <c r="S57" s="82"/>
      <c r="T57" s="40">
        <f t="shared" ref="T57" si="54">SUM(Q57:S57)</f>
        <v>15527231</v>
      </c>
      <c r="U57" s="35"/>
      <c r="V57" s="35"/>
      <c r="W57" s="35"/>
      <c r="X57" s="40">
        <f t="shared" ref="X57" si="55">SUM(U57:W57)</f>
        <v>0</v>
      </c>
      <c r="Y57" s="35"/>
      <c r="Z57" s="35"/>
      <c r="AA57" s="35"/>
      <c r="AB57" s="40">
        <f t="shared" ref="AB57" si="56">SUM(Y57:AA57)</f>
        <v>0</v>
      </c>
      <c r="AC57" s="35"/>
      <c r="AD57" s="35"/>
      <c r="AE57" s="35"/>
      <c r="AF57" s="40">
        <f t="shared" ref="AF57" si="57">SUM(AC57:AE57)</f>
        <v>0</v>
      </c>
      <c r="AG57" s="40">
        <f t="shared" si="53"/>
        <v>15527231</v>
      </c>
      <c r="AH57" s="41">
        <f>IF(ISERROR(AG57/I55),0,AG57/I55)</f>
        <v>0.29656208540990869</v>
      </c>
      <c r="AI57" s="42">
        <f>IF(ISERROR(AG57/$AG$105),"-",AG57/$AG$105)</f>
        <v>2.4992967965196244E-2</v>
      </c>
    </row>
    <row r="58" spans="1:35" ht="12.75" customHeight="1">
      <c r="A58" s="109" t="s">
        <v>66</v>
      </c>
      <c r="B58" s="110"/>
      <c r="C58" s="110"/>
      <c r="D58" s="110"/>
      <c r="E58" s="110"/>
      <c r="F58" s="110"/>
      <c r="G58" s="110"/>
      <c r="H58" s="111"/>
      <c r="I58" s="55">
        <f>SUM(I55:I57)</f>
        <v>52357438</v>
      </c>
      <c r="J58" s="55">
        <f>SUM(J56:J57)</f>
        <v>52357438</v>
      </c>
      <c r="K58" s="56"/>
      <c r="L58" s="55">
        <f>SUM(L56:L57)</f>
        <v>0</v>
      </c>
      <c r="M58" s="55">
        <f>SUM(M56:M57)</f>
        <v>0</v>
      </c>
      <c r="N58" s="55">
        <f>SUM(N56:N57)</f>
        <v>0</v>
      </c>
      <c r="O58" s="57"/>
      <c r="P58" s="59"/>
      <c r="Q58" s="55">
        <f t="shared" ref="Q58:AG58" si="58">SUM(Q56:Q57)</f>
        <v>0</v>
      </c>
      <c r="R58" s="55">
        <f t="shared" si="58"/>
        <v>31414462</v>
      </c>
      <c r="S58" s="55">
        <f t="shared" si="58"/>
        <v>0</v>
      </c>
      <c r="T58" s="60">
        <f t="shared" si="58"/>
        <v>31414462</v>
      </c>
      <c r="U58" s="55">
        <f t="shared" si="58"/>
        <v>0</v>
      </c>
      <c r="V58" s="55">
        <f t="shared" si="58"/>
        <v>0</v>
      </c>
      <c r="W58" s="55">
        <f t="shared" si="58"/>
        <v>0</v>
      </c>
      <c r="X58" s="60">
        <f t="shared" si="58"/>
        <v>0</v>
      </c>
      <c r="Y58" s="55">
        <f t="shared" si="58"/>
        <v>0</v>
      </c>
      <c r="Z58" s="55">
        <f t="shared" si="58"/>
        <v>0</v>
      </c>
      <c r="AA58" s="55">
        <f t="shared" si="58"/>
        <v>0</v>
      </c>
      <c r="AB58" s="60">
        <f t="shared" si="58"/>
        <v>0</v>
      </c>
      <c r="AC58" s="55">
        <f t="shared" si="58"/>
        <v>0</v>
      </c>
      <c r="AD58" s="55">
        <f t="shared" si="58"/>
        <v>0</v>
      </c>
      <c r="AE58" s="55">
        <f t="shared" si="58"/>
        <v>0</v>
      </c>
      <c r="AF58" s="60">
        <f t="shared" si="58"/>
        <v>0</v>
      </c>
      <c r="AG58" s="53">
        <f t="shared" si="58"/>
        <v>31414462</v>
      </c>
      <c r="AH58" s="54">
        <f>IF(ISERROR(AG58/I58),0,AG58/I58)</f>
        <v>0.5999999847204136</v>
      </c>
      <c r="AI58" s="54">
        <f>IF(ISERROR(AG58/$AG$105),0,AG58/$AG$105)</f>
        <v>5.0565399742547444E-2</v>
      </c>
    </row>
    <row r="59" spans="1:35" ht="12.75" customHeight="1">
      <c r="A59" s="36"/>
      <c r="B59" s="115" t="s">
        <v>17</v>
      </c>
      <c r="C59" s="116"/>
      <c r="D59" s="117"/>
      <c r="E59" s="18"/>
      <c r="F59" s="19"/>
      <c r="G59" s="20"/>
      <c r="H59" s="20"/>
      <c r="I59" s="154">
        <v>83613273</v>
      </c>
      <c r="J59" s="86"/>
      <c r="K59" s="23"/>
      <c r="L59" s="24"/>
      <c r="M59" s="24"/>
      <c r="N59" s="24"/>
      <c r="O59" s="19"/>
      <c r="P59" s="25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6"/>
      <c r="AI59" s="26"/>
    </row>
    <row r="60" spans="1:35" ht="39" customHeight="1" outlineLevel="1">
      <c r="A60" s="16">
        <v>1</v>
      </c>
      <c r="B60" s="81" t="s">
        <v>155</v>
      </c>
      <c r="C60" s="85">
        <v>41681</v>
      </c>
      <c r="D60" s="75" t="s">
        <v>159</v>
      </c>
      <c r="E60" s="75" t="s">
        <v>144</v>
      </c>
      <c r="F60" s="81" t="s">
        <v>93</v>
      </c>
      <c r="G60" s="76">
        <v>41687</v>
      </c>
      <c r="H60" s="76">
        <v>42004</v>
      </c>
      <c r="I60" s="133"/>
      <c r="J60" s="77">
        <v>31239330</v>
      </c>
      <c r="K60" s="75"/>
      <c r="L60" s="35"/>
      <c r="M60" s="35"/>
      <c r="N60" s="35"/>
      <c r="O60" s="81" t="s">
        <v>88</v>
      </c>
      <c r="P60" s="28"/>
      <c r="Q60" s="35"/>
      <c r="R60" s="35">
        <v>18743598</v>
      </c>
      <c r="S60" s="82"/>
      <c r="T60" s="40">
        <f>SUM(Q60:S60)</f>
        <v>18743598</v>
      </c>
      <c r="U60" s="35"/>
      <c r="V60" s="35"/>
      <c r="W60" s="35"/>
      <c r="X60" s="40">
        <f>SUM(U60:W60)</f>
        <v>0</v>
      </c>
      <c r="Y60" s="35"/>
      <c r="Z60" s="35"/>
      <c r="AA60" s="35"/>
      <c r="AB60" s="40">
        <f>SUM(Y60:AA60)</f>
        <v>0</v>
      </c>
      <c r="AC60" s="35"/>
      <c r="AD60" s="35"/>
      <c r="AE60" s="35"/>
      <c r="AF60" s="40">
        <f>SUM(AC60:AE60)</f>
        <v>0</v>
      </c>
      <c r="AG60" s="40">
        <f t="shared" ref="AG60:AG63" si="59">SUM(T60,X60,AB60,AF60)</f>
        <v>18743598</v>
      </c>
      <c r="AH60" s="41">
        <f>IF(ISERROR(AG60/I59),0,AG60/I59)</f>
        <v>0.22417012667354858</v>
      </c>
      <c r="AI60" s="42">
        <f>IF(ISERROR(AG60/$AG$105),"-",AG60/$AG$105)</f>
        <v>3.0170102084944597E-2</v>
      </c>
    </row>
    <row r="61" spans="1:35" ht="39" customHeight="1" outlineLevel="1">
      <c r="A61" s="16">
        <v>2</v>
      </c>
      <c r="B61" s="81" t="s">
        <v>156</v>
      </c>
      <c r="C61" s="85">
        <v>41689</v>
      </c>
      <c r="D61" s="75" t="s">
        <v>160</v>
      </c>
      <c r="E61" s="75" t="s">
        <v>144</v>
      </c>
      <c r="F61" s="81" t="s">
        <v>93</v>
      </c>
      <c r="G61" s="76">
        <v>41690</v>
      </c>
      <c r="H61" s="76">
        <v>42004</v>
      </c>
      <c r="I61" s="133"/>
      <c r="J61" s="77">
        <v>16691329</v>
      </c>
      <c r="K61" s="75"/>
      <c r="L61" s="35"/>
      <c r="M61" s="35"/>
      <c r="N61" s="35"/>
      <c r="O61" s="81" t="s">
        <v>88</v>
      </c>
      <c r="P61" s="28"/>
      <c r="Q61" s="35"/>
      <c r="R61" s="35">
        <v>10014797</v>
      </c>
      <c r="S61" s="82"/>
      <c r="T61" s="40">
        <f t="shared" ref="T61:T63" si="60">SUM(Q61:S61)</f>
        <v>10014797</v>
      </c>
      <c r="U61" s="35"/>
      <c r="V61" s="35"/>
      <c r="W61" s="35"/>
      <c r="X61" s="40">
        <f t="shared" ref="X61:X63" si="61">SUM(U61:W61)</f>
        <v>0</v>
      </c>
      <c r="Y61" s="35"/>
      <c r="Z61" s="35"/>
      <c r="AA61" s="35"/>
      <c r="AB61" s="40">
        <f t="shared" ref="AB61:AB63" si="62">SUM(Y61:AA61)</f>
        <v>0</v>
      </c>
      <c r="AC61" s="35"/>
      <c r="AD61" s="35"/>
      <c r="AE61" s="35"/>
      <c r="AF61" s="40">
        <f t="shared" ref="AF61:AF63" si="63">SUM(AC61:AE61)</f>
        <v>0</v>
      </c>
      <c r="AG61" s="40">
        <f t="shared" si="59"/>
        <v>10014797</v>
      </c>
      <c r="AH61" s="41">
        <f>IF(ISERROR(AG61/I59),0,AG61/I59)</f>
        <v>0.11977520602500515</v>
      </c>
      <c r="AI61" s="42">
        <f>IF(ISERROR(AG61/$AG$105),"-",AG61/$AG$105)</f>
        <v>1.6120034576605671E-2</v>
      </c>
    </row>
    <row r="62" spans="1:35" ht="39" customHeight="1" outlineLevel="1">
      <c r="A62" s="16">
        <v>3</v>
      </c>
      <c r="B62" s="81" t="s">
        <v>157</v>
      </c>
      <c r="C62" s="85">
        <v>41689</v>
      </c>
      <c r="D62" s="75" t="s">
        <v>161</v>
      </c>
      <c r="E62" s="75" t="s">
        <v>144</v>
      </c>
      <c r="F62" s="81" t="s">
        <v>93</v>
      </c>
      <c r="G62" s="76">
        <v>41690</v>
      </c>
      <c r="H62" s="76">
        <v>42004</v>
      </c>
      <c r="I62" s="133"/>
      <c r="J62" s="77">
        <v>18986285</v>
      </c>
      <c r="K62" s="75"/>
      <c r="L62" s="35"/>
      <c r="M62" s="35"/>
      <c r="N62" s="35"/>
      <c r="O62" s="81" t="s">
        <v>88</v>
      </c>
      <c r="P62" s="28"/>
      <c r="Q62" s="35"/>
      <c r="R62" s="35">
        <v>11391771</v>
      </c>
      <c r="S62" s="82"/>
      <c r="T62" s="40">
        <f t="shared" si="60"/>
        <v>11391771</v>
      </c>
      <c r="U62" s="35"/>
      <c r="V62" s="35"/>
      <c r="W62" s="35"/>
      <c r="X62" s="40">
        <f t="shared" si="61"/>
        <v>0</v>
      </c>
      <c r="Y62" s="35"/>
      <c r="Z62" s="35"/>
      <c r="AA62" s="35"/>
      <c r="AB62" s="40">
        <f t="shared" si="62"/>
        <v>0</v>
      </c>
      <c r="AC62" s="35"/>
      <c r="AD62" s="35"/>
      <c r="AE62" s="35"/>
      <c r="AF62" s="40">
        <f t="shared" si="63"/>
        <v>0</v>
      </c>
      <c r="AG62" s="40">
        <f t="shared" si="59"/>
        <v>11391771</v>
      </c>
      <c r="AH62" s="41">
        <f>IF(ISERROR(AG62/I59),0,AG62/I59)</f>
        <v>0.13624357223762787</v>
      </c>
      <c r="AI62" s="42">
        <f>IF(ISERROR(AG62/$AG$105),"-",AG62/$AG$105)</f>
        <v>1.8336441807934176E-2</v>
      </c>
    </row>
    <row r="63" spans="1:35" ht="39" customHeight="1" outlineLevel="1">
      <c r="A63" s="16">
        <v>4</v>
      </c>
      <c r="B63" s="81" t="s">
        <v>158</v>
      </c>
      <c r="C63" s="85">
        <v>41694</v>
      </c>
      <c r="D63" s="75" t="s">
        <v>162</v>
      </c>
      <c r="E63" s="75" t="s">
        <v>144</v>
      </c>
      <c r="F63" s="81" t="s">
        <v>93</v>
      </c>
      <c r="G63" s="76">
        <v>41697</v>
      </c>
      <c r="H63" s="76">
        <v>42004</v>
      </c>
      <c r="I63" s="134"/>
      <c r="J63" s="77">
        <v>16696329</v>
      </c>
      <c r="K63" s="75"/>
      <c r="L63" s="35"/>
      <c r="M63" s="35"/>
      <c r="N63" s="35"/>
      <c r="O63" s="81" t="s">
        <v>88</v>
      </c>
      <c r="P63" s="28"/>
      <c r="Q63" s="35"/>
      <c r="R63" s="35">
        <v>10017797</v>
      </c>
      <c r="S63" s="82"/>
      <c r="T63" s="40">
        <f t="shared" si="60"/>
        <v>10017797</v>
      </c>
      <c r="U63" s="35"/>
      <c r="V63" s="35"/>
      <c r="W63" s="35"/>
      <c r="X63" s="40">
        <f t="shared" si="61"/>
        <v>0</v>
      </c>
      <c r="Y63" s="35"/>
      <c r="Z63" s="35"/>
      <c r="AA63" s="35"/>
      <c r="AB63" s="40">
        <f t="shared" si="62"/>
        <v>0</v>
      </c>
      <c r="AC63" s="35"/>
      <c r="AD63" s="35"/>
      <c r="AE63" s="35"/>
      <c r="AF63" s="40">
        <f t="shared" si="63"/>
        <v>0</v>
      </c>
      <c r="AG63" s="40">
        <f t="shared" si="59"/>
        <v>10017797</v>
      </c>
      <c r="AH63" s="41">
        <f>IF(ISERROR(AG63/I59),0,AG63/I59)</f>
        <v>0.11981108549595948</v>
      </c>
      <c r="AI63" s="42">
        <f>IF(ISERROR(AG63/$AG$105),"-",AG63/$AG$105)</f>
        <v>1.6124863441706962E-2</v>
      </c>
    </row>
    <row r="64" spans="1:35" ht="12.75" customHeight="1">
      <c r="A64" s="109" t="s">
        <v>67</v>
      </c>
      <c r="B64" s="110"/>
      <c r="C64" s="110"/>
      <c r="D64" s="110"/>
      <c r="E64" s="110"/>
      <c r="F64" s="110"/>
      <c r="G64" s="110"/>
      <c r="H64" s="111"/>
      <c r="I64" s="55">
        <f>I59</f>
        <v>83613273</v>
      </c>
      <c r="J64" s="55">
        <f>SUM(J60:J63)</f>
        <v>83613273</v>
      </c>
      <c r="K64" s="56"/>
      <c r="L64" s="55">
        <f>SUM(L60:L63)</f>
        <v>0</v>
      </c>
      <c r="M64" s="55">
        <f>SUM(M60:M63)</f>
        <v>0</v>
      </c>
      <c r="N64" s="55">
        <f>SUM(N60:N63)</f>
        <v>0</v>
      </c>
      <c r="O64" s="57"/>
      <c r="P64" s="59"/>
      <c r="Q64" s="55">
        <f t="shared" ref="Q64:AG64" si="64">SUM(Q60:Q63)</f>
        <v>0</v>
      </c>
      <c r="R64" s="55">
        <f t="shared" si="64"/>
        <v>50167963</v>
      </c>
      <c r="S64" s="55">
        <f t="shared" si="64"/>
        <v>0</v>
      </c>
      <c r="T64" s="60">
        <f t="shared" si="64"/>
        <v>50167963</v>
      </c>
      <c r="U64" s="55">
        <f t="shared" si="64"/>
        <v>0</v>
      </c>
      <c r="V64" s="55">
        <f t="shared" si="64"/>
        <v>0</v>
      </c>
      <c r="W64" s="55">
        <f t="shared" si="64"/>
        <v>0</v>
      </c>
      <c r="X64" s="60">
        <f t="shared" si="64"/>
        <v>0</v>
      </c>
      <c r="Y64" s="55">
        <f t="shared" si="64"/>
        <v>0</v>
      </c>
      <c r="Z64" s="55">
        <f t="shared" si="64"/>
        <v>0</v>
      </c>
      <c r="AA64" s="55">
        <f t="shared" si="64"/>
        <v>0</v>
      </c>
      <c r="AB64" s="60">
        <f t="shared" si="64"/>
        <v>0</v>
      </c>
      <c r="AC64" s="55">
        <f t="shared" si="64"/>
        <v>0</v>
      </c>
      <c r="AD64" s="55">
        <f t="shared" si="64"/>
        <v>0</v>
      </c>
      <c r="AE64" s="55">
        <f t="shared" si="64"/>
        <v>0</v>
      </c>
      <c r="AF64" s="60">
        <f t="shared" si="64"/>
        <v>0</v>
      </c>
      <c r="AG64" s="53">
        <f t="shared" si="64"/>
        <v>50167963</v>
      </c>
      <c r="AH64" s="54">
        <f>IF(ISERROR(AG64/I64),0,AG64/I64)</f>
        <v>0.59999999043214103</v>
      </c>
      <c r="AI64" s="54">
        <f>IF(ISERROR(AG64/$AG$105),0,AG64/$AG$105)</f>
        <v>8.0751441911191407E-2</v>
      </c>
    </row>
    <row r="65" spans="1:35" ht="12.75" customHeight="1">
      <c r="A65" s="36"/>
      <c r="B65" s="115" t="s">
        <v>68</v>
      </c>
      <c r="C65" s="116"/>
      <c r="D65" s="117"/>
      <c r="E65" s="18"/>
      <c r="F65" s="19"/>
      <c r="G65" s="20"/>
      <c r="H65" s="20"/>
      <c r="I65" s="132">
        <v>71384036</v>
      </c>
      <c r="J65" s="22"/>
      <c r="K65" s="23"/>
      <c r="L65" s="24"/>
      <c r="M65" s="24"/>
      <c r="N65" s="24"/>
      <c r="O65" s="19"/>
      <c r="P65" s="25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6"/>
      <c r="AI65" s="26"/>
    </row>
    <row r="66" spans="1:35" ht="39" customHeight="1" outlineLevel="1">
      <c r="A66" s="16">
        <v>1</v>
      </c>
      <c r="B66" s="81" t="s">
        <v>163</v>
      </c>
      <c r="C66" s="85">
        <v>41689</v>
      </c>
      <c r="D66" s="75" t="s">
        <v>164</v>
      </c>
      <c r="E66" s="75" t="s">
        <v>144</v>
      </c>
      <c r="F66" s="81" t="s">
        <v>93</v>
      </c>
      <c r="G66" s="76">
        <v>41689</v>
      </c>
      <c r="H66" s="76">
        <v>42004</v>
      </c>
      <c r="I66" s="133"/>
      <c r="J66" s="77">
        <v>18506285</v>
      </c>
      <c r="K66" s="156" t="s">
        <v>171</v>
      </c>
      <c r="L66" s="35"/>
      <c r="M66" s="35"/>
      <c r="N66" s="35"/>
      <c r="O66" s="81" t="s">
        <v>88</v>
      </c>
      <c r="P66" s="28"/>
      <c r="Q66" s="35"/>
      <c r="R66" s="35">
        <v>11103771</v>
      </c>
      <c r="S66" s="82"/>
      <c r="T66" s="40">
        <f>SUM(Q66:S66)</f>
        <v>11103771</v>
      </c>
      <c r="U66" s="35"/>
      <c r="V66" s="35"/>
      <c r="W66" s="35"/>
      <c r="X66" s="40">
        <f>SUM(U66:W66)</f>
        <v>0</v>
      </c>
      <c r="Y66" s="35"/>
      <c r="Z66" s="35"/>
      <c r="AA66" s="35"/>
      <c r="AB66" s="40">
        <f>SUM(Y66:AA66)</f>
        <v>0</v>
      </c>
      <c r="AC66" s="35"/>
      <c r="AD66" s="35"/>
      <c r="AE66" s="35"/>
      <c r="AF66" s="40">
        <f>SUM(AC66:AE66)</f>
        <v>0</v>
      </c>
      <c r="AG66" s="40">
        <f t="shared" ref="AG66:AG69" si="65">SUM(T66,X66,AB66,AF66)</f>
        <v>11103771</v>
      </c>
      <c r="AH66" s="41">
        <f>IF(ISERROR(AG66/I65),0,AG66/I65)</f>
        <v>0.15554977866479838</v>
      </c>
      <c r="AI66" s="42">
        <f>IF(ISERROR(AG66/$AG$105),"-",AG66/$AG$105)</f>
        <v>1.7872870758210209E-2</v>
      </c>
    </row>
    <row r="67" spans="1:35" ht="39" customHeight="1" outlineLevel="1">
      <c r="A67" s="16">
        <v>2</v>
      </c>
      <c r="B67" s="81" t="s">
        <v>165</v>
      </c>
      <c r="C67" s="85">
        <v>41694</v>
      </c>
      <c r="D67" s="75" t="s">
        <v>166</v>
      </c>
      <c r="E67" s="75" t="s">
        <v>144</v>
      </c>
      <c r="F67" s="81" t="s">
        <v>93</v>
      </c>
      <c r="G67" s="76">
        <v>41694</v>
      </c>
      <c r="H67" s="76">
        <v>42004</v>
      </c>
      <c r="I67" s="133"/>
      <c r="J67" s="77">
        <v>18006285</v>
      </c>
      <c r="K67" s="157"/>
      <c r="L67" s="35"/>
      <c r="M67" s="35"/>
      <c r="N67" s="35"/>
      <c r="O67" s="81" t="s">
        <v>88</v>
      </c>
      <c r="P67" s="28"/>
      <c r="Q67" s="35"/>
      <c r="R67" s="35">
        <v>10803771</v>
      </c>
      <c r="S67" s="82"/>
      <c r="T67" s="40">
        <f t="shared" ref="T67:T69" si="66">SUM(Q67:S67)</f>
        <v>10803771</v>
      </c>
      <c r="U67" s="35"/>
      <c r="V67" s="35"/>
      <c r="W67" s="35"/>
      <c r="X67" s="40">
        <f t="shared" ref="X67:X69" si="67">SUM(U67:W67)</f>
        <v>0</v>
      </c>
      <c r="Y67" s="35"/>
      <c r="Z67" s="35"/>
      <c r="AA67" s="35"/>
      <c r="AB67" s="40">
        <f t="shared" ref="AB67:AB69" si="68">SUM(Y67:AA67)</f>
        <v>0</v>
      </c>
      <c r="AC67" s="35"/>
      <c r="AD67" s="35"/>
      <c r="AE67" s="35"/>
      <c r="AF67" s="40">
        <f t="shared" ref="AF67:AF69" si="69">SUM(AC67:AE67)</f>
        <v>0</v>
      </c>
      <c r="AG67" s="40">
        <f t="shared" si="65"/>
        <v>10803771</v>
      </c>
      <c r="AH67" s="41">
        <f>IF(ISERROR(AG67/I65),0,AG67/I65)</f>
        <v>0.15134715834784124</v>
      </c>
      <c r="AI67" s="42">
        <f>IF(ISERROR(AG67/$AG$105),"-",AG67/$AG$105)</f>
        <v>1.7389984248081077E-2</v>
      </c>
    </row>
    <row r="68" spans="1:35" ht="39" customHeight="1" outlineLevel="1">
      <c r="A68" s="16">
        <v>3</v>
      </c>
      <c r="B68" s="81" t="s">
        <v>167</v>
      </c>
      <c r="C68" s="85">
        <v>41694</v>
      </c>
      <c r="D68" s="75" t="s">
        <v>168</v>
      </c>
      <c r="E68" s="75" t="s">
        <v>144</v>
      </c>
      <c r="F68" s="81" t="s">
        <v>93</v>
      </c>
      <c r="G68" s="76">
        <v>41694</v>
      </c>
      <c r="H68" s="76">
        <v>42004</v>
      </c>
      <c r="I68" s="133"/>
      <c r="J68" s="77">
        <v>17794953</v>
      </c>
      <c r="K68" s="157"/>
      <c r="L68" s="35"/>
      <c r="M68" s="35"/>
      <c r="N68" s="35"/>
      <c r="O68" s="81" t="s">
        <v>88</v>
      </c>
      <c r="P68" s="28"/>
      <c r="Q68" s="35"/>
      <c r="R68" s="35">
        <v>10676972</v>
      </c>
      <c r="S68" s="82"/>
      <c r="T68" s="40">
        <f t="shared" si="66"/>
        <v>10676972</v>
      </c>
      <c r="U68" s="35"/>
      <c r="V68" s="35"/>
      <c r="W68" s="35"/>
      <c r="X68" s="40">
        <f t="shared" si="67"/>
        <v>0</v>
      </c>
      <c r="Y68" s="35"/>
      <c r="Z68" s="35"/>
      <c r="AA68" s="35"/>
      <c r="AB68" s="40">
        <f t="shared" si="68"/>
        <v>0</v>
      </c>
      <c r="AC68" s="35"/>
      <c r="AD68" s="35"/>
      <c r="AE68" s="35"/>
      <c r="AF68" s="40">
        <f t="shared" si="69"/>
        <v>0</v>
      </c>
      <c r="AG68" s="40">
        <f t="shared" si="65"/>
        <v>10676972</v>
      </c>
      <c r="AH68" s="41">
        <f>IF(ISERROR(AG68/I65),0,AG68/I65)</f>
        <v>0.14957086483594176</v>
      </c>
      <c r="AI68" s="42">
        <f>IF(ISERROR(AG68/$AG$105),"-",AG68/$AG$105)</f>
        <v>1.7185885826088199E-2</v>
      </c>
    </row>
    <row r="69" spans="1:35" ht="39" customHeight="1" outlineLevel="1">
      <c r="A69" s="16">
        <v>4</v>
      </c>
      <c r="B69" s="81" t="s">
        <v>169</v>
      </c>
      <c r="C69" s="85">
        <v>41694</v>
      </c>
      <c r="D69" s="75" t="s">
        <v>170</v>
      </c>
      <c r="E69" s="75" t="s">
        <v>144</v>
      </c>
      <c r="F69" s="81" t="s">
        <v>93</v>
      </c>
      <c r="G69" s="76">
        <v>41694</v>
      </c>
      <c r="H69" s="76">
        <v>42004</v>
      </c>
      <c r="I69" s="134"/>
      <c r="J69" s="77">
        <v>17076513</v>
      </c>
      <c r="K69" s="158"/>
      <c r="L69" s="35"/>
      <c r="M69" s="35"/>
      <c r="N69" s="35"/>
      <c r="O69" s="81" t="s">
        <v>88</v>
      </c>
      <c r="P69" s="28"/>
      <c r="Q69" s="35"/>
      <c r="R69" s="35">
        <v>10245908</v>
      </c>
      <c r="S69" s="82"/>
      <c r="T69" s="40">
        <f t="shared" si="66"/>
        <v>10245908</v>
      </c>
      <c r="U69" s="35"/>
      <c r="V69" s="35"/>
      <c r="W69" s="35"/>
      <c r="X69" s="40">
        <f t="shared" si="67"/>
        <v>0</v>
      </c>
      <c r="Y69" s="35"/>
      <c r="Z69" s="35"/>
      <c r="AA69" s="35"/>
      <c r="AB69" s="40">
        <f t="shared" si="68"/>
        <v>0</v>
      </c>
      <c r="AC69" s="35"/>
      <c r="AD69" s="35"/>
      <c r="AE69" s="35"/>
      <c r="AF69" s="40">
        <f t="shared" si="69"/>
        <v>0</v>
      </c>
      <c r="AG69" s="40">
        <f t="shared" si="65"/>
        <v>10245908</v>
      </c>
      <c r="AH69" s="41">
        <f>IF(ISERROR(AG69/I65),0,AG69/I65)</f>
        <v>0.14353220375491238</v>
      </c>
      <c r="AI69" s="42">
        <f>IF(ISERROR(AG69/$AG$105),"-",AG69/$AG$105)</f>
        <v>1.649203585741385E-2</v>
      </c>
    </row>
    <row r="70" spans="1:35" ht="12.75" customHeight="1">
      <c r="A70" s="109" t="s">
        <v>69</v>
      </c>
      <c r="B70" s="110"/>
      <c r="C70" s="110"/>
      <c r="D70" s="110"/>
      <c r="E70" s="110"/>
      <c r="F70" s="110"/>
      <c r="G70" s="110"/>
      <c r="H70" s="111"/>
      <c r="I70" s="55">
        <f>I65</f>
        <v>71384036</v>
      </c>
      <c r="J70" s="55">
        <f>SUM(J66:J69)</f>
        <v>71384036</v>
      </c>
      <c r="K70" s="56"/>
      <c r="L70" s="55">
        <f>SUM(L66:L69)</f>
        <v>0</v>
      </c>
      <c r="M70" s="55">
        <f>SUM(M66:M69)</f>
        <v>0</v>
      </c>
      <c r="N70" s="55">
        <f>SUM(N66:N69)</f>
        <v>0</v>
      </c>
      <c r="O70" s="57"/>
      <c r="P70" s="59"/>
      <c r="Q70" s="55">
        <f t="shared" ref="Q70:AG70" si="70">SUM(Q66:Q69)</f>
        <v>0</v>
      </c>
      <c r="R70" s="55">
        <f t="shared" si="70"/>
        <v>42830422</v>
      </c>
      <c r="S70" s="55">
        <f t="shared" si="70"/>
        <v>0</v>
      </c>
      <c r="T70" s="60">
        <f t="shared" si="70"/>
        <v>42830422</v>
      </c>
      <c r="U70" s="55">
        <f t="shared" si="70"/>
        <v>0</v>
      </c>
      <c r="V70" s="55">
        <f t="shared" si="70"/>
        <v>0</v>
      </c>
      <c r="W70" s="55">
        <f t="shared" si="70"/>
        <v>0</v>
      </c>
      <c r="X70" s="60">
        <f t="shared" si="70"/>
        <v>0</v>
      </c>
      <c r="Y70" s="55">
        <f t="shared" si="70"/>
        <v>0</v>
      </c>
      <c r="Z70" s="55">
        <f t="shared" si="70"/>
        <v>0</v>
      </c>
      <c r="AA70" s="55">
        <f t="shared" si="70"/>
        <v>0</v>
      </c>
      <c r="AB70" s="60">
        <f t="shared" si="70"/>
        <v>0</v>
      </c>
      <c r="AC70" s="55">
        <f t="shared" si="70"/>
        <v>0</v>
      </c>
      <c r="AD70" s="55">
        <f t="shared" si="70"/>
        <v>0</v>
      </c>
      <c r="AE70" s="55">
        <f t="shared" si="70"/>
        <v>0</v>
      </c>
      <c r="AF70" s="60">
        <f t="shared" si="70"/>
        <v>0</v>
      </c>
      <c r="AG70" s="53">
        <f t="shared" si="70"/>
        <v>42830422</v>
      </c>
      <c r="AH70" s="54">
        <f>IF(ISERROR(AG70/I70),0,AG70/I70)</f>
        <v>0.60000000560349376</v>
      </c>
      <c r="AI70" s="54">
        <f>IF(ISERROR(AG70/$AG$105),0,AG70/$AG$105)</f>
        <v>6.8940776689793329E-2</v>
      </c>
    </row>
    <row r="71" spans="1:35" ht="12.75" customHeight="1">
      <c r="A71" s="36"/>
      <c r="B71" s="115" t="s">
        <v>18</v>
      </c>
      <c r="C71" s="116"/>
      <c r="D71" s="117"/>
      <c r="E71" s="18"/>
      <c r="F71" s="19"/>
      <c r="G71" s="20"/>
      <c r="H71" s="20"/>
      <c r="I71" s="154">
        <v>70921306</v>
      </c>
      <c r="J71" s="22"/>
      <c r="K71" s="23"/>
      <c r="L71" s="24"/>
      <c r="M71" s="24"/>
      <c r="N71" s="24"/>
      <c r="O71" s="19"/>
      <c r="P71" s="25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6"/>
      <c r="AI71" s="26"/>
    </row>
    <row r="72" spans="1:35" ht="39" customHeight="1" outlineLevel="1">
      <c r="A72" s="16">
        <v>1</v>
      </c>
      <c r="B72" s="81" t="s">
        <v>172</v>
      </c>
      <c r="C72" s="85">
        <v>41670</v>
      </c>
      <c r="D72" s="75" t="s">
        <v>176</v>
      </c>
      <c r="E72" s="75" t="s">
        <v>144</v>
      </c>
      <c r="F72" s="81" t="s">
        <v>93</v>
      </c>
      <c r="G72" s="76"/>
      <c r="H72" s="76"/>
      <c r="I72" s="133"/>
      <c r="J72" s="77">
        <v>10523738</v>
      </c>
      <c r="K72" s="28"/>
      <c r="L72" s="35"/>
      <c r="M72" s="35"/>
      <c r="N72" s="35"/>
      <c r="O72" s="81" t="s">
        <v>88</v>
      </c>
      <c r="P72" s="28"/>
      <c r="Q72" s="35"/>
      <c r="R72" s="35">
        <v>10523738</v>
      </c>
      <c r="S72" s="82"/>
      <c r="T72" s="40">
        <f>SUM(Q72:S72)</f>
        <v>10523738</v>
      </c>
      <c r="U72" s="35"/>
      <c r="V72" s="35"/>
      <c r="W72" s="35"/>
      <c r="X72" s="40">
        <f>SUM(U72:W72)</f>
        <v>0</v>
      </c>
      <c r="Y72" s="35"/>
      <c r="Z72" s="35"/>
      <c r="AA72" s="35"/>
      <c r="AB72" s="40">
        <f>SUM(Y72:AA72)</f>
        <v>0</v>
      </c>
      <c r="AC72" s="35"/>
      <c r="AD72" s="35"/>
      <c r="AE72" s="35"/>
      <c r="AF72" s="40">
        <f>SUM(AC72:AE72)</f>
        <v>0</v>
      </c>
      <c r="AG72" s="40">
        <f t="shared" ref="AG72:AG75" si="71">SUM(T72,X72,AB72,AF72)</f>
        <v>10523738</v>
      </c>
      <c r="AH72" s="41">
        <f>IF(ISERROR(AG72/I71),0,AG72/I71)</f>
        <v>0.14838612814039268</v>
      </c>
      <c r="AI72" s="42">
        <f>IF(ISERROR(AG72/$AG$105),"-",AG72/$AG$105)</f>
        <v>1.6939237054444441E-2</v>
      </c>
    </row>
    <row r="73" spans="1:35" ht="39" customHeight="1" outlineLevel="1">
      <c r="A73" s="16">
        <v>2</v>
      </c>
      <c r="B73" s="81" t="s">
        <v>173</v>
      </c>
      <c r="C73" s="85">
        <v>41681</v>
      </c>
      <c r="D73" s="75" t="s">
        <v>177</v>
      </c>
      <c r="E73" s="75" t="s">
        <v>144</v>
      </c>
      <c r="F73" s="81" t="s">
        <v>93</v>
      </c>
      <c r="G73" s="76"/>
      <c r="H73" s="76"/>
      <c r="I73" s="133"/>
      <c r="J73" s="77">
        <v>10500193</v>
      </c>
      <c r="K73" s="32"/>
      <c r="L73" s="35"/>
      <c r="M73" s="35"/>
      <c r="N73" s="35"/>
      <c r="O73" s="81" t="s">
        <v>88</v>
      </c>
      <c r="P73" s="28"/>
      <c r="Q73" s="35"/>
      <c r="R73" s="35">
        <v>10500193</v>
      </c>
      <c r="S73" s="82"/>
      <c r="T73" s="40">
        <f t="shared" ref="T73:T75" si="72">SUM(Q73:S73)</f>
        <v>10500193</v>
      </c>
      <c r="U73" s="35"/>
      <c r="V73" s="35"/>
      <c r="W73" s="35"/>
      <c r="X73" s="40">
        <f t="shared" ref="X73:X75" si="73">SUM(U73:W73)</f>
        <v>0</v>
      </c>
      <c r="Y73" s="35"/>
      <c r="Z73" s="35"/>
      <c r="AA73" s="35"/>
      <c r="AB73" s="40">
        <f t="shared" ref="AB73:AB75" si="74">SUM(Y73:AA73)</f>
        <v>0</v>
      </c>
      <c r="AC73" s="35"/>
      <c r="AD73" s="35"/>
      <c r="AE73" s="35"/>
      <c r="AF73" s="40">
        <f t="shared" ref="AF73:AF75" si="75">SUM(AC73:AE73)</f>
        <v>0</v>
      </c>
      <c r="AG73" s="40">
        <f t="shared" si="71"/>
        <v>10500193</v>
      </c>
      <c r="AH73" s="41">
        <f>IF(ISERROR(AG73/I71),0,AG73/I71)</f>
        <v>0.14805414045815796</v>
      </c>
      <c r="AI73" s="42">
        <f>IF(ISERROR(AG73/$AG$105),"-",AG73/$AG$105)</f>
        <v>1.6901338511507807E-2</v>
      </c>
    </row>
    <row r="74" spans="1:35" ht="39" customHeight="1" outlineLevel="1">
      <c r="A74" s="16">
        <v>3</v>
      </c>
      <c r="B74" s="81" t="s">
        <v>174</v>
      </c>
      <c r="C74" s="85">
        <v>41670</v>
      </c>
      <c r="D74" s="75" t="s">
        <v>189</v>
      </c>
      <c r="E74" s="75" t="s">
        <v>144</v>
      </c>
      <c r="F74" s="81" t="s">
        <v>93</v>
      </c>
      <c r="G74" s="76"/>
      <c r="H74" s="76"/>
      <c r="I74" s="133"/>
      <c r="J74" s="77">
        <v>10782427</v>
      </c>
      <c r="K74" s="32"/>
      <c r="L74" s="35"/>
      <c r="M74" s="35"/>
      <c r="N74" s="35"/>
      <c r="O74" s="81" t="s">
        <v>88</v>
      </c>
      <c r="P74" s="28"/>
      <c r="Q74" s="35"/>
      <c r="R74" s="35">
        <v>10782427</v>
      </c>
      <c r="S74" s="82"/>
      <c r="T74" s="40">
        <f t="shared" si="72"/>
        <v>10782427</v>
      </c>
      <c r="U74" s="35"/>
      <c r="V74" s="35"/>
      <c r="W74" s="35"/>
      <c r="X74" s="40">
        <f t="shared" si="73"/>
        <v>0</v>
      </c>
      <c r="Y74" s="35"/>
      <c r="Z74" s="35"/>
      <c r="AA74" s="35"/>
      <c r="AB74" s="40">
        <f t="shared" si="74"/>
        <v>0</v>
      </c>
      <c r="AC74" s="35"/>
      <c r="AD74" s="35"/>
      <c r="AE74" s="35"/>
      <c r="AF74" s="40">
        <f t="shared" si="75"/>
        <v>0</v>
      </c>
      <c r="AG74" s="40">
        <f t="shared" si="71"/>
        <v>10782427</v>
      </c>
      <c r="AH74" s="41">
        <f>IF(ISERROR(AG74/I71),0,AG74/I71)</f>
        <v>0.15203367800361714</v>
      </c>
      <c r="AI74" s="42">
        <f>IF(ISERROR(AG74/$AG$105),"-",AG74/$AG$105)</f>
        <v>1.7355628482507091E-2</v>
      </c>
    </row>
    <row r="75" spans="1:35" ht="39" customHeight="1" outlineLevel="1">
      <c r="A75" s="16">
        <v>4</v>
      </c>
      <c r="B75" s="81" t="s">
        <v>175</v>
      </c>
      <c r="C75" s="85">
        <v>41684</v>
      </c>
      <c r="D75" s="75" t="s">
        <v>178</v>
      </c>
      <c r="E75" s="75" t="s">
        <v>144</v>
      </c>
      <c r="F75" s="81" t="s">
        <v>93</v>
      </c>
      <c r="G75" s="76"/>
      <c r="H75" s="76"/>
      <c r="I75" s="134"/>
      <c r="J75" s="77">
        <v>10746427</v>
      </c>
      <c r="K75" s="32"/>
      <c r="L75" s="35"/>
      <c r="M75" s="35"/>
      <c r="N75" s="35"/>
      <c r="O75" s="81" t="s">
        <v>88</v>
      </c>
      <c r="P75" s="28"/>
      <c r="Q75" s="35"/>
      <c r="R75" s="35">
        <v>10746427</v>
      </c>
      <c r="S75" s="82"/>
      <c r="T75" s="40">
        <f t="shared" si="72"/>
        <v>10746427</v>
      </c>
      <c r="U75" s="35"/>
      <c r="V75" s="35"/>
      <c r="W75" s="35"/>
      <c r="X75" s="40">
        <f t="shared" si="73"/>
        <v>0</v>
      </c>
      <c r="Y75" s="35"/>
      <c r="Z75" s="35"/>
      <c r="AA75" s="35"/>
      <c r="AB75" s="40">
        <f t="shared" si="74"/>
        <v>0</v>
      </c>
      <c r="AC75" s="35"/>
      <c r="AD75" s="35"/>
      <c r="AE75" s="35"/>
      <c r="AF75" s="40">
        <f t="shared" si="75"/>
        <v>0</v>
      </c>
      <c r="AG75" s="40">
        <f t="shared" si="71"/>
        <v>10746427</v>
      </c>
      <c r="AH75" s="41">
        <f>IF(ISERROR(AG75/I71),0,AG75/I71)</f>
        <v>0.15152607313802147</v>
      </c>
      <c r="AI75" s="42">
        <f>IF(ISERROR(AG75/$AG$105),"-",AG75/$AG$105)</f>
        <v>1.7297682101291595E-2</v>
      </c>
    </row>
    <row r="76" spans="1:35" ht="12.75" customHeight="1">
      <c r="A76" s="109" t="s">
        <v>70</v>
      </c>
      <c r="B76" s="110"/>
      <c r="C76" s="110"/>
      <c r="D76" s="110"/>
      <c r="E76" s="110"/>
      <c r="F76" s="110"/>
      <c r="G76" s="110"/>
      <c r="H76" s="111"/>
      <c r="I76" s="55">
        <f>SUM(I71:I75)</f>
        <v>70921306</v>
      </c>
      <c r="J76" s="55">
        <f>SUM(J72:J75)</f>
        <v>42552785</v>
      </c>
      <c r="K76" s="56"/>
      <c r="L76" s="55">
        <f>SUM(L72:L75)</f>
        <v>0</v>
      </c>
      <c r="M76" s="55">
        <f>SUM(M72:M75)</f>
        <v>0</v>
      </c>
      <c r="N76" s="55">
        <f>SUM(N72:N75)</f>
        <v>0</v>
      </c>
      <c r="O76" s="57"/>
      <c r="P76" s="59"/>
      <c r="Q76" s="55">
        <f t="shared" ref="Q76:AG76" si="76">SUM(Q72:Q75)</f>
        <v>0</v>
      </c>
      <c r="R76" s="55">
        <f t="shared" si="76"/>
        <v>42552785</v>
      </c>
      <c r="S76" s="55">
        <f t="shared" si="76"/>
        <v>0</v>
      </c>
      <c r="T76" s="60">
        <f t="shared" si="76"/>
        <v>42552785</v>
      </c>
      <c r="U76" s="55">
        <f t="shared" si="76"/>
        <v>0</v>
      </c>
      <c r="V76" s="55">
        <f t="shared" si="76"/>
        <v>0</v>
      </c>
      <c r="W76" s="55">
        <f t="shared" si="76"/>
        <v>0</v>
      </c>
      <c r="X76" s="60">
        <f t="shared" si="76"/>
        <v>0</v>
      </c>
      <c r="Y76" s="55">
        <f t="shared" si="76"/>
        <v>0</v>
      </c>
      <c r="Z76" s="55">
        <f t="shared" si="76"/>
        <v>0</v>
      </c>
      <c r="AA76" s="55">
        <f t="shared" si="76"/>
        <v>0</v>
      </c>
      <c r="AB76" s="60">
        <f t="shared" si="76"/>
        <v>0</v>
      </c>
      <c r="AC76" s="55">
        <f t="shared" si="76"/>
        <v>0</v>
      </c>
      <c r="AD76" s="55">
        <f t="shared" si="76"/>
        <v>0</v>
      </c>
      <c r="AE76" s="55">
        <f t="shared" si="76"/>
        <v>0</v>
      </c>
      <c r="AF76" s="60">
        <f t="shared" si="76"/>
        <v>0</v>
      </c>
      <c r="AG76" s="53">
        <f t="shared" si="76"/>
        <v>42552785</v>
      </c>
      <c r="AH76" s="54">
        <f>IF(ISERROR(AG76/I76),0,AG76/I76)</f>
        <v>0.60000001974018924</v>
      </c>
      <c r="AI76" s="54">
        <f>IF(ISERROR(AG76/$AG$105),0,AG76/$AG$105)</f>
        <v>6.8493886149750924E-2</v>
      </c>
    </row>
    <row r="77" spans="1:35" ht="12.75" customHeight="1">
      <c r="A77" s="36"/>
      <c r="B77" s="115" t="s">
        <v>71</v>
      </c>
      <c r="C77" s="116"/>
      <c r="D77" s="117"/>
      <c r="E77" s="18"/>
      <c r="F77" s="19"/>
      <c r="G77" s="20"/>
      <c r="H77" s="20"/>
      <c r="I77" s="154">
        <v>34493438</v>
      </c>
      <c r="J77" s="22"/>
      <c r="K77" s="23"/>
      <c r="L77" s="24"/>
      <c r="M77" s="24"/>
      <c r="N77" s="24"/>
      <c r="O77" s="19"/>
      <c r="P77" s="25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6"/>
      <c r="AI77" s="26"/>
    </row>
    <row r="78" spans="1:35" ht="39" customHeight="1" outlineLevel="1">
      <c r="A78" s="16">
        <v>1</v>
      </c>
      <c r="B78" s="81" t="s">
        <v>91</v>
      </c>
      <c r="C78" s="85">
        <v>41691</v>
      </c>
      <c r="D78" s="75" t="s">
        <v>194</v>
      </c>
      <c r="E78" s="75" t="s">
        <v>144</v>
      </c>
      <c r="F78" s="81" t="s">
        <v>93</v>
      </c>
      <c r="G78" s="76"/>
      <c r="H78" s="76"/>
      <c r="I78" s="133"/>
      <c r="J78" s="77">
        <v>16866719</v>
      </c>
      <c r="K78" s="32"/>
      <c r="L78" s="35"/>
      <c r="M78" s="35"/>
      <c r="N78" s="35"/>
      <c r="O78" s="81" t="s">
        <v>88</v>
      </c>
      <c r="P78" s="28"/>
      <c r="Q78" s="35"/>
      <c r="R78" s="35">
        <v>10120031</v>
      </c>
      <c r="S78" s="82"/>
      <c r="T78" s="40">
        <f>SUM(Q78:S78)</f>
        <v>10120031</v>
      </c>
      <c r="U78" s="35"/>
      <c r="V78" s="35"/>
      <c r="W78" s="35"/>
      <c r="X78" s="40">
        <f>SUM(U78:W78)</f>
        <v>0</v>
      </c>
      <c r="Y78" s="35"/>
      <c r="Z78" s="35"/>
      <c r="AA78" s="35"/>
      <c r="AB78" s="40">
        <f>SUM(Y78:AA78)</f>
        <v>0</v>
      </c>
      <c r="AC78" s="35"/>
      <c r="AD78" s="35"/>
      <c r="AE78" s="35"/>
      <c r="AF78" s="40">
        <f>SUM(AC78:AE78)</f>
        <v>0</v>
      </c>
      <c r="AG78" s="40">
        <f t="shared" ref="AG78:AG79" si="77">SUM(T78,X78,AB78,AF78)</f>
        <v>10120031</v>
      </c>
      <c r="AH78" s="41">
        <f>IF(ISERROR(AG78/I77),0,AG78/I77)</f>
        <v>0.29339003551921961</v>
      </c>
      <c r="AI78" s="42">
        <f>IF(ISERROR(AG78/$AG$105),"-",AG78/$AG$105)</f>
        <v>1.6289421506628769E-2</v>
      </c>
    </row>
    <row r="79" spans="1:35" ht="39" customHeight="1" outlineLevel="1">
      <c r="A79" s="16">
        <v>2</v>
      </c>
      <c r="B79" s="81" t="s">
        <v>193</v>
      </c>
      <c r="C79" s="85">
        <v>41691</v>
      </c>
      <c r="D79" s="75" t="s">
        <v>195</v>
      </c>
      <c r="E79" s="75" t="s">
        <v>144</v>
      </c>
      <c r="F79" s="81" t="s">
        <v>93</v>
      </c>
      <c r="G79" s="76"/>
      <c r="H79" s="76"/>
      <c r="I79" s="134"/>
      <c r="J79" s="77">
        <v>17626719</v>
      </c>
      <c r="K79" s="32"/>
      <c r="L79" s="35"/>
      <c r="M79" s="35"/>
      <c r="N79" s="35"/>
      <c r="O79" s="81" t="s">
        <v>88</v>
      </c>
      <c r="P79" s="28"/>
      <c r="Q79" s="35"/>
      <c r="R79" s="35">
        <v>10576031</v>
      </c>
      <c r="S79" s="82"/>
      <c r="T79" s="40">
        <f t="shared" ref="T79" si="78">SUM(Q79:S79)</f>
        <v>10576031</v>
      </c>
      <c r="U79" s="35"/>
      <c r="V79" s="35"/>
      <c r="W79" s="35"/>
      <c r="X79" s="40">
        <f t="shared" ref="X79" si="79">SUM(U79:W79)</f>
        <v>0</v>
      </c>
      <c r="Y79" s="35"/>
      <c r="Z79" s="35"/>
      <c r="AA79" s="35"/>
      <c r="AB79" s="40">
        <f t="shared" ref="AB79" si="80">SUM(Y79:AA79)</f>
        <v>0</v>
      </c>
      <c r="AC79" s="35"/>
      <c r="AD79" s="35"/>
      <c r="AE79" s="35"/>
      <c r="AF79" s="40">
        <f t="shared" ref="AF79" si="81">SUM(AC79:AE79)</f>
        <v>0</v>
      </c>
      <c r="AG79" s="40">
        <f t="shared" si="77"/>
        <v>10576031</v>
      </c>
      <c r="AH79" s="41">
        <f>IF(ISERROR(AG79/I77),0,AG79/I77)</f>
        <v>0.30660994128796326</v>
      </c>
      <c r="AI79" s="42">
        <f>IF(ISERROR(AG79/$AG$105),"-",AG79/$AG$105)</f>
        <v>1.702340900202505E-2</v>
      </c>
    </row>
    <row r="80" spans="1:35" ht="12.75" customHeight="1">
      <c r="A80" s="109" t="s">
        <v>72</v>
      </c>
      <c r="B80" s="110"/>
      <c r="C80" s="110"/>
      <c r="D80" s="110"/>
      <c r="E80" s="110"/>
      <c r="F80" s="110"/>
      <c r="G80" s="110"/>
      <c r="H80" s="111"/>
      <c r="I80" s="55">
        <f>SUM(I77:I79)</f>
        <v>34493438</v>
      </c>
      <c r="J80" s="55">
        <f>SUM(J78:J79)</f>
        <v>34493438</v>
      </c>
      <c r="K80" s="56"/>
      <c r="L80" s="55">
        <f>SUM(L78:L79)</f>
        <v>0</v>
      </c>
      <c r="M80" s="55">
        <f>SUM(M78:M79)</f>
        <v>0</v>
      </c>
      <c r="N80" s="55">
        <f>SUM(N78:N79)</f>
        <v>0</v>
      </c>
      <c r="O80" s="57"/>
      <c r="P80" s="59"/>
      <c r="Q80" s="55">
        <f t="shared" ref="Q80:AG80" si="82">SUM(Q78:Q79)</f>
        <v>0</v>
      </c>
      <c r="R80" s="55">
        <f t="shared" si="82"/>
        <v>20696062</v>
      </c>
      <c r="S80" s="55">
        <f t="shared" si="82"/>
        <v>0</v>
      </c>
      <c r="T80" s="60">
        <f t="shared" si="82"/>
        <v>20696062</v>
      </c>
      <c r="U80" s="55">
        <f t="shared" si="82"/>
        <v>0</v>
      </c>
      <c r="V80" s="55">
        <f t="shared" si="82"/>
        <v>0</v>
      </c>
      <c r="W80" s="55">
        <f t="shared" si="82"/>
        <v>0</v>
      </c>
      <c r="X80" s="60">
        <f t="shared" si="82"/>
        <v>0</v>
      </c>
      <c r="Y80" s="55">
        <f t="shared" si="82"/>
        <v>0</v>
      </c>
      <c r="Z80" s="55">
        <f t="shared" si="82"/>
        <v>0</v>
      </c>
      <c r="AA80" s="55">
        <f t="shared" si="82"/>
        <v>0</v>
      </c>
      <c r="AB80" s="60">
        <f t="shared" si="82"/>
        <v>0</v>
      </c>
      <c r="AC80" s="55">
        <f t="shared" si="82"/>
        <v>0</v>
      </c>
      <c r="AD80" s="55">
        <f t="shared" si="82"/>
        <v>0</v>
      </c>
      <c r="AE80" s="55">
        <f t="shared" si="82"/>
        <v>0</v>
      </c>
      <c r="AF80" s="60">
        <f t="shared" si="82"/>
        <v>0</v>
      </c>
      <c r="AG80" s="53">
        <f t="shared" si="82"/>
        <v>20696062</v>
      </c>
      <c r="AH80" s="54">
        <f>IF(ISERROR(AG80/I80),0,AG80/I80)</f>
        <v>0.59999997680718287</v>
      </c>
      <c r="AI80" s="54">
        <f>IF(ISERROR(AG80/$AG$105),0,AG80/$AG$105)</f>
        <v>3.3312830508653815E-2</v>
      </c>
    </row>
    <row r="81" spans="1:35" ht="12.75" customHeight="1">
      <c r="A81" s="36"/>
      <c r="B81" s="115" t="s">
        <v>20</v>
      </c>
      <c r="C81" s="116"/>
      <c r="D81" s="117"/>
      <c r="E81" s="18"/>
      <c r="F81" s="19"/>
      <c r="G81" s="20"/>
      <c r="H81" s="20"/>
      <c r="I81" s="154">
        <v>33034390</v>
      </c>
      <c r="J81" s="22"/>
      <c r="K81" s="23"/>
      <c r="L81" s="24"/>
      <c r="M81" s="24"/>
      <c r="N81" s="24"/>
      <c r="O81" s="19"/>
      <c r="P81" s="25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6"/>
      <c r="AI81" s="26"/>
    </row>
    <row r="82" spans="1:35" ht="39" customHeight="1" outlineLevel="1">
      <c r="A82" s="16">
        <v>1</v>
      </c>
      <c r="B82" s="81" t="s">
        <v>196</v>
      </c>
      <c r="C82" s="85">
        <v>41691</v>
      </c>
      <c r="D82" s="75" t="s">
        <v>198</v>
      </c>
      <c r="E82" s="75" t="s">
        <v>144</v>
      </c>
      <c r="F82" s="81" t="s">
        <v>93</v>
      </c>
      <c r="G82" s="76">
        <v>41696</v>
      </c>
      <c r="H82" s="76">
        <v>42004</v>
      </c>
      <c r="I82" s="133"/>
      <c r="J82" s="77">
        <v>16937303</v>
      </c>
      <c r="K82" s="87" t="s">
        <v>200</v>
      </c>
      <c r="L82" s="35">
        <v>0</v>
      </c>
      <c r="M82" s="35">
        <v>0</v>
      </c>
      <c r="N82" s="35"/>
      <c r="O82" s="81" t="s">
        <v>88</v>
      </c>
      <c r="P82" s="28"/>
      <c r="Q82" s="35"/>
      <c r="R82" s="35">
        <v>10162382</v>
      </c>
      <c r="S82" s="82"/>
      <c r="T82" s="40">
        <f>SUM(Q82:S82)</f>
        <v>10162382</v>
      </c>
      <c r="U82" s="35"/>
      <c r="V82" s="35"/>
      <c r="W82" s="35"/>
      <c r="X82" s="40">
        <f>SUM(U82:W82)</f>
        <v>0</v>
      </c>
      <c r="Y82" s="35"/>
      <c r="Z82" s="35"/>
      <c r="AA82" s="35"/>
      <c r="AB82" s="40">
        <f>SUM(Y82:AA82)</f>
        <v>0</v>
      </c>
      <c r="AC82" s="35"/>
      <c r="AD82" s="35"/>
      <c r="AE82" s="35"/>
      <c r="AF82" s="40">
        <f>SUM(AC82:AE82)</f>
        <v>0</v>
      </c>
      <c r="AG82" s="40">
        <f t="shared" ref="AG82:AG83" si="83">SUM(T82,X82,AB82,AF82)</f>
        <v>10162382</v>
      </c>
      <c r="AH82" s="41">
        <f>IF(ISERROR(AG82/I81),0,AG82/I81)</f>
        <v>0.30763038155086259</v>
      </c>
      <c r="AI82" s="42">
        <f>IF(ISERROR(AG82/$AG$105),"-",AG82/$AG$105)</f>
        <v>1.6357590595263698E-2</v>
      </c>
    </row>
    <row r="83" spans="1:35" ht="39" customHeight="1" outlineLevel="1">
      <c r="A83" s="16">
        <v>2</v>
      </c>
      <c r="B83" s="81" t="s">
        <v>197</v>
      </c>
      <c r="C83" s="85">
        <v>41691</v>
      </c>
      <c r="D83" s="75" t="s">
        <v>199</v>
      </c>
      <c r="E83" s="75" t="s">
        <v>144</v>
      </c>
      <c r="F83" s="81" t="s">
        <v>93</v>
      </c>
      <c r="G83" s="76">
        <v>41696</v>
      </c>
      <c r="H83" s="76">
        <v>42004</v>
      </c>
      <c r="I83" s="134"/>
      <c r="J83" s="77">
        <v>16097087</v>
      </c>
      <c r="K83" s="87" t="s">
        <v>200</v>
      </c>
      <c r="L83" s="35">
        <v>0</v>
      </c>
      <c r="M83" s="35">
        <v>0</v>
      </c>
      <c r="N83" s="35"/>
      <c r="O83" s="81" t="s">
        <v>88</v>
      </c>
      <c r="P83" s="28"/>
      <c r="Q83" s="35"/>
      <c r="R83" s="35">
        <v>9658252</v>
      </c>
      <c r="S83" s="82"/>
      <c r="T83" s="40">
        <f t="shared" ref="T83" si="84">SUM(Q83:S83)</f>
        <v>9658252</v>
      </c>
      <c r="U83" s="35"/>
      <c r="V83" s="35"/>
      <c r="W83" s="35"/>
      <c r="X83" s="40">
        <f t="shared" ref="X83" si="85">SUM(U83:W83)</f>
        <v>0</v>
      </c>
      <c r="Y83" s="35"/>
      <c r="Z83" s="35"/>
      <c r="AA83" s="35"/>
      <c r="AB83" s="40">
        <f t="shared" ref="AB83" si="86">SUM(Y83:AA83)</f>
        <v>0</v>
      </c>
      <c r="AC83" s="35"/>
      <c r="AD83" s="35"/>
      <c r="AE83" s="35"/>
      <c r="AF83" s="40">
        <f t="shared" ref="AF83" si="87">SUM(AC83:AE83)</f>
        <v>0</v>
      </c>
      <c r="AG83" s="40">
        <f t="shared" si="83"/>
        <v>9658252</v>
      </c>
      <c r="AH83" s="41">
        <f>IF(ISERROR(AG83/I81),0,AG83/I81)</f>
        <v>0.29236961844913739</v>
      </c>
      <c r="AI83" s="42">
        <f>IF(ISERROR(AG83/$AG$105),"-",AG83/$AG$105)</f>
        <v>1.55461320074257E-2</v>
      </c>
    </row>
    <row r="84" spans="1:35" ht="12.75" customHeight="1">
      <c r="A84" s="109" t="s">
        <v>73</v>
      </c>
      <c r="B84" s="110"/>
      <c r="C84" s="110"/>
      <c r="D84" s="110"/>
      <c r="E84" s="110"/>
      <c r="F84" s="110"/>
      <c r="G84" s="110"/>
      <c r="H84" s="111"/>
      <c r="I84" s="55">
        <f>SUM(I81:I83)</f>
        <v>33034390</v>
      </c>
      <c r="J84" s="55">
        <f>SUM(J82:J83)</f>
        <v>33034390</v>
      </c>
      <c r="K84" s="56"/>
      <c r="L84" s="55">
        <f>SUM(L82:L83)</f>
        <v>0</v>
      </c>
      <c r="M84" s="55">
        <f>SUM(M82:M83)</f>
        <v>0</v>
      </c>
      <c r="N84" s="55">
        <f>SUM(N82:N83)</f>
        <v>0</v>
      </c>
      <c r="O84" s="57"/>
      <c r="P84" s="59"/>
      <c r="Q84" s="55">
        <f t="shared" ref="Q84:AG84" si="88">SUM(Q82:Q83)</f>
        <v>0</v>
      </c>
      <c r="R84" s="55">
        <f t="shared" si="88"/>
        <v>19820634</v>
      </c>
      <c r="S84" s="55">
        <f t="shared" si="88"/>
        <v>0</v>
      </c>
      <c r="T84" s="60">
        <f t="shared" si="88"/>
        <v>19820634</v>
      </c>
      <c r="U84" s="55">
        <f t="shared" si="88"/>
        <v>0</v>
      </c>
      <c r="V84" s="55">
        <f t="shared" si="88"/>
        <v>0</v>
      </c>
      <c r="W84" s="55">
        <f t="shared" si="88"/>
        <v>0</v>
      </c>
      <c r="X84" s="60">
        <f t="shared" si="88"/>
        <v>0</v>
      </c>
      <c r="Y84" s="55">
        <f t="shared" si="88"/>
        <v>0</v>
      </c>
      <c r="Z84" s="55">
        <f t="shared" si="88"/>
        <v>0</v>
      </c>
      <c r="AA84" s="55">
        <f t="shared" si="88"/>
        <v>0</v>
      </c>
      <c r="AB84" s="60">
        <f t="shared" si="88"/>
        <v>0</v>
      </c>
      <c r="AC84" s="55">
        <f t="shared" si="88"/>
        <v>0</v>
      </c>
      <c r="AD84" s="55">
        <f t="shared" si="88"/>
        <v>0</v>
      </c>
      <c r="AE84" s="55">
        <f t="shared" si="88"/>
        <v>0</v>
      </c>
      <c r="AF84" s="60">
        <f t="shared" si="88"/>
        <v>0</v>
      </c>
      <c r="AG84" s="53">
        <f t="shared" si="88"/>
        <v>19820634</v>
      </c>
      <c r="AH84" s="54">
        <f>IF(ISERROR(AG84/I84),0,AG84/I84)</f>
        <v>0.6</v>
      </c>
      <c r="AI84" s="54">
        <f>IF(ISERROR(AG84/$AG$105),0,AG84/$AG$105)</f>
        <v>3.1903722602689401E-2</v>
      </c>
    </row>
    <row r="85" spans="1:35" ht="12.75" customHeight="1">
      <c r="A85" s="36"/>
      <c r="B85" s="115" t="s">
        <v>19</v>
      </c>
      <c r="C85" s="116"/>
      <c r="D85" s="117"/>
      <c r="E85" s="18"/>
      <c r="F85" s="19"/>
      <c r="G85" s="20"/>
      <c r="H85" s="20"/>
      <c r="I85" s="132">
        <v>131679006</v>
      </c>
      <c r="J85" s="22"/>
      <c r="K85" s="23"/>
      <c r="L85" s="24"/>
      <c r="M85" s="24"/>
      <c r="N85" s="24"/>
      <c r="O85" s="19"/>
      <c r="P85" s="25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6"/>
      <c r="AI85" s="26"/>
    </row>
    <row r="86" spans="1:35" ht="39" customHeight="1" outlineLevel="1">
      <c r="A86" s="16">
        <v>1</v>
      </c>
      <c r="B86" s="81" t="s">
        <v>180</v>
      </c>
      <c r="C86" s="85">
        <v>41683</v>
      </c>
      <c r="D86" s="75" t="s">
        <v>186</v>
      </c>
      <c r="E86" s="75" t="s">
        <v>144</v>
      </c>
      <c r="F86" s="81" t="s">
        <v>93</v>
      </c>
      <c r="G86" s="76">
        <v>41689</v>
      </c>
      <c r="H86" s="76">
        <v>42004</v>
      </c>
      <c r="I86" s="133"/>
      <c r="J86" s="77">
        <v>46745381</v>
      </c>
      <c r="K86" s="87" t="s">
        <v>179</v>
      </c>
      <c r="L86" s="35"/>
      <c r="M86" s="35"/>
      <c r="N86" s="35"/>
      <c r="O86" s="81" t="s">
        <v>88</v>
      </c>
      <c r="P86" s="28"/>
      <c r="Q86" s="35"/>
      <c r="R86" s="35">
        <v>28047229</v>
      </c>
      <c r="S86" s="82"/>
      <c r="T86" s="40">
        <f>SUM(Q86:S86)</f>
        <v>28047229</v>
      </c>
      <c r="U86" s="35"/>
      <c r="V86" s="35"/>
      <c r="W86" s="35"/>
      <c r="X86" s="40">
        <f>SUM(U86:W86)</f>
        <v>0</v>
      </c>
      <c r="Y86" s="35"/>
      <c r="Z86" s="35"/>
      <c r="AA86" s="35"/>
      <c r="AB86" s="40">
        <f>SUM(Y86:AA86)</f>
        <v>0</v>
      </c>
      <c r="AC86" s="35"/>
      <c r="AD86" s="35"/>
      <c r="AE86" s="35"/>
      <c r="AF86" s="40">
        <f>SUM(AC86:AE86)</f>
        <v>0</v>
      </c>
      <c r="AG86" s="40">
        <f t="shared" ref="AG86:AG91" si="89">SUM(T86,X86,AB86,AF86)</f>
        <v>28047229</v>
      </c>
      <c r="AH86" s="41">
        <f>IF(ISERROR(AG86/I85),0,AG86/I85)</f>
        <v>0.21299696779302846</v>
      </c>
      <c r="AI86" s="42">
        <f t="shared" ref="AI86:AI91" si="90">IF(ISERROR(AG86/$AG$105),"-",AG86/$AG$105)</f>
        <v>4.5145428435341958E-2</v>
      </c>
    </row>
    <row r="87" spans="1:35" ht="39" customHeight="1" outlineLevel="1">
      <c r="A87" s="16">
        <v>2</v>
      </c>
      <c r="B87" s="81" t="s">
        <v>181</v>
      </c>
      <c r="C87" s="85">
        <v>41683</v>
      </c>
      <c r="D87" s="75" t="s">
        <v>187</v>
      </c>
      <c r="E87" s="75" t="s">
        <v>144</v>
      </c>
      <c r="F87" s="81" t="s">
        <v>93</v>
      </c>
      <c r="G87" s="76">
        <v>41689</v>
      </c>
      <c r="H87" s="76">
        <v>42004</v>
      </c>
      <c r="I87" s="133"/>
      <c r="J87" s="77">
        <v>16766725</v>
      </c>
      <c r="K87" s="87" t="s">
        <v>179</v>
      </c>
      <c r="L87" s="35"/>
      <c r="M87" s="35"/>
      <c r="N87" s="35"/>
      <c r="O87" s="81" t="s">
        <v>88</v>
      </c>
      <c r="P87" s="28"/>
      <c r="Q87" s="35"/>
      <c r="R87" s="35">
        <v>10060035</v>
      </c>
      <c r="S87" s="82"/>
      <c r="T87" s="40">
        <f t="shared" ref="T87:T91" si="91">SUM(Q87:S87)</f>
        <v>10060035</v>
      </c>
      <c r="U87" s="35"/>
      <c r="V87" s="35"/>
      <c r="W87" s="35"/>
      <c r="X87" s="40">
        <f t="shared" ref="X87:X91" si="92">SUM(U87:W87)</f>
        <v>0</v>
      </c>
      <c r="Y87" s="35"/>
      <c r="Z87" s="35"/>
      <c r="AA87" s="35"/>
      <c r="AB87" s="40">
        <f t="shared" ref="AB87:AB91" si="93">SUM(Y87:AA87)</f>
        <v>0</v>
      </c>
      <c r="AC87" s="35"/>
      <c r="AD87" s="35"/>
      <c r="AE87" s="35"/>
      <c r="AF87" s="40">
        <f t="shared" ref="AF87:AF91" si="94">SUM(AC87:AE87)</f>
        <v>0</v>
      </c>
      <c r="AG87" s="40">
        <f t="shared" si="89"/>
        <v>10060035</v>
      </c>
      <c r="AH87" s="41">
        <f>IF(ISERROR(AG87/I85),0,AG87/I85)</f>
        <v>7.6398169348271053E-2</v>
      </c>
      <c r="AI87" s="42">
        <f t="shared" si="90"/>
        <v>1.6192850643089743E-2</v>
      </c>
    </row>
    <row r="88" spans="1:35" ht="39" customHeight="1" outlineLevel="1">
      <c r="A88" s="16">
        <v>3</v>
      </c>
      <c r="B88" s="81" t="s">
        <v>182</v>
      </c>
      <c r="C88" s="85">
        <v>41683</v>
      </c>
      <c r="D88" s="75" t="s">
        <v>188</v>
      </c>
      <c r="E88" s="75" t="s">
        <v>144</v>
      </c>
      <c r="F88" s="81" t="s">
        <v>93</v>
      </c>
      <c r="G88" s="76">
        <v>41689</v>
      </c>
      <c r="H88" s="76">
        <v>42004</v>
      </c>
      <c r="I88" s="133"/>
      <c r="J88" s="77">
        <v>17316725</v>
      </c>
      <c r="K88" s="87" t="s">
        <v>179</v>
      </c>
      <c r="L88" s="35"/>
      <c r="M88" s="35"/>
      <c r="N88" s="35"/>
      <c r="O88" s="81" t="s">
        <v>88</v>
      </c>
      <c r="P88" s="28"/>
      <c r="Q88" s="35"/>
      <c r="R88" s="35">
        <v>10390035</v>
      </c>
      <c r="S88" s="82"/>
      <c r="T88" s="40">
        <f t="shared" si="91"/>
        <v>10390035</v>
      </c>
      <c r="U88" s="35"/>
      <c r="V88" s="35"/>
      <c r="W88" s="35"/>
      <c r="X88" s="40">
        <f t="shared" si="92"/>
        <v>0</v>
      </c>
      <c r="Y88" s="35"/>
      <c r="Z88" s="35"/>
      <c r="AA88" s="35"/>
      <c r="AB88" s="40">
        <f t="shared" si="93"/>
        <v>0</v>
      </c>
      <c r="AC88" s="35"/>
      <c r="AD88" s="35"/>
      <c r="AE88" s="35"/>
      <c r="AF88" s="40">
        <f t="shared" si="94"/>
        <v>0</v>
      </c>
      <c r="AG88" s="40">
        <f t="shared" si="89"/>
        <v>10390035</v>
      </c>
      <c r="AH88" s="41">
        <f>IF(ISERROR(AG88/I85),0,AG88/I85)</f>
        <v>7.8904263599924196E-2</v>
      </c>
      <c r="AI88" s="42">
        <f t="shared" si="90"/>
        <v>1.6724025804231789E-2</v>
      </c>
    </row>
    <row r="89" spans="1:35" ht="39" customHeight="1" outlineLevel="1">
      <c r="A89" s="16">
        <v>4</v>
      </c>
      <c r="B89" s="81" t="s">
        <v>183</v>
      </c>
      <c r="C89" s="85">
        <v>41683</v>
      </c>
      <c r="D89" s="75" t="s">
        <v>190</v>
      </c>
      <c r="E89" s="75" t="s">
        <v>144</v>
      </c>
      <c r="F89" s="81" t="s">
        <v>93</v>
      </c>
      <c r="G89" s="76">
        <v>41689</v>
      </c>
      <c r="H89" s="76">
        <v>42004</v>
      </c>
      <c r="I89" s="133"/>
      <c r="J89" s="77">
        <v>16766725</v>
      </c>
      <c r="K89" s="87" t="s">
        <v>179</v>
      </c>
      <c r="L89" s="35"/>
      <c r="M89" s="35"/>
      <c r="N89" s="35"/>
      <c r="O89" s="81" t="s">
        <v>88</v>
      </c>
      <c r="P89" s="28"/>
      <c r="Q89" s="35"/>
      <c r="R89" s="35">
        <v>10060035</v>
      </c>
      <c r="S89" s="82"/>
      <c r="T89" s="40">
        <f t="shared" si="91"/>
        <v>10060035</v>
      </c>
      <c r="U89" s="35"/>
      <c r="V89" s="35"/>
      <c r="W89" s="35"/>
      <c r="X89" s="40">
        <f t="shared" si="92"/>
        <v>0</v>
      </c>
      <c r="Y89" s="35"/>
      <c r="Z89" s="35"/>
      <c r="AA89" s="35"/>
      <c r="AB89" s="40">
        <f t="shared" si="93"/>
        <v>0</v>
      </c>
      <c r="AC89" s="35"/>
      <c r="AD89" s="35"/>
      <c r="AE89" s="35"/>
      <c r="AF89" s="40">
        <f t="shared" si="94"/>
        <v>0</v>
      </c>
      <c r="AG89" s="40">
        <f t="shared" si="89"/>
        <v>10060035</v>
      </c>
      <c r="AH89" s="41">
        <f>IF(ISERROR(AG89/I85),0,AG89/I85)</f>
        <v>7.6398169348271053E-2</v>
      </c>
      <c r="AI89" s="42">
        <f t="shared" si="90"/>
        <v>1.6192850643089743E-2</v>
      </c>
    </row>
    <row r="90" spans="1:35" ht="39" customHeight="1" outlineLevel="1">
      <c r="A90" s="16">
        <v>5</v>
      </c>
      <c r="B90" s="81" t="s">
        <v>184</v>
      </c>
      <c r="C90" s="85">
        <v>41683</v>
      </c>
      <c r="D90" s="75" t="s">
        <v>191</v>
      </c>
      <c r="E90" s="75" t="s">
        <v>144</v>
      </c>
      <c r="F90" s="81" t="s">
        <v>93</v>
      </c>
      <c r="G90" s="76">
        <v>41689</v>
      </c>
      <c r="H90" s="76">
        <v>42004</v>
      </c>
      <c r="I90" s="133"/>
      <c r="J90" s="77">
        <v>16766725</v>
      </c>
      <c r="K90" s="87" t="s">
        <v>179</v>
      </c>
      <c r="L90" s="35"/>
      <c r="M90" s="35"/>
      <c r="N90" s="35"/>
      <c r="O90" s="81" t="s">
        <v>88</v>
      </c>
      <c r="P90" s="28"/>
      <c r="Q90" s="35"/>
      <c r="R90" s="35">
        <v>10060035</v>
      </c>
      <c r="S90" s="82"/>
      <c r="T90" s="40">
        <f t="shared" si="91"/>
        <v>10060035</v>
      </c>
      <c r="U90" s="35"/>
      <c r="V90" s="35"/>
      <c r="W90" s="35"/>
      <c r="X90" s="40">
        <f t="shared" si="92"/>
        <v>0</v>
      </c>
      <c r="Y90" s="35"/>
      <c r="Z90" s="35"/>
      <c r="AA90" s="35"/>
      <c r="AB90" s="40">
        <f t="shared" si="93"/>
        <v>0</v>
      </c>
      <c r="AC90" s="35"/>
      <c r="AD90" s="35"/>
      <c r="AE90" s="35"/>
      <c r="AF90" s="40">
        <f t="shared" si="94"/>
        <v>0</v>
      </c>
      <c r="AG90" s="40">
        <f t="shared" si="89"/>
        <v>10060035</v>
      </c>
      <c r="AH90" s="41">
        <f>IF(ISERROR(AG90/I85),0,AG90/I85)</f>
        <v>7.6398169348271053E-2</v>
      </c>
      <c r="AI90" s="42">
        <f t="shared" si="90"/>
        <v>1.6192850643089743E-2</v>
      </c>
    </row>
    <row r="91" spans="1:35" ht="39" customHeight="1" outlineLevel="1">
      <c r="A91" s="16">
        <v>6</v>
      </c>
      <c r="B91" s="81" t="s">
        <v>185</v>
      </c>
      <c r="C91" s="85">
        <v>41683</v>
      </c>
      <c r="D91" s="75" t="s">
        <v>192</v>
      </c>
      <c r="E91" s="75" t="s">
        <v>144</v>
      </c>
      <c r="F91" s="81" t="s">
        <v>93</v>
      </c>
      <c r="G91" s="76">
        <v>41689</v>
      </c>
      <c r="H91" s="76">
        <v>42004</v>
      </c>
      <c r="I91" s="134"/>
      <c r="J91" s="77">
        <v>17316725</v>
      </c>
      <c r="K91" s="87" t="s">
        <v>179</v>
      </c>
      <c r="L91" s="35"/>
      <c r="M91" s="35"/>
      <c r="N91" s="35"/>
      <c r="O91" s="81" t="s">
        <v>88</v>
      </c>
      <c r="P91" s="28"/>
      <c r="Q91" s="35"/>
      <c r="R91" s="35">
        <v>10390035</v>
      </c>
      <c r="S91" s="82"/>
      <c r="T91" s="40">
        <f t="shared" si="91"/>
        <v>10390035</v>
      </c>
      <c r="U91" s="35"/>
      <c r="V91" s="35"/>
      <c r="W91" s="35"/>
      <c r="X91" s="40">
        <f t="shared" si="92"/>
        <v>0</v>
      </c>
      <c r="Y91" s="35"/>
      <c r="Z91" s="35"/>
      <c r="AA91" s="35"/>
      <c r="AB91" s="40">
        <f t="shared" si="93"/>
        <v>0</v>
      </c>
      <c r="AC91" s="35"/>
      <c r="AD91" s="35"/>
      <c r="AE91" s="35"/>
      <c r="AF91" s="40">
        <f t="shared" si="94"/>
        <v>0</v>
      </c>
      <c r="AG91" s="40">
        <f t="shared" si="89"/>
        <v>10390035</v>
      </c>
      <c r="AH91" s="41">
        <f>IF(ISERROR(AG91/I85),0,AG91/I85)</f>
        <v>7.8904263599924196E-2</v>
      </c>
      <c r="AI91" s="42">
        <f t="shared" si="90"/>
        <v>1.6724025804231789E-2</v>
      </c>
    </row>
    <row r="92" spans="1:35" ht="12.75" customHeight="1">
      <c r="A92" s="109" t="s">
        <v>74</v>
      </c>
      <c r="B92" s="110"/>
      <c r="C92" s="110"/>
      <c r="D92" s="110"/>
      <c r="E92" s="110"/>
      <c r="F92" s="110"/>
      <c r="G92" s="110"/>
      <c r="H92" s="111"/>
      <c r="I92" s="55">
        <f>I85</f>
        <v>131679006</v>
      </c>
      <c r="J92" s="55">
        <f>SUM(J86:J91)</f>
        <v>131679006</v>
      </c>
      <c r="K92" s="56"/>
      <c r="L92" s="55">
        <f>SUM(L86:L91)</f>
        <v>0</v>
      </c>
      <c r="M92" s="55">
        <f>SUM(M86:M91)</f>
        <v>0</v>
      </c>
      <c r="N92" s="55">
        <f>SUM(N86:N91)</f>
        <v>0</v>
      </c>
      <c r="O92" s="57"/>
      <c r="P92" s="59"/>
      <c r="Q92" s="55">
        <f t="shared" ref="Q92:AG92" si="95">SUM(Q86:Q91)</f>
        <v>0</v>
      </c>
      <c r="R92" s="55">
        <f t="shared" si="95"/>
        <v>79007404</v>
      </c>
      <c r="S92" s="55">
        <f t="shared" si="95"/>
        <v>0</v>
      </c>
      <c r="T92" s="60">
        <f t="shared" si="95"/>
        <v>79007404</v>
      </c>
      <c r="U92" s="55">
        <f t="shared" si="95"/>
        <v>0</v>
      </c>
      <c r="V92" s="55">
        <f t="shared" si="95"/>
        <v>0</v>
      </c>
      <c r="W92" s="55">
        <f t="shared" si="95"/>
        <v>0</v>
      </c>
      <c r="X92" s="60">
        <f t="shared" si="95"/>
        <v>0</v>
      </c>
      <c r="Y92" s="55">
        <f t="shared" si="95"/>
        <v>0</v>
      </c>
      <c r="Z92" s="55">
        <f t="shared" si="95"/>
        <v>0</v>
      </c>
      <c r="AA92" s="55">
        <f t="shared" si="95"/>
        <v>0</v>
      </c>
      <c r="AB92" s="60">
        <f t="shared" si="95"/>
        <v>0</v>
      </c>
      <c r="AC92" s="55">
        <f t="shared" si="95"/>
        <v>0</v>
      </c>
      <c r="AD92" s="55">
        <f t="shared" si="95"/>
        <v>0</v>
      </c>
      <c r="AE92" s="55">
        <f t="shared" si="95"/>
        <v>0</v>
      </c>
      <c r="AF92" s="60">
        <f t="shared" si="95"/>
        <v>0</v>
      </c>
      <c r="AG92" s="53">
        <f t="shared" si="95"/>
        <v>79007404</v>
      </c>
      <c r="AH92" s="54">
        <f>IF(ISERROR(AG92/I92),0,AG92/I92)</f>
        <v>0.60000000303768997</v>
      </c>
      <c r="AI92" s="54">
        <f>IF(ISERROR(AG92/$AG$105),0,AG92/$AG$105)</f>
        <v>0.12717203197307475</v>
      </c>
    </row>
    <row r="93" spans="1:35" ht="12.75" customHeight="1">
      <c r="A93" s="36"/>
      <c r="B93" s="115" t="s">
        <v>49</v>
      </c>
      <c r="C93" s="116"/>
      <c r="D93" s="117"/>
      <c r="E93" s="18"/>
      <c r="F93" s="19"/>
      <c r="G93" s="20"/>
      <c r="H93" s="20"/>
      <c r="I93" s="21"/>
      <c r="J93" s="22"/>
      <c r="K93" s="23"/>
      <c r="L93" s="24"/>
      <c r="M93" s="24"/>
      <c r="N93" s="24"/>
      <c r="O93" s="19"/>
      <c r="P93" s="25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6"/>
      <c r="AI93" s="26"/>
    </row>
    <row r="94" spans="1:35" ht="12.75" hidden="1" customHeight="1" outlineLevel="1">
      <c r="A94" s="16">
        <v>1</v>
      </c>
      <c r="B94" s="28"/>
      <c r="C94" s="27"/>
      <c r="D94" s="28"/>
      <c r="E94" s="28"/>
      <c r="F94" s="28"/>
      <c r="G94" s="27"/>
      <c r="H94" s="27"/>
      <c r="I94" s="29"/>
      <c r="J94" s="30"/>
      <c r="K94" s="28"/>
      <c r="L94" s="35"/>
      <c r="M94" s="35"/>
      <c r="N94" s="35"/>
      <c r="O94" s="28"/>
      <c r="P94" s="28"/>
      <c r="Q94" s="35"/>
      <c r="R94" s="35"/>
      <c r="S94" s="35"/>
      <c r="T94" s="40">
        <f>SUM(Q94:S94)</f>
        <v>0</v>
      </c>
      <c r="U94" s="35"/>
      <c r="V94" s="35"/>
      <c r="W94" s="35"/>
      <c r="X94" s="40">
        <f>SUM(U94:W94)</f>
        <v>0</v>
      </c>
      <c r="Y94" s="35"/>
      <c r="Z94" s="35"/>
      <c r="AA94" s="35"/>
      <c r="AB94" s="40">
        <f>SUM(Y94:AA94)</f>
        <v>0</v>
      </c>
      <c r="AC94" s="35"/>
      <c r="AD94" s="35"/>
      <c r="AE94" s="35"/>
      <c r="AF94" s="40">
        <f>SUM(AC94:AE94)</f>
        <v>0</v>
      </c>
      <c r="AG94" s="40">
        <f t="shared" ref="AG94:AG103" si="96">SUM(T94,X94,AB94,AF94)</f>
        <v>0</v>
      </c>
      <c r="AH94" s="41">
        <f>IF(ISERROR(AG94/I94),0,AG94/I94)</f>
        <v>0</v>
      </c>
      <c r="AI94" s="42">
        <f t="shared" ref="AI94:AI103" si="97">IF(ISERROR(AG94/$AG$105),"-",AG94/$AG$105)</f>
        <v>0</v>
      </c>
    </row>
    <row r="95" spans="1:35" ht="12.75" hidden="1" customHeight="1" outlineLevel="1">
      <c r="A95" s="16">
        <v>2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3" si="98">SUM(Q95:S95)</f>
        <v>0</v>
      </c>
      <c r="U95" s="35"/>
      <c r="V95" s="35"/>
      <c r="W95" s="35"/>
      <c r="X95" s="40">
        <f t="shared" ref="X95:X103" si="99">SUM(U95:W95)</f>
        <v>0</v>
      </c>
      <c r="Y95" s="35"/>
      <c r="Z95" s="35"/>
      <c r="AA95" s="35"/>
      <c r="AB95" s="40">
        <f t="shared" ref="AB95:AB103" si="100">SUM(Y95:AA95)</f>
        <v>0</v>
      </c>
      <c r="AC95" s="35"/>
      <c r="AD95" s="35"/>
      <c r="AE95" s="35"/>
      <c r="AF95" s="40">
        <f t="shared" ref="AF95:AF103" si="101">SUM(AC95:AE95)</f>
        <v>0</v>
      </c>
      <c r="AG95" s="40">
        <f t="shared" si="96"/>
        <v>0</v>
      </c>
      <c r="AH95" s="41">
        <f t="shared" ref="AH95:AH103" si="102">IF(ISERROR(AG95/I95),0,AG95/I95)</f>
        <v>0</v>
      </c>
      <c r="AI95" s="42">
        <f t="shared" si="97"/>
        <v>0</v>
      </c>
    </row>
    <row r="96" spans="1:35" ht="12.75" hidden="1" customHeight="1" outlineLevel="1">
      <c r="A96" s="16">
        <v>3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8"/>
        <v>0</v>
      </c>
      <c r="U96" s="35"/>
      <c r="V96" s="35"/>
      <c r="W96" s="35"/>
      <c r="X96" s="40">
        <f t="shared" si="99"/>
        <v>0</v>
      </c>
      <c r="Y96" s="35"/>
      <c r="Z96" s="35"/>
      <c r="AA96" s="35"/>
      <c r="AB96" s="40">
        <f t="shared" si="100"/>
        <v>0</v>
      </c>
      <c r="AC96" s="35"/>
      <c r="AD96" s="35"/>
      <c r="AE96" s="35"/>
      <c r="AF96" s="40">
        <f t="shared" si="101"/>
        <v>0</v>
      </c>
      <c r="AG96" s="40">
        <f t="shared" si="96"/>
        <v>0</v>
      </c>
      <c r="AH96" s="41">
        <f t="shared" si="102"/>
        <v>0</v>
      </c>
      <c r="AI96" s="42">
        <f t="shared" si="97"/>
        <v>0</v>
      </c>
    </row>
    <row r="97" spans="1:35" ht="12.75" hidden="1" customHeight="1" outlineLevel="1">
      <c r="A97" s="16">
        <v>4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8"/>
        <v>0</v>
      </c>
      <c r="U97" s="35"/>
      <c r="V97" s="35"/>
      <c r="W97" s="35"/>
      <c r="X97" s="40">
        <f t="shared" si="99"/>
        <v>0</v>
      </c>
      <c r="Y97" s="35"/>
      <c r="Z97" s="35"/>
      <c r="AA97" s="35"/>
      <c r="AB97" s="40">
        <f t="shared" si="100"/>
        <v>0</v>
      </c>
      <c r="AC97" s="35"/>
      <c r="AD97" s="35"/>
      <c r="AE97" s="35"/>
      <c r="AF97" s="40">
        <f t="shared" si="101"/>
        <v>0</v>
      </c>
      <c r="AG97" s="40">
        <f t="shared" si="96"/>
        <v>0</v>
      </c>
      <c r="AH97" s="41">
        <f t="shared" si="102"/>
        <v>0</v>
      </c>
      <c r="AI97" s="42">
        <f t="shared" si="97"/>
        <v>0</v>
      </c>
    </row>
    <row r="98" spans="1:35" ht="12.75" hidden="1" customHeight="1" outlineLevel="1">
      <c r="A98" s="16">
        <v>5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8"/>
        <v>0</v>
      </c>
      <c r="U98" s="35"/>
      <c r="V98" s="35"/>
      <c r="W98" s="35"/>
      <c r="X98" s="40">
        <f t="shared" si="99"/>
        <v>0</v>
      </c>
      <c r="Y98" s="35"/>
      <c r="Z98" s="35"/>
      <c r="AA98" s="35"/>
      <c r="AB98" s="40">
        <f t="shared" si="100"/>
        <v>0</v>
      </c>
      <c r="AC98" s="35"/>
      <c r="AD98" s="35"/>
      <c r="AE98" s="35"/>
      <c r="AF98" s="40">
        <f t="shared" si="101"/>
        <v>0</v>
      </c>
      <c r="AG98" s="40">
        <f t="shared" si="96"/>
        <v>0</v>
      </c>
      <c r="AH98" s="41">
        <f t="shared" si="102"/>
        <v>0</v>
      </c>
      <c r="AI98" s="42">
        <f t="shared" si="97"/>
        <v>0</v>
      </c>
    </row>
    <row r="99" spans="1:35" ht="12.75" hidden="1" customHeight="1" outlineLevel="1">
      <c r="A99" s="16">
        <v>6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8"/>
        <v>0</v>
      </c>
      <c r="U99" s="35"/>
      <c r="V99" s="35"/>
      <c r="W99" s="35"/>
      <c r="X99" s="40">
        <f t="shared" si="99"/>
        <v>0</v>
      </c>
      <c r="Y99" s="35"/>
      <c r="Z99" s="35"/>
      <c r="AA99" s="35"/>
      <c r="AB99" s="40">
        <f t="shared" si="100"/>
        <v>0</v>
      </c>
      <c r="AC99" s="35"/>
      <c r="AD99" s="35"/>
      <c r="AE99" s="35"/>
      <c r="AF99" s="40">
        <f t="shared" si="101"/>
        <v>0</v>
      </c>
      <c r="AG99" s="40">
        <f t="shared" si="96"/>
        <v>0</v>
      </c>
      <c r="AH99" s="41">
        <f t="shared" si="102"/>
        <v>0</v>
      </c>
      <c r="AI99" s="42">
        <f t="shared" si="97"/>
        <v>0</v>
      </c>
    </row>
    <row r="100" spans="1:35" ht="12.75" hidden="1" customHeight="1" outlineLevel="1">
      <c r="A100" s="16">
        <v>7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8"/>
        <v>0</v>
      </c>
      <c r="U100" s="35"/>
      <c r="V100" s="35"/>
      <c r="W100" s="35"/>
      <c r="X100" s="40">
        <f t="shared" si="99"/>
        <v>0</v>
      </c>
      <c r="Y100" s="35"/>
      <c r="Z100" s="35"/>
      <c r="AA100" s="35"/>
      <c r="AB100" s="40">
        <f t="shared" si="100"/>
        <v>0</v>
      </c>
      <c r="AC100" s="35"/>
      <c r="AD100" s="35"/>
      <c r="AE100" s="35"/>
      <c r="AF100" s="40">
        <f t="shared" si="101"/>
        <v>0</v>
      </c>
      <c r="AG100" s="40">
        <f t="shared" si="96"/>
        <v>0</v>
      </c>
      <c r="AH100" s="41">
        <f t="shared" si="102"/>
        <v>0</v>
      </c>
      <c r="AI100" s="42">
        <f t="shared" si="97"/>
        <v>0</v>
      </c>
    </row>
    <row r="101" spans="1:35" ht="12.75" hidden="1" customHeight="1" outlineLevel="1">
      <c r="A101" s="16">
        <v>8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8"/>
        <v>0</v>
      </c>
      <c r="U101" s="35"/>
      <c r="V101" s="35"/>
      <c r="W101" s="35"/>
      <c r="X101" s="40">
        <f t="shared" si="99"/>
        <v>0</v>
      </c>
      <c r="Y101" s="35"/>
      <c r="Z101" s="35"/>
      <c r="AA101" s="35"/>
      <c r="AB101" s="40">
        <f t="shared" si="100"/>
        <v>0</v>
      </c>
      <c r="AC101" s="35"/>
      <c r="AD101" s="35"/>
      <c r="AE101" s="35"/>
      <c r="AF101" s="40">
        <f t="shared" si="101"/>
        <v>0</v>
      </c>
      <c r="AG101" s="40">
        <f t="shared" si="96"/>
        <v>0</v>
      </c>
      <c r="AH101" s="41">
        <f t="shared" si="102"/>
        <v>0</v>
      </c>
      <c r="AI101" s="42">
        <f t="shared" si="97"/>
        <v>0</v>
      </c>
    </row>
    <row r="102" spans="1:35" ht="12.75" hidden="1" customHeight="1" outlineLevel="1">
      <c r="A102" s="16">
        <v>9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8"/>
        <v>0</v>
      </c>
      <c r="U102" s="35"/>
      <c r="V102" s="35"/>
      <c r="W102" s="35"/>
      <c r="X102" s="40">
        <f t="shared" si="99"/>
        <v>0</v>
      </c>
      <c r="Y102" s="35"/>
      <c r="Z102" s="35"/>
      <c r="AA102" s="35"/>
      <c r="AB102" s="40">
        <f t="shared" si="100"/>
        <v>0</v>
      </c>
      <c r="AC102" s="35"/>
      <c r="AD102" s="35"/>
      <c r="AE102" s="35"/>
      <c r="AF102" s="40">
        <f t="shared" si="101"/>
        <v>0</v>
      </c>
      <c r="AG102" s="40">
        <f t="shared" si="96"/>
        <v>0</v>
      </c>
      <c r="AH102" s="41">
        <f t="shared" si="102"/>
        <v>0</v>
      </c>
      <c r="AI102" s="42">
        <f t="shared" si="97"/>
        <v>0</v>
      </c>
    </row>
    <row r="103" spans="1:35" ht="12.75" hidden="1" customHeight="1" outlineLevel="1">
      <c r="A103" s="16">
        <v>10</v>
      </c>
      <c r="B103" s="32"/>
      <c r="C103" s="31"/>
      <c r="D103" s="32"/>
      <c r="E103" s="32"/>
      <c r="F103" s="32"/>
      <c r="G103" s="31"/>
      <c r="H103" s="31"/>
      <c r="I103" s="29"/>
      <c r="J103" s="34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98"/>
        <v>0</v>
      </c>
      <c r="U103" s="35"/>
      <c r="V103" s="35"/>
      <c r="W103" s="35"/>
      <c r="X103" s="40">
        <f t="shared" si="99"/>
        <v>0</v>
      </c>
      <c r="Y103" s="35"/>
      <c r="Z103" s="35"/>
      <c r="AA103" s="35"/>
      <c r="AB103" s="40">
        <f t="shared" si="100"/>
        <v>0</v>
      </c>
      <c r="AC103" s="35"/>
      <c r="AD103" s="35"/>
      <c r="AE103" s="35"/>
      <c r="AF103" s="40">
        <f t="shared" si="101"/>
        <v>0</v>
      </c>
      <c r="AG103" s="40">
        <f t="shared" si="96"/>
        <v>0</v>
      </c>
      <c r="AH103" s="41">
        <f t="shared" si="102"/>
        <v>0</v>
      </c>
      <c r="AI103" s="42">
        <f t="shared" si="97"/>
        <v>0</v>
      </c>
    </row>
    <row r="104" spans="1:35" s="17" customFormat="1" collapsed="1">
      <c r="A104" s="109" t="s">
        <v>50</v>
      </c>
      <c r="B104" s="110"/>
      <c r="C104" s="110"/>
      <c r="D104" s="110"/>
      <c r="E104" s="110"/>
      <c r="F104" s="110"/>
      <c r="G104" s="110"/>
      <c r="H104" s="111"/>
      <c r="I104" s="55">
        <f>SUM(I94:I103)</f>
        <v>0</v>
      </c>
      <c r="J104" s="55">
        <f>SUM(J94:J103)</f>
        <v>0</v>
      </c>
      <c r="K104" s="56"/>
      <c r="L104" s="55">
        <f>SUM(L94:L103)</f>
        <v>0</v>
      </c>
      <c r="M104" s="55">
        <f>SUM(M94:M103)</f>
        <v>0</v>
      </c>
      <c r="N104" s="55">
        <f>SUM(N94:N103)</f>
        <v>0</v>
      </c>
      <c r="O104" s="57"/>
      <c r="P104" s="59"/>
      <c r="Q104" s="55">
        <f t="shared" ref="Q104:AG104" si="103">SUM(Q94:Q103)</f>
        <v>0</v>
      </c>
      <c r="R104" s="55">
        <f t="shared" si="103"/>
        <v>0</v>
      </c>
      <c r="S104" s="55">
        <f t="shared" si="103"/>
        <v>0</v>
      </c>
      <c r="T104" s="60">
        <f t="shared" si="103"/>
        <v>0</v>
      </c>
      <c r="U104" s="55">
        <f t="shared" si="103"/>
        <v>0</v>
      </c>
      <c r="V104" s="55">
        <f t="shared" si="103"/>
        <v>0</v>
      </c>
      <c r="W104" s="55">
        <f t="shared" si="103"/>
        <v>0</v>
      </c>
      <c r="X104" s="60">
        <f t="shared" si="103"/>
        <v>0</v>
      </c>
      <c r="Y104" s="55">
        <f t="shared" si="103"/>
        <v>0</v>
      </c>
      <c r="Z104" s="55">
        <f t="shared" si="103"/>
        <v>0</v>
      </c>
      <c r="AA104" s="55">
        <f t="shared" si="103"/>
        <v>0</v>
      </c>
      <c r="AB104" s="60">
        <f t="shared" si="103"/>
        <v>0</v>
      </c>
      <c r="AC104" s="55">
        <f t="shared" si="103"/>
        <v>0</v>
      </c>
      <c r="AD104" s="55">
        <f t="shared" si="103"/>
        <v>0</v>
      </c>
      <c r="AE104" s="55">
        <f t="shared" si="103"/>
        <v>0</v>
      </c>
      <c r="AF104" s="60">
        <f t="shared" si="103"/>
        <v>0</v>
      </c>
      <c r="AG104" s="53">
        <f t="shared" si="103"/>
        <v>0</v>
      </c>
      <c r="AH104" s="54">
        <f>IF(ISERROR(AG104/I104),0,AG104/I104)</f>
        <v>0</v>
      </c>
      <c r="AI104" s="54">
        <f>IF(ISERROR(AG104/$AG$105),0,AG104/$AG$105)</f>
        <v>0</v>
      </c>
    </row>
    <row r="105" spans="1:35">
      <c r="A105" s="112" t="str">
        <f>"TOTAL ASIG."&amp;" "&amp;$A$5</f>
        <v xml:space="preserve">TOTAL ASIG. 24-03-342 APOYO, MONITOREO Y SUPERVISION A LA GESTION TERRITORIAL </v>
      </c>
      <c r="B105" s="113"/>
      <c r="C105" s="113"/>
      <c r="D105" s="113"/>
      <c r="E105" s="113"/>
      <c r="F105" s="113"/>
      <c r="G105" s="113"/>
      <c r="H105" s="114"/>
      <c r="I105" s="62">
        <f>+I11+I16+I21+I26+I37+I42+I48+I54+I58+I64+I70+I76+I92+I80+I84+I104</f>
        <v>1035440000</v>
      </c>
      <c r="J105" s="60">
        <f>+J11+J16+J21+J26+J37+J42+J48+J54+J58+J64+J70+J76+J92+J80+J84+J104</f>
        <v>973677659</v>
      </c>
      <c r="K105" s="63"/>
      <c r="L105" s="60">
        <f>+L11+L16+L21+L26+L37+L42+L48+L54+L58+L64+L70+L76+L92+L80+L84+L104</f>
        <v>0</v>
      </c>
      <c r="M105" s="60">
        <f>+M11+M16+M21+M26+M37+M42+M48+M54+M58+M64+M70+M76+M92+M80+M84+M104</f>
        <v>0</v>
      </c>
      <c r="N105" s="60">
        <f>+N11+N16+N21+N26+N37+N42+N48+N54+N58+N64+N70+N76+N92+N80+N84+N104</f>
        <v>0</v>
      </c>
      <c r="O105" s="64"/>
      <c r="P105" s="65"/>
      <c r="Q105" s="60">
        <f t="shared" ref="Q105:AG105" si="104">+Q11+Q16+Q21+Q26+Q37+Q42+Q48+Q54+Q58+Q64+Q70+Q76+Q92+Q80+Q84+Q104</f>
        <v>0</v>
      </c>
      <c r="R105" s="60">
        <f t="shared" si="104"/>
        <v>563830500</v>
      </c>
      <c r="S105" s="60">
        <f t="shared" si="104"/>
        <v>57433490</v>
      </c>
      <c r="T105" s="60">
        <f t="shared" si="104"/>
        <v>621263990</v>
      </c>
      <c r="U105" s="60">
        <f t="shared" si="104"/>
        <v>0</v>
      </c>
      <c r="V105" s="60">
        <f t="shared" si="104"/>
        <v>0</v>
      </c>
      <c r="W105" s="60">
        <f t="shared" si="104"/>
        <v>0</v>
      </c>
      <c r="X105" s="60">
        <f t="shared" si="104"/>
        <v>0</v>
      </c>
      <c r="Y105" s="60">
        <f t="shared" si="104"/>
        <v>0</v>
      </c>
      <c r="Z105" s="60">
        <f t="shared" si="104"/>
        <v>0</v>
      </c>
      <c r="AA105" s="60">
        <f t="shared" si="104"/>
        <v>0</v>
      </c>
      <c r="AB105" s="60">
        <f t="shared" si="104"/>
        <v>0</v>
      </c>
      <c r="AC105" s="60">
        <f t="shared" si="104"/>
        <v>0</v>
      </c>
      <c r="AD105" s="60">
        <f t="shared" si="104"/>
        <v>0</v>
      </c>
      <c r="AE105" s="60">
        <f t="shared" si="104"/>
        <v>0</v>
      </c>
      <c r="AF105" s="60">
        <f t="shared" si="104"/>
        <v>0</v>
      </c>
      <c r="AG105" s="60">
        <f t="shared" si="104"/>
        <v>621263990</v>
      </c>
      <c r="AH105" s="61">
        <f>IF(ISERROR(AG105/I105),"-",AG105/I105)</f>
        <v>0.59999999034226992</v>
      </c>
      <c r="AI105" s="61">
        <f>IF(ISERROR(AG105/$AG$105),"-",AG105/$AG$105)</f>
        <v>1</v>
      </c>
    </row>
    <row r="106" spans="1:35">
      <c r="I106" s="4"/>
      <c r="Q106" s="4"/>
      <c r="R106" s="4"/>
      <c r="S106" s="4"/>
      <c r="U106" s="4"/>
      <c r="V106" s="4"/>
      <c r="W106" s="4"/>
      <c r="Y106" s="4"/>
      <c r="Z106" s="4"/>
      <c r="AA106" s="4"/>
      <c r="AC106" s="4"/>
      <c r="AD106" s="4"/>
      <c r="AE106" s="4"/>
    </row>
    <row r="107" spans="1:35">
      <c r="I107" s="4"/>
      <c r="Q107" s="4"/>
      <c r="R107" s="4"/>
      <c r="S107" s="4"/>
      <c r="U107" s="4"/>
      <c r="V107" s="4"/>
      <c r="W107" s="4"/>
      <c r="Y107" s="4"/>
      <c r="Z107" s="4"/>
      <c r="AA107" s="4"/>
      <c r="AC107" s="4"/>
      <c r="AD107" s="4"/>
      <c r="AE107" s="4"/>
    </row>
    <row r="108" spans="1:35">
      <c r="I108" s="4"/>
      <c r="Q108" s="4"/>
      <c r="R108" s="4"/>
      <c r="S108" s="4"/>
      <c r="U108" s="4"/>
      <c r="V108" s="4"/>
      <c r="W108" s="4"/>
      <c r="Y108" s="4"/>
      <c r="Z108" s="4"/>
      <c r="AA108" s="4"/>
      <c r="AC108" s="4"/>
      <c r="AD108" s="4"/>
      <c r="AE108" s="4"/>
    </row>
    <row r="109" spans="1:35">
      <c r="I109" s="4"/>
      <c r="Q109" s="4"/>
      <c r="R109" s="4"/>
      <c r="S109" s="4"/>
      <c r="U109" s="4"/>
      <c r="V109" s="4"/>
      <c r="W109" s="4"/>
      <c r="Y109" s="4"/>
      <c r="Z109" s="4"/>
      <c r="AA109" s="4"/>
      <c r="AC109" s="4"/>
      <c r="AD109" s="4"/>
      <c r="AE109" s="4"/>
    </row>
    <row r="110" spans="1:35">
      <c r="I110" s="4"/>
      <c r="Q110" s="4"/>
      <c r="R110" s="4"/>
      <c r="S110" s="4"/>
      <c r="U110" s="4"/>
      <c r="V110" s="4"/>
      <c r="W110" s="4"/>
      <c r="Y110" s="4"/>
      <c r="Z110" s="4"/>
      <c r="AA110" s="4"/>
      <c r="AC110" s="4"/>
      <c r="AD110" s="4"/>
      <c r="AE110" s="4"/>
    </row>
    <row r="111" spans="1:35">
      <c r="I111" s="4"/>
      <c r="Q111" s="4"/>
      <c r="R111" s="4"/>
      <c r="S111" s="4"/>
      <c r="U111" s="4"/>
      <c r="V111" s="4"/>
      <c r="W111" s="4"/>
      <c r="Y111" s="4"/>
      <c r="Z111" s="4"/>
      <c r="AA111" s="4"/>
      <c r="AC111" s="4"/>
      <c r="AD111" s="4"/>
      <c r="AE111" s="4"/>
    </row>
    <row r="112" spans="1:35">
      <c r="I112" s="4"/>
      <c r="Q112" s="4"/>
      <c r="R112" s="4"/>
      <c r="S112" s="4"/>
      <c r="U112" s="4"/>
      <c r="V112" s="4"/>
      <c r="W112" s="4"/>
      <c r="Y112" s="4"/>
      <c r="Z112" s="4"/>
      <c r="AA112" s="4"/>
      <c r="AC112" s="4"/>
      <c r="AD112" s="4"/>
      <c r="AE112" s="4"/>
    </row>
    <row r="113" spans="9:31">
      <c r="I113" s="4"/>
      <c r="Q113" s="4"/>
      <c r="R113" s="4"/>
      <c r="S113" s="4"/>
      <c r="U113" s="4"/>
      <c r="V113" s="4"/>
      <c r="W113" s="4"/>
      <c r="Y113" s="4"/>
      <c r="Z113" s="4"/>
      <c r="AA113" s="4"/>
      <c r="AC113" s="4"/>
      <c r="AD113" s="4"/>
      <c r="AE113" s="4"/>
    </row>
    <row r="114" spans="9:31">
      <c r="I114" s="4"/>
      <c r="Q114" s="4"/>
      <c r="R114" s="4"/>
      <c r="S114" s="4"/>
      <c r="U114" s="4"/>
      <c r="V114" s="4"/>
      <c r="W114" s="4"/>
      <c r="Y114" s="4"/>
      <c r="Z114" s="4"/>
      <c r="AA114" s="4"/>
      <c r="AC114" s="4"/>
      <c r="AD114" s="4"/>
      <c r="AE114" s="4"/>
    </row>
    <row r="115" spans="9:31">
      <c r="I115" s="4"/>
      <c r="Q115" s="4"/>
      <c r="R115" s="4"/>
      <c r="S115" s="4"/>
      <c r="U115" s="4"/>
      <c r="V115" s="4"/>
      <c r="W115" s="4"/>
      <c r="Y115" s="4"/>
      <c r="Z115" s="4"/>
      <c r="AA115" s="4"/>
      <c r="AC115" s="4"/>
      <c r="AD115" s="4"/>
      <c r="AE115" s="4"/>
    </row>
    <row r="116" spans="9:31">
      <c r="I116" s="4"/>
      <c r="Q116" s="4"/>
      <c r="R116" s="4"/>
      <c r="S116" s="4"/>
      <c r="U116" s="4"/>
      <c r="V116" s="4"/>
      <c r="W116" s="4"/>
      <c r="Y116" s="4"/>
      <c r="Z116" s="4"/>
      <c r="AA116" s="4"/>
      <c r="AC116" s="4"/>
      <c r="AD116" s="4"/>
      <c r="AE116" s="4"/>
    </row>
    <row r="117" spans="9:31">
      <c r="I117" s="4"/>
      <c r="Q117" s="4"/>
      <c r="R117" s="4"/>
      <c r="S117" s="4"/>
      <c r="U117" s="4"/>
      <c r="V117" s="4"/>
      <c r="W117" s="4"/>
      <c r="Y117" s="4"/>
      <c r="Z117" s="4"/>
      <c r="AA117" s="4"/>
      <c r="AC117" s="4"/>
      <c r="AD117" s="4"/>
      <c r="AE117" s="4"/>
    </row>
    <row r="118" spans="9:31">
      <c r="I118" s="4"/>
      <c r="Q118" s="4"/>
      <c r="R118" s="4"/>
      <c r="S118" s="4"/>
      <c r="U118" s="4"/>
      <c r="V118" s="4"/>
      <c r="W118" s="4"/>
      <c r="Y118" s="4"/>
      <c r="Z118" s="4"/>
      <c r="AA118" s="4"/>
      <c r="AC118" s="4"/>
      <c r="AD118" s="4"/>
      <c r="AE118" s="4"/>
    </row>
    <row r="119" spans="9:31">
      <c r="I119" s="4"/>
      <c r="Q119" s="4"/>
      <c r="R119" s="4"/>
      <c r="S119" s="4"/>
      <c r="U119" s="4"/>
      <c r="V119" s="4"/>
      <c r="W119" s="4"/>
      <c r="Y119" s="4"/>
      <c r="Z119" s="4"/>
      <c r="AA119" s="4"/>
      <c r="AC119" s="4"/>
      <c r="AD119" s="4"/>
      <c r="AE119" s="4"/>
    </row>
    <row r="120" spans="9:31">
      <c r="I120" s="4"/>
      <c r="Q120" s="4"/>
      <c r="R120" s="4"/>
      <c r="S120" s="4"/>
      <c r="U120" s="4"/>
      <c r="V120" s="4"/>
      <c r="W120" s="4"/>
      <c r="Y120" s="4"/>
      <c r="Z120" s="4"/>
      <c r="AA120" s="4"/>
      <c r="AC120" s="4"/>
      <c r="AD120" s="4"/>
      <c r="AE120" s="4"/>
    </row>
    <row r="121" spans="9:31">
      <c r="I121" s="4"/>
      <c r="Q121" s="4"/>
      <c r="R121" s="4"/>
      <c r="S121" s="4"/>
      <c r="U121" s="4"/>
      <c r="V121" s="4"/>
      <c r="W121" s="4"/>
      <c r="Y121" s="4"/>
      <c r="Z121" s="4"/>
      <c r="AA121" s="4"/>
      <c r="AC121" s="4"/>
      <c r="AD121" s="4"/>
      <c r="AE121" s="4"/>
    </row>
    <row r="122" spans="9:31">
      <c r="I122" s="4"/>
      <c r="Q122" s="4"/>
      <c r="R122" s="4"/>
      <c r="S122" s="4"/>
      <c r="U122" s="4"/>
      <c r="V122" s="4"/>
      <c r="W122" s="4"/>
      <c r="Y122" s="4"/>
      <c r="Z122" s="4"/>
      <c r="AA122" s="4"/>
      <c r="AC122" s="4"/>
      <c r="AD122" s="4"/>
      <c r="AE122" s="4"/>
    </row>
  </sheetData>
  <sheetProtection insertRows="0" autoFilter="0"/>
  <dataConsolidate/>
  <mergeCells count="76">
    <mergeCell ref="K66:K69"/>
    <mergeCell ref="I27:I36"/>
    <mergeCell ref="I38:I41"/>
    <mergeCell ref="I43:I47"/>
    <mergeCell ref="I49:I53"/>
    <mergeCell ref="I55:I57"/>
    <mergeCell ref="A104:H104"/>
    <mergeCell ref="A105:H105"/>
    <mergeCell ref="A80:H80"/>
    <mergeCell ref="B81:D81"/>
    <mergeCell ref="A84:H84"/>
    <mergeCell ref="B85:D85"/>
    <mergeCell ref="A92:H92"/>
    <mergeCell ref="B93:D93"/>
    <mergeCell ref="B77:D77"/>
    <mergeCell ref="A48:H48"/>
    <mergeCell ref="B49:D49"/>
    <mergeCell ref="A54:H54"/>
    <mergeCell ref="B55:D55"/>
    <mergeCell ref="A58:H58"/>
    <mergeCell ref="B59:D59"/>
    <mergeCell ref="A64:H64"/>
    <mergeCell ref="B65:D65"/>
    <mergeCell ref="A70:H70"/>
    <mergeCell ref="B71:D71"/>
    <mergeCell ref="A76:H76"/>
    <mergeCell ref="AF6:AF7"/>
    <mergeCell ref="AG6:AG7"/>
    <mergeCell ref="AH6:AI6"/>
    <mergeCell ref="B43:D43"/>
    <mergeCell ref="A11:H11"/>
    <mergeCell ref="B12:D12"/>
    <mergeCell ref="A16:H16"/>
    <mergeCell ref="B17:D17"/>
    <mergeCell ref="A21:H21"/>
    <mergeCell ref="B22:D22"/>
    <mergeCell ref="A26:H26"/>
    <mergeCell ref="B27:D27"/>
    <mergeCell ref="A37:H37"/>
    <mergeCell ref="B38:D38"/>
    <mergeCell ref="A42:H42"/>
    <mergeCell ref="Q6:S6"/>
    <mergeCell ref="T6:T7"/>
    <mergeCell ref="U6:W6"/>
    <mergeCell ref="AB6:AB7"/>
    <mergeCell ref="AC6:AE6"/>
    <mergeCell ref="B8:D8"/>
    <mergeCell ref="I8:I10"/>
    <mergeCell ref="X6:X7"/>
    <mergeCell ref="Y6:AA6"/>
    <mergeCell ref="G6:H6"/>
    <mergeCell ref="I6:I7"/>
    <mergeCell ref="J6:J7"/>
    <mergeCell ref="K6:K7"/>
    <mergeCell ref="L6:N6"/>
    <mergeCell ref="O6:O7"/>
    <mergeCell ref="P6:P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  <mergeCell ref="I71:I75"/>
    <mergeCell ref="I85:I91"/>
    <mergeCell ref="I77:I79"/>
    <mergeCell ref="I12:I15"/>
    <mergeCell ref="I17:I20"/>
    <mergeCell ref="I22:I25"/>
    <mergeCell ref="I59:I63"/>
    <mergeCell ref="I65:I69"/>
    <mergeCell ref="I81:I83"/>
  </mergeCells>
  <dataValidations count="7">
    <dataValidation type="date" errorStyle="information" operator="greaterThan" allowBlank="1" showInputMessage="1" showErrorMessage="1" errorTitle="SÓLO FECHAS" error="Las fechas corresponden al presupuesto 2014" sqref="G97:H103 G60:H60 G72:H73 G75:H75 G62:H63 G44:H45 G47:H47 G18:H20 G9:H10 G13:H14 G31:H36 G28:H29 G23:H24 G50:H51 G53:H53 G56:H57 G39:H40 G66:H69 G78:H79 G82:H83 G86:H86 G88:H91 G94:H95">
      <formula1>41275</formula1>
    </dataValidation>
    <dataValidation type="date" allowBlank="1" showInputMessage="1" showErrorMessage="1" errorTitle="SÓLO FECHAS" error="Las fechas corresponden a las del Año 2013" sqref="G96:H96 G74:H74 G15:H15 G30:H30 G25:H25 G52:H52 G41:H41 G46:H46 G87:H87">
      <formula1>41275</formula1>
      <formula2>41639</formula2>
    </dataValidation>
    <dataValidation type="decimal" allowBlank="1" showInputMessage="1" showErrorMessage="1" errorTitle="Sólo números" error="Sólo ingresar números sin letras_x000a_" sqref="U94:W103 L66:M69 AC78:AE79 Y78:AA79 U78:W79 L72:M75 Q72:S75 Q66:S69 AC66:AE69 Y66:AA69 U66:W69 L60:M60 L62:M63 Q60:S63 Y50:AA53 AC50:AE53 U86:W91 U44:W47 L44:M47 Y39:AA41 Q44:S47 AC39:AE41 Q39:S41 L23:M25 U23:W25 Y23:AA25 AC23:AE25 Q23:S25 Q9:R10 L9:M10 AC9:AE10 Y9:AA10 U9:W10 U13:W15 AC13:AE15 Y13:AA15 Q13:S15 L13:M15 Q18:S20 AC18:AE20 Y18:AA20 U18:W20 L18:M20 L28:M36 Q28:S36 AC28:AE36 Y28:AA36 U28:W36 U39:W41 L39:M41 AC44:AE47 Y44:AA47 L50:M53 U50:W53 L56:M57 AC56:AE57 Y56:AA57 U56:W57 U60:W63 Y60:AA63 AC60:AE63 Q56:S57 U72:W75 Y72:AA75 AC72:AE75 Q78:S79 L78:M79 U82:W83 Y82:AA83 AC82:AE83 L82:M83 Q82:S83 AC94:AE103 Q94:S103 L94:M103 Q86:S91 Y94:AA103 L86:M91 AC86:AE91 Y86:AA91 Q50:S53">
      <formula1>-100000000</formula1>
      <formula2>10000000000</formula2>
    </dataValidation>
    <dataValidation type="textLength" operator="lessThanOrEqual" allowBlank="1" showInputMessage="1" showErrorMessage="1" sqref="J94:J103 J60 J62:J63 J56:J57 J44:J47 J13:J14 J9:J10 J18:J20 J28:J36 J23:J25 J50:J53 J40:J41 J78:J79 J82:J83 J86:J91">
      <formula1>255</formula1>
    </dataValidation>
    <dataValidation type="textLength" operator="lessThanOrEqual" allowBlank="1" showInputMessage="1" showErrorMessage="1" errorTitle="MÁXIMO DE CARACTERES SOBREPASADO" error="Sólo 255 caracteres por celdas" sqref="B94:B103 D82:F83 O72:P75 K78:K79 D72:F75 K66:K69 D66:F69 B66:B69 B60 F62:F63 K60 E61:E63 I59:I61 D56:F57 K50:K53 O44:P47 K39:K41 B23:B25 K23:K25 D23:F25 D18:F20 K9:K10 B9:B10 D9:F10 O9:P10 K13:K15 B18:B20 B13:B15 O13:P15 K18:K20 D13:F15 O18:P20 O28:P36 K28:K36 O23:P25 D28:F36 B39:B41 B28:B36 O39:P41 B44:B47 D44:F47 K44:K47 D39:F41 O50:P53 B50:B53 D50:F53 B56:B57 K56:K57 O56:P57 B62:B63 K62:K63 D62:D63 D60:F60 O60:P63 O66:P69 B72:B75 K72:K75 B78:B79 D78:F79 D94:F103 K82:K83 O78:P79 B82:B83 K94:K103 O94:P103 B86:B91 O86:P91 K86:K91 D86:F91 O82:P83">
      <formula1>255</formula1>
    </dataValidation>
    <dataValidation type="date" operator="greaterThan" allowBlank="1" showInputMessage="1" showErrorMessage="1" errorTitle="Error en Ingresos de Fechas" error="La fecha debe corresponder al Año 2014." sqref="C94:C103 C66:C69 C72:C75 C60 C62:C63 C44:C47 C9:C10 C13:C15 C18:C20 C28:C36 C39:C41 C50:C53 C23:C25 C56:C57 C78:C79 C82:C83 C86:C91">
      <formula1>41275</formula1>
    </dataValidation>
    <dataValidation allowBlank="1" showInputMessage="1" showErrorMessage="1" errorTitle="Sólo números" error="Sólo ingresar números sin letras_x000a_" sqref="N93:N103 N65:N69 N71:N75 N62:N63 N59:N60 N43:N47 N8:N10 N12:N15 N17:N20 N27:N36 N38:N41 N49:N53 N22:N25 N55:N57 N77:N79 N81:N83 N85:N91"/>
  </dataValidations>
  <printOptions horizontalCentered="1"/>
  <pageMargins left="0.35433070866141736" right="0.15748031496062992" top="0.39370078740157483" bottom="0.19685039370078741" header="0" footer="0"/>
  <pageSetup paperSize="184" scale="36" fitToHeight="20" orientation="landscape" r:id="rId1"/>
  <headerFooter alignWithMargins="0"/>
  <ignoredErrors>
    <ignoredError sqref="X42:AF4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D90" sqref="D90"/>
      <selection pane="bottomLeft" activeCell="A5" sqref="A5:Y5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customWidth="1" outlineLevel="1"/>
    <col min="18" max="18" width="12.28515625" style="6" customWidth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36" t="str">
        <f>+'24-03-342'!A1:AI1</f>
        <v>PARTIDA 21 - 01 - 01 "SUBSECRETARIA DE SERVICIOS SOCIALES"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</row>
    <row r="2" spans="1:25" s="1" customFormat="1" ht="16.5" customHeight="1">
      <c r="A2" s="136" t="s">
        <v>76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</row>
    <row r="3" spans="1:25" s="1" customFormat="1" ht="16.5" customHeight="1">
      <c r="A3" s="136" t="str">
        <f>+'24-03-342'!A3:AI3</f>
        <v>EJECUCIÓN AL 31 DE MARZO DE 2014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</row>
    <row r="4" spans="1:2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</row>
    <row r="5" spans="1:25" ht="18" customHeight="1">
      <c r="A5" s="146" t="str">
        <f>+'24-03-342'!A5:H5</f>
        <v xml:space="preserve">24-03-342 APOYO, MONITOREO Y SUPERVISION A LA GESTION TERRITORIAL 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8"/>
    </row>
    <row r="6" spans="1:25" s="3" customFormat="1" ht="25.5" customHeight="1">
      <c r="A6" s="149" t="s">
        <v>34</v>
      </c>
      <c r="B6" s="142" t="s">
        <v>32</v>
      </c>
      <c r="C6" s="142" t="s">
        <v>51</v>
      </c>
      <c r="D6" s="150" t="s">
        <v>21</v>
      </c>
      <c r="E6" s="151"/>
      <c r="F6" s="152"/>
      <c r="G6" s="145" t="s">
        <v>33</v>
      </c>
      <c r="H6" s="145"/>
      <c r="I6" s="145"/>
      <c r="J6" s="140" t="s">
        <v>23</v>
      </c>
      <c r="K6" s="145" t="s">
        <v>33</v>
      </c>
      <c r="L6" s="145"/>
      <c r="M6" s="145"/>
      <c r="N6" s="140" t="s">
        <v>24</v>
      </c>
      <c r="O6" s="145" t="s">
        <v>33</v>
      </c>
      <c r="P6" s="145"/>
      <c r="Q6" s="145"/>
      <c r="R6" s="140" t="s">
        <v>25</v>
      </c>
      <c r="S6" s="145" t="s">
        <v>33</v>
      </c>
      <c r="T6" s="145"/>
      <c r="U6" s="145"/>
      <c r="V6" s="140" t="s">
        <v>26</v>
      </c>
      <c r="W6" s="142" t="s">
        <v>47</v>
      </c>
      <c r="X6" s="144" t="s">
        <v>27</v>
      </c>
      <c r="Y6" s="144"/>
    </row>
    <row r="7" spans="1:25" s="3" customFormat="1" ht="24" customHeight="1">
      <c r="A7" s="149"/>
      <c r="B7" s="143"/>
      <c r="C7" s="14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41"/>
      <c r="K7" s="44" t="s">
        <v>38</v>
      </c>
      <c r="L7" s="44" t="s">
        <v>39</v>
      </c>
      <c r="M7" s="44" t="s">
        <v>40</v>
      </c>
      <c r="N7" s="141"/>
      <c r="O7" s="44" t="s">
        <v>41</v>
      </c>
      <c r="P7" s="44" t="s">
        <v>42</v>
      </c>
      <c r="Q7" s="44" t="s">
        <v>43</v>
      </c>
      <c r="R7" s="141"/>
      <c r="S7" s="44" t="s">
        <v>44</v>
      </c>
      <c r="T7" s="44" t="s">
        <v>45</v>
      </c>
      <c r="U7" s="44" t="s">
        <v>46</v>
      </c>
      <c r="V7" s="141"/>
      <c r="W7" s="14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+'24-03-342'!I11</f>
        <v>33518550</v>
      </c>
      <c r="C8" s="9">
        <f>+'24-03-342'!J11</f>
        <v>33518550</v>
      </c>
      <c r="D8" s="9">
        <f>+'24-03-342'!L11</f>
        <v>0</v>
      </c>
      <c r="E8" s="9">
        <f>+'24-03-342'!M11</f>
        <v>0</v>
      </c>
      <c r="F8" s="9">
        <f>+'24-03-342'!N11</f>
        <v>0</v>
      </c>
      <c r="G8" s="9">
        <f>+'24-03-342'!Q11</f>
        <v>0</v>
      </c>
      <c r="H8" s="9">
        <f>+'24-03-342'!R11</f>
        <v>20111130</v>
      </c>
      <c r="I8" s="9">
        <f>+'24-03-342'!S11</f>
        <v>0</v>
      </c>
      <c r="J8" s="9">
        <f>+'24-03-342'!T11</f>
        <v>20111130</v>
      </c>
      <c r="K8" s="9">
        <f>+'24-03-342'!U11</f>
        <v>0</v>
      </c>
      <c r="L8" s="9">
        <f>+'24-03-342'!V11</f>
        <v>0</v>
      </c>
      <c r="M8" s="9">
        <f>+'24-03-342'!W11</f>
        <v>0</v>
      </c>
      <c r="N8" s="9">
        <f>+'24-03-342'!X11</f>
        <v>0</v>
      </c>
      <c r="O8" s="9">
        <f>+'24-03-342'!Y11</f>
        <v>0</v>
      </c>
      <c r="P8" s="9">
        <f>+'24-03-342'!Z11</f>
        <v>0</v>
      </c>
      <c r="Q8" s="9">
        <f>+'24-03-342'!AA11</f>
        <v>0</v>
      </c>
      <c r="R8" s="9">
        <f>+'24-03-342'!AB11</f>
        <v>0</v>
      </c>
      <c r="S8" s="9">
        <f>+'24-03-342'!AC11</f>
        <v>0</v>
      </c>
      <c r="T8" s="9">
        <f>+'24-03-342'!AD11</f>
        <v>0</v>
      </c>
      <c r="U8" s="9">
        <f>+'24-03-342'!AE11</f>
        <v>0</v>
      </c>
      <c r="V8" s="9">
        <f>+'24-03-342'!AF11</f>
        <v>0</v>
      </c>
      <c r="W8" s="9">
        <f>+'24-03-342'!AG11</f>
        <v>20111130</v>
      </c>
      <c r="X8" s="11">
        <f>+'24-03-342'!AH11</f>
        <v>0.6</v>
      </c>
      <c r="Y8" s="11">
        <f>+'24-03-342'!AI11</f>
        <v>3.237131126817764E-2</v>
      </c>
    </row>
    <row r="9" spans="1:25" s="12" customFormat="1" ht="26.25" customHeight="1">
      <c r="A9" s="10" t="s">
        <v>12</v>
      </c>
      <c r="B9" s="9">
        <f>+'24-03-342'!I16</f>
        <v>52108597</v>
      </c>
      <c r="C9" s="9">
        <f>+'24-03-342'!J16</f>
        <v>44934221</v>
      </c>
      <c r="D9" s="9">
        <f>+'24-03-342'!L16</f>
        <v>0</v>
      </c>
      <c r="E9" s="9">
        <f>+'24-03-342'!M16</f>
        <v>0</v>
      </c>
      <c r="F9" s="9">
        <f>+'24-03-342'!N16</f>
        <v>0</v>
      </c>
      <c r="G9" s="9">
        <f>+'24-03-342'!Q16</f>
        <v>0</v>
      </c>
      <c r="H9" s="9">
        <f>+'24-03-342'!R16</f>
        <v>31265157</v>
      </c>
      <c r="I9" s="9">
        <f>+'24-03-342'!S16</f>
        <v>0</v>
      </c>
      <c r="J9" s="9">
        <f>+'24-03-342'!T16</f>
        <v>31265157</v>
      </c>
      <c r="K9" s="9">
        <f>+'24-03-342'!U16</f>
        <v>0</v>
      </c>
      <c r="L9" s="9">
        <f>+'24-03-342'!V16</f>
        <v>0</v>
      </c>
      <c r="M9" s="9">
        <f>+'24-03-342'!W16</f>
        <v>0</v>
      </c>
      <c r="N9" s="9">
        <f>+'24-03-342'!X16</f>
        <v>0</v>
      </c>
      <c r="O9" s="9">
        <f>+'24-03-342'!Y16</f>
        <v>0</v>
      </c>
      <c r="P9" s="9">
        <f>+'24-03-342'!Z16</f>
        <v>0</v>
      </c>
      <c r="Q9" s="9">
        <f>+'24-03-342'!AA16</f>
        <v>0</v>
      </c>
      <c r="R9" s="9">
        <f>+'24-03-342'!AB16</f>
        <v>0</v>
      </c>
      <c r="S9" s="9">
        <f>+'24-03-342'!AC16</f>
        <v>0</v>
      </c>
      <c r="T9" s="9">
        <f>+'24-03-342'!AD16</f>
        <v>0</v>
      </c>
      <c r="U9" s="9">
        <f>+'24-03-342'!AE16</f>
        <v>0</v>
      </c>
      <c r="V9" s="9">
        <f>+'24-03-342'!AF16</f>
        <v>0</v>
      </c>
      <c r="W9" s="9">
        <f>+'24-03-342'!AG16</f>
        <v>31265157</v>
      </c>
      <c r="X9" s="11">
        <f>+'24-03-342'!AH16</f>
        <v>0.59999997697117047</v>
      </c>
      <c r="Y9" s="11">
        <f>+'24-03-342'!AI16</f>
        <v>5.0325075174564679E-2</v>
      </c>
    </row>
    <row r="10" spans="1:25" s="12" customFormat="1" ht="26.25" customHeight="1">
      <c r="A10" s="10" t="s">
        <v>13</v>
      </c>
      <c r="B10" s="9">
        <f>+'24-03-342'!I21</f>
        <v>50548597</v>
      </c>
      <c r="C10" s="9">
        <f>+'24-03-342'!J21</f>
        <v>30329157</v>
      </c>
      <c r="D10" s="9">
        <f>+'24-03-342'!L21</f>
        <v>0</v>
      </c>
      <c r="E10" s="9">
        <f>+'24-03-342'!M21</f>
        <v>0</v>
      </c>
      <c r="F10" s="9">
        <f>+'24-03-342'!N21</f>
        <v>0</v>
      </c>
      <c r="G10" s="9">
        <f>+'24-03-342'!Q21</f>
        <v>0</v>
      </c>
      <c r="H10" s="9">
        <f>+'24-03-342'!R21</f>
        <v>30329157</v>
      </c>
      <c r="I10" s="9">
        <f>+'24-03-342'!S21</f>
        <v>0</v>
      </c>
      <c r="J10" s="9">
        <f>+'24-03-342'!T21</f>
        <v>30329157</v>
      </c>
      <c r="K10" s="9">
        <f>+'24-03-342'!U21</f>
        <v>0</v>
      </c>
      <c r="L10" s="9">
        <f>+'24-03-342'!V21</f>
        <v>0</v>
      </c>
      <c r="M10" s="9">
        <f>+'24-03-342'!W21</f>
        <v>0</v>
      </c>
      <c r="N10" s="9">
        <f>+'24-03-342'!X21</f>
        <v>0</v>
      </c>
      <c r="O10" s="9">
        <f>+'24-03-342'!Y21</f>
        <v>0</v>
      </c>
      <c r="P10" s="9">
        <f>+'24-03-342'!Z21</f>
        <v>0</v>
      </c>
      <c r="Q10" s="9">
        <f>+'24-03-342'!AA21</f>
        <v>0</v>
      </c>
      <c r="R10" s="9">
        <f>+'24-03-342'!AB21</f>
        <v>0</v>
      </c>
      <c r="S10" s="9">
        <f>+'24-03-342'!AC21</f>
        <v>0</v>
      </c>
      <c r="T10" s="9">
        <f>+'24-03-342'!AD21</f>
        <v>0</v>
      </c>
      <c r="U10" s="9">
        <f>+'24-03-342'!AE21</f>
        <v>0</v>
      </c>
      <c r="V10" s="9">
        <f>+'24-03-342'!AF21</f>
        <v>0</v>
      </c>
      <c r="W10" s="9">
        <f>+'24-03-342'!AG21</f>
        <v>30329157</v>
      </c>
      <c r="X10" s="11">
        <f>+'24-03-342'!AH21</f>
        <v>0.59999997626046875</v>
      </c>
      <c r="Y10" s="11">
        <f>+'24-03-342'!AI21</f>
        <v>4.8818469262961788E-2</v>
      </c>
    </row>
    <row r="11" spans="1:25" s="12" customFormat="1" ht="26.25" customHeight="1">
      <c r="A11" s="10" t="s">
        <v>14</v>
      </c>
      <c r="B11" s="9">
        <f>+'24-03-342'!I26</f>
        <v>51664171</v>
      </c>
      <c r="C11" s="9">
        <f>+'24-03-342'!J26</f>
        <v>51664171</v>
      </c>
      <c r="D11" s="9">
        <f>+'24-03-342'!L26</f>
        <v>0</v>
      </c>
      <c r="E11" s="9">
        <f>+'24-03-342'!M26</f>
        <v>0</v>
      </c>
      <c r="F11" s="9">
        <f>+'24-03-342'!N26</f>
        <v>0</v>
      </c>
      <c r="G11" s="9">
        <f>+'24-03-342'!Q26</f>
        <v>0</v>
      </c>
      <c r="H11" s="9">
        <f>+'24-03-342'!R26</f>
        <v>30998502</v>
      </c>
      <c r="I11" s="9">
        <f>+'24-03-342'!S26</f>
        <v>0</v>
      </c>
      <c r="J11" s="9">
        <f>+'24-03-342'!T26</f>
        <v>30998502</v>
      </c>
      <c r="K11" s="9">
        <f>+'24-03-342'!U26</f>
        <v>0</v>
      </c>
      <c r="L11" s="9">
        <f>+'24-03-342'!V26</f>
        <v>0</v>
      </c>
      <c r="M11" s="9">
        <f>+'24-03-342'!W26</f>
        <v>0</v>
      </c>
      <c r="N11" s="9">
        <f>+'24-03-342'!X26</f>
        <v>0</v>
      </c>
      <c r="O11" s="9">
        <f>+'24-03-342'!Y26</f>
        <v>0</v>
      </c>
      <c r="P11" s="9">
        <f>+'24-03-342'!Z26</f>
        <v>0</v>
      </c>
      <c r="Q11" s="9">
        <f>+'24-03-342'!AA26</f>
        <v>0</v>
      </c>
      <c r="R11" s="9">
        <f>+'24-03-342'!AB26</f>
        <v>0</v>
      </c>
      <c r="S11" s="9">
        <f>+'24-03-342'!AC26</f>
        <v>0</v>
      </c>
      <c r="T11" s="9">
        <f>+'24-03-342'!AD26</f>
        <v>0</v>
      </c>
      <c r="U11" s="9">
        <f>+'24-03-342'!AE26</f>
        <v>0</v>
      </c>
      <c r="V11" s="9">
        <f>+'24-03-342'!AF26</f>
        <v>0</v>
      </c>
      <c r="W11" s="9">
        <f>+'24-03-342'!AG26</f>
        <v>30998502</v>
      </c>
      <c r="X11" s="11">
        <f>+'24-03-342'!AH26</f>
        <v>0.59999998838653579</v>
      </c>
      <c r="Y11" s="11">
        <f>+'24-03-342'!AI26</f>
        <v>4.9895861500036401E-2</v>
      </c>
    </row>
    <row r="12" spans="1:25" s="12" customFormat="1" ht="26.25" customHeight="1">
      <c r="A12" s="43" t="s">
        <v>59</v>
      </c>
      <c r="B12" s="9">
        <f>+'24-03-342'!I37</f>
        <v>145918019</v>
      </c>
      <c r="C12" s="9">
        <f>+'24-03-342'!J37</f>
        <v>145918018</v>
      </c>
      <c r="D12" s="9">
        <f>+'24-03-342'!L37</f>
        <v>0</v>
      </c>
      <c r="E12" s="9">
        <f>+'24-03-342'!M37</f>
        <v>0</v>
      </c>
      <c r="F12" s="9">
        <f>+'24-03-342'!N37</f>
        <v>0</v>
      </c>
      <c r="G12" s="9">
        <f>+'24-03-342'!Q37</f>
        <v>0</v>
      </c>
      <c r="H12" s="9">
        <f>+'24-03-342'!R37</f>
        <v>87550809</v>
      </c>
      <c r="I12" s="9">
        <f>+'24-03-342'!S37</f>
        <v>0</v>
      </c>
      <c r="J12" s="9">
        <f>+'24-03-342'!T37</f>
        <v>87550809</v>
      </c>
      <c r="K12" s="9">
        <f>+'24-03-342'!U37</f>
        <v>0</v>
      </c>
      <c r="L12" s="9">
        <f>+'24-03-342'!V37</f>
        <v>0</v>
      </c>
      <c r="M12" s="9">
        <f>+'24-03-342'!W37</f>
        <v>0</v>
      </c>
      <c r="N12" s="9">
        <f>+'24-03-342'!X37</f>
        <v>0</v>
      </c>
      <c r="O12" s="9">
        <f>+'24-03-342'!Y37</f>
        <v>0</v>
      </c>
      <c r="P12" s="9">
        <f>+'24-03-342'!Z37</f>
        <v>0</v>
      </c>
      <c r="Q12" s="9">
        <f>+'24-03-342'!AA37</f>
        <v>0</v>
      </c>
      <c r="R12" s="9">
        <f>+'24-03-342'!AB37</f>
        <v>0</v>
      </c>
      <c r="S12" s="9">
        <f>+'24-03-342'!AC37</f>
        <v>0</v>
      </c>
      <c r="T12" s="9">
        <f>+'24-03-342'!AD37</f>
        <v>0</v>
      </c>
      <c r="U12" s="9">
        <f>+'24-03-342'!AE37</f>
        <v>0</v>
      </c>
      <c r="V12" s="9">
        <f>+'24-03-342'!AF37</f>
        <v>0</v>
      </c>
      <c r="W12" s="9">
        <f>+'24-03-342'!AG37</f>
        <v>87550809</v>
      </c>
      <c r="X12" s="11">
        <f>+'24-03-342'!AH37</f>
        <v>0.59999998355240824</v>
      </c>
      <c r="Y12" s="11">
        <f>+'24-03-342'!AI37</f>
        <v>0.14092368205664069</v>
      </c>
    </row>
    <row r="13" spans="1:25" s="12" customFormat="1" ht="26.25" customHeight="1">
      <c r="A13" s="10" t="s">
        <v>15</v>
      </c>
      <c r="B13" s="9">
        <f>+'24-03-342'!I42</f>
        <v>59991377</v>
      </c>
      <c r="C13" s="9">
        <f>+'24-03-342'!J42</f>
        <v>53991374</v>
      </c>
      <c r="D13" s="9">
        <f>+'24-03-342'!L42</f>
        <v>0</v>
      </c>
      <c r="E13" s="9">
        <f>+'24-03-342'!M42</f>
        <v>0</v>
      </c>
      <c r="F13" s="9">
        <f>+'24-03-342'!N42</f>
        <v>0</v>
      </c>
      <c r="G13" s="9">
        <f>+'24-03-342'!Q42</f>
        <v>0</v>
      </c>
      <c r="H13" s="9">
        <f>+'24-03-342'!R42</f>
        <v>35994825</v>
      </c>
      <c r="I13" s="9">
        <f>+'24-03-342'!S42</f>
        <v>0</v>
      </c>
      <c r="J13" s="9">
        <f>+'24-03-342'!T42</f>
        <v>35994825</v>
      </c>
      <c r="K13" s="9">
        <f>+'24-03-342'!U42</f>
        <v>0</v>
      </c>
      <c r="L13" s="9">
        <f>+'24-03-342'!V42</f>
        <v>0</v>
      </c>
      <c r="M13" s="9">
        <f>+'24-03-342'!W42</f>
        <v>0</v>
      </c>
      <c r="N13" s="9">
        <f>+'24-03-342'!X42</f>
        <v>0</v>
      </c>
      <c r="O13" s="9">
        <f>+'24-03-342'!Y42</f>
        <v>0</v>
      </c>
      <c r="P13" s="9">
        <f>+'24-03-342'!Z42</f>
        <v>0</v>
      </c>
      <c r="Q13" s="9">
        <f>+'24-03-342'!AA42</f>
        <v>0</v>
      </c>
      <c r="R13" s="9">
        <f>+'24-03-342'!AB42</f>
        <v>0</v>
      </c>
      <c r="S13" s="9">
        <f>+'24-03-342'!AC42</f>
        <v>0</v>
      </c>
      <c r="T13" s="9">
        <f>+'24-03-342'!AD42</f>
        <v>0</v>
      </c>
      <c r="U13" s="9">
        <f>+'24-03-342'!AE42</f>
        <v>0</v>
      </c>
      <c r="V13" s="9">
        <f>+'24-03-342'!AF42</f>
        <v>0</v>
      </c>
      <c r="W13" s="9">
        <f>+'24-03-342'!AG42</f>
        <v>35994825</v>
      </c>
      <c r="X13" s="11">
        <f>+'24-03-342'!AH42</f>
        <v>0.59999997999712529</v>
      </c>
      <c r="Y13" s="11">
        <f>+'24-03-342'!AI42</f>
        <v>5.7938051423196121E-2</v>
      </c>
    </row>
    <row r="14" spans="1:25" s="12" customFormat="1" ht="26.25" customHeight="1">
      <c r="A14" s="10" t="s">
        <v>16</v>
      </c>
      <c r="B14" s="9">
        <f>+'24-03-342'!I48</f>
        <v>68485316</v>
      </c>
      <c r="C14" s="9">
        <f>+'24-03-342'!J48</f>
        <v>68485316</v>
      </c>
      <c r="D14" s="9">
        <f>+'24-03-342'!L48</f>
        <v>0</v>
      </c>
      <c r="E14" s="9">
        <f>+'24-03-342'!M48</f>
        <v>0</v>
      </c>
      <c r="F14" s="9">
        <f>+'24-03-342'!N48</f>
        <v>0</v>
      </c>
      <c r="G14" s="9">
        <f>+'24-03-342'!Q48</f>
        <v>0</v>
      </c>
      <c r="H14" s="9">
        <f>+'24-03-342'!R48</f>
        <v>41091188</v>
      </c>
      <c r="I14" s="9">
        <f>+'24-03-342'!S48</f>
        <v>0</v>
      </c>
      <c r="J14" s="9">
        <f>+'24-03-342'!T48</f>
        <v>41091188</v>
      </c>
      <c r="K14" s="9">
        <f>+'24-03-342'!U48</f>
        <v>0</v>
      </c>
      <c r="L14" s="9">
        <f>+'24-03-342'!V48</f>
        <v>0</v>
      </c>
      <c r="M14" s="9">
        <f>+'24-03-342'!W48</f>
        <v>0</v>
      </c>
      <c r="N14" s="9">
        <f>+'24-03-342'!X48</f>
        <v>0</v>
      </c>
      <c r="O14" s="9">
        <f>+'24-03-342'!Y48</f>
        <v>0</v>
      </c>
      <c r="P14" s="9">
        <f>+'24-03-342'!Z48</f>
        <v>0</v>
      </c>
      <c r="Q14" s="9">
        <f>+'24-03-342'!AA48</f>
        <v>0</v>
      </c>
      <c r="R14" s="9">
        <f>+'24-03-342'!AB48</f>
        <v>0</v>
      </c>
      <c r="S14" s="9">
        <f>+'24-03-342'!AC48</f>
        <v>0</v>
      </c>
      <c r="T14" s="9">
        <f>+'24-03-342'!AD48</f>
        <v>0</v>
      </c>
      <c r="U14" s="9">
        <f>+'24-03-342'!AE48</f>
        <v>0</v>
      </c>
      <c r="V14" s="9">
        <f>+'24-03-342'!AF48</f>
        <v>0</v>
      </c>
      <c r="W14" s="9">
        <f>+'24-03-342'!AG48</f>
        <v>41091188</v>
      </c>
      <c r="X14" s="11">
        <f>+'24-03-342'!AH48</f>
        <v>0.59999997663732763</v>
      </c>
      <c r="Y14" s="11">
        <f>+'24-03-342'!AI48</f>
        <v>6.6141267901266898E-2</v>
      </c>
    </row>
    <row r="15" spans="1:25" s="12" customFormat="1" ht="26.25" customHeight="1">
      <c r="A15" s="43" t="s">
        <v>63</v>
      </c>
      <c r="B15" s="9">
        <f>+'24-03-342'!I54</f>
        <v>95722486</v>
      </c>
      <c r="C15" s="9">
        <f>+'24-03-342'!J54</f>
        <v>95722486</v>
      </c>
      <c r="D15" s="9">
        <f>+'24-03-342'!L54</f>
        <v>0</v>
      </c>
      <c r="E15" s="9">
        <f>+'24-03-342'!M54</f>
        <v>0</v>
      </c>
      <c r="F15" s="9">
        <f>+'24-03-342'!N54</f>
        <v>0</v>
      </c>
      <c r="G15" s="9">
        <f>+'24-03-342'!Q54</f>
        <v>0</v>
      </c>
      <c r="H15" s="9">
        <f>+'24-03-342'!R54</f>
        <v>0</v>
      </c>
      <c r="I15" s="9">
        <f>+'24-03-342'!S54</f>
        <v>57433490</v>
      </c>
      <c r="J15" s="9">
        <f>+'24-03-342'!T54</f>
        <v>57433490</v>
      </c>
      <c r="K15" s="9">
        <f>+'24-03-342'!U54</f>
        <v>0</v>
      </c>
      <c r="L15" s="9">
        <f>+'24-03-342'!V54</f>
        <v>0</v>
      </c>
      <c r="M15" s="9">
        <f>+'24-03-342'!W54</f>
        <v>0</v>
      </c>
      <c r="N15" s="9">
        <f>+'24-03-342'!X54</f>
        <v>0</v>
      </c>
      <c r="O15" s="9">
        <f>+'24-03-342'!Y54</f>
        <v>0</v>
      </c>
      <c r="P15" s="9">
        <f>+'24-03-342'!Z54</f>
        <v>0</v>
      </c>
      <c r="Q15" s="9">
        <f>+'24-03-342'!AA54</f>
        <v>0</v>
      </c>
      <c r="R15" s="9">
        <f>+'24-03-342'!AB54</f>
        <v>0</v>
      </c>
      <c r="S15" s="9">
        <f>+'24-03-342'!AC54</f>
        <v>0</v>
      </c>
      <c r="T15" s="9">
        <f>+'24-03-342'!AD54</f>
        <v>0</v>
      </c>
      <c r="U15" s="9">
        <f>+'24-03-342'!AE54</f>
        <v>0</v>
      </c>
      <c r="V15" s="9">
        <f>+'24-03-342'!AF54</f>
        <v>0</v>
      </c>
      <c r="W15" s="9">
        <f>+'24-03-342'!AG54</f>
        <v>57433490</v>
      </c>
      <c r="X15" s="11">
        <f>+'24-03-342'!AH54</f>
        <v>0.59999998328501414</v>
      </c>
      <c r="Y15" s="11">
        <f>+'24-03-342'!AI54</f>
        <v>9.2446191835454689E-2</v>
      </c>
    </row>
    <row r="16" spans="1:25" s="12" customFormat="1" ht="26.25" customHeight="1">
      <c r="A16" s="43" t="s">
        <v>65</v>
      </c>
      <c r="B16" s="9">
        <f>+'24-03-342'!I58</f>
        <v>52357438</v>
      </c>
      <c r="C16" s="9">
        <f>+'24-03-342'!J58</f>
        <v>52357438</v>
      </c>
      <c r="D16" s="9">
        <f>+'24-03-342'!L58</f>
        <v>0</v>
      </c>
      <c r="E16" s="9">
        <f>+'24-03-342'!M58</f>
        <v>0</v>
      </c>
      <c r="F16" s="9">
        <f>+'24-03-342'!N58</f>
        <v>0</v>
      </c>
      <c r="G16" s="9">
        <f>+'24-03-342'!Q58</f>
        <v>0</v>
      </c>
      <c r="H16" s="9">
        <f>+'24-03-342'!R58</f>
        <v>31414462</v>
      </c>
      <c r="I16" s="9">
        <f>+'24-03-342'!S58</f>
        <v>0</v>
      </c>
      <c r="J16" s="9">
        <f>+'24-03-342'!T58</f>
        <v>31414462</v>
      </c>
      <c r="K16" s="9">
        <f>+'24-03-342'!U58</f>
        <v>0</v>
      </c>
      <c r="L16" s="9">
        <f>+'24-03-342'!V58</f>
        <v>0</v>
      </c>
      <c r="M16" s="9">
        <f>+'24-03-342'!W58</f>
        <v>0</v>
      </c>
      <c r="N16" s="9">
        <f>+'24-03-342'!X58</f>
        <v>0</v>
      </c>
      <c r="O16" s="9">
        <f>+'24-03-342'!Y58</f>
        <v>0</v>
      </c>
      <c r="P16" s="9">
        <f>+'24-03-342'!Z58</f>
        <v>0</v>
      </c>
      <c r="Q16" s="9">
        <f>+'24-03-342'!AA58</f>
        <v>0</v>
      </c>
      <c r="R16" s="9">
        <f>+'24-03-342'!AB58</f>
        <v>0</v>
      </c>
      <c r="S16" s="9">
        <f>+'24-03-342'!AC58</f>
        <v>0</v>
      </c>
      <c r="T16" s="9">
        <f>+'24-03-342'!AD58</f>
        <v>0</v>
      </c>
      <c r="U16" s="9">
        <f>+'24-03-342'!AE58</f>
        <v>0</v>
      </c>
      <c r="V16" s="9">
        <f>+'24-03-342'!AF58</f>
        <v>0</v>
      </c>
      <c r="W16" s="9">
        <f>+'24-03-342'!AG58</f>
        <v>31414462</v>
      </c>
      <c r="X16" s="11">
        <f>+'24-03-342'!AH58</f>
        <v>0.5999999847204136</v>
      </c>
      <c r="Y16" s="11">
        <f>+'24-03-342'!AI58</f>
        <v>5.0565399742547444E-2</v>
      </c>
    </row>
    <row r="17" spans="1:25" s="12" customFormat="1" ht="26.25" customHeight="1">
      <c r="A17" s="10" t="s">
        <v>17</v>
      </c>
      <c r="B17" s="9">
        <f>+'24-03-342'!I64</f>
        <v>83613273</v>
      </c>
      <c r="C17" s="9">
        <f>+'24-03-342'!J64</f>
        <v>83613273</v>
      </c>
      <c r="D17" s="9">
        <f>+'24-03-342'!L64</f>
        <v>0</v>
      </c>
      <c r="E17" s="9">
        <f>+'24-03-342'!M64</f>
        <v>0</v>
      </c>
      <c r="F17" s="9">
        <f>+'24-03-342'!N64</f>
        <v>0</v>
      </c>
      <c r="G17" s="9">
        <f>+'24-03-342'!Q64</f>
        <v>0</v>
      </c>
      <c r="H17" s="9">
        <f>+'24-03-342'!R64</f>
        <v>50167963</v>
      </c>
      <c r="I17" s="9">
        <f>+'24-03-342'!S64</f>
        <v>0</v>
      </c>
      <c r="J17" s="9">
        <f>+'24-03-342'!T64</f>
        <v>50167963</v>
      </c>
      <c r="K17" s="9">
        <f>+'24-03-342'!U64</f>
        <v>0</v>
      </c>
      <c r="L17" s="9">
        <f>+'24-03-342'!V64</f>
        <v>0</v>
      </c>
      <c r="M17" s="9">
        <f>+'24-03-342'!W64</f>
        <v>0</v>
      </c>
      <c r="N17" s="9">
        <f>+'24-03-342'!X64</f>
        <v>0</v>
      </c>
      <c r="O17" s="9">
        <f>+'24-03-342'!Y64</f>
        <v>0</v>
      </c>
      <c r="P17" s="9">
        <f>+'24-03-342'!Z64</f>
        <v>0</v>
      </c>
      <c r="Q17" s="9">
        <f>+'24-03-342'!AA64</f>
        <v>0</v>
      </c>
      <c r="R17" s="9">
        <f>+'24-03-342'!AB64</f>
        <v>0</v>
      </c>
      <c r="S17" s="9">
        <f>+'24-03-342'!AC64</f>
        <v>0</v>
      </c>
      <c r="T17" s="9">
        <f>+'24-03-342'!AD64</f>
        <v>0</v>
      </c>
      <c r="U17" s="9">
        <f>+'24-03-342'!AE64</f>
        <v>0</v>
      </c>
      <c r="V17" s="9">
        <f>+'24-03-342'!AF64</f>
        <v>0</v>
      </c>
      <c r="W17" s="9">
        <f>+'24-03-342'!AG64</f>
        <v>50167963</v>
      </c>
      <c r="X17" s="11">
        <f>+'24-03-342'!AH64</f>
        <v>0.59999999043214103</v>
      </c>
      <c r="Y17" s="11">
        <f>+'24-03-342'!AI64</f>
        <v>8.0751441911191407E-2</v>
      </c>
    </row>
    <row r="18" spans="1:25" s="12" customFormat="1" ht="26.25" customHeight="1">
      <c r="A18" s="43" t="s">
        <v>68</v>
      </c>
      <c r="B18" s="9">
        <f>+'24-03-342'!I70</f>
        <v>71384036</v>
      </c>
      <c r="C18" s="9">
        <f>+'24-03-342'!J70</f>
        <v>71384036</v>
      </c>
      <c r="D18" s="9">
        <f>+'24-03-342'!L70</f>
        <v>0</v>
      </c>
      <c r="E18" s="9">
        <f>+'24-03-342'!M70</f>
        <v>0</v>
      </c>
      <c r="F18" s="9">
        <f>+'24-03-342'!N70</f>
        <v>0</v>
      </c>
      <c r="G18" s="9">
        <f>+'24-03-342'!Q70</f>
        <v>0</v>
      </c>
      <c r="H18" s="9">
        <f>+'24-03-342'!R70</f>
        <v>42830422</v>
      </c>
      <c r="I18" s="9">
        <f>+'24-03-342'!S70</f>
        <v>0</v>
      </c>
      <c r="J18" s="9">
        <f>+'24-03-342'!T70</f>
        <v>42830422</v>
      </c>
      <c r="K18" s="9">
        <f>+'24-03-342'!U70</f>
        <v>0</v>
      </c>
      <c r="L18" s="9">
        <f>+'24-03-342'!V70</f>
        <v>0</v>
      </c>
      <c r="M18" s="9">
        <f>+'24-03-342'!W70</f>
        <v>0</v>
      </c>
      <c r="N18" s="9">
        <f>+'24-03-342'!X70</f>
        <v>0</v>
      </c>
      <c r="O18" s="9">
        <f>+'24-03-342'!Y70</f>
        <v>0</v>
      </c>
      <c r="P18" s="9">
        <f>+'24-03-342'!Z70</f>
        <v>0</v>
      </c>
      <c r="Q18" s="9">
        <f>+'24-03-342'!AA70</f>
        <v>0</v>
      </c>
      <c r="R18" s="9">
        <f>+'24-03-342'!AB70</f>
        <v>0</v>
      </c>
      <c r="S18" s="9">
        <f>+'24-03-342'!AC70</f>
        <v>0</v>
      </c>
      <c r="T18" s="9">
        <f>+'24-03-342'!AD70</f>
        <v>0</v>
      </c>
      <c r="U18" s="9">
        <f>+'24-03-342'!AE70</f>
        <v>0</v>
      </c>
      <c r="V18" s="9">
        <f>+'24-03-342'!AF70</f>
        <v>0</v>
      </c>
      <c r="W18" s="9">
        <f>+'24-03-342'!AG70</f>
        <v>42830422</v>
      </c>
      <c r="X18" s="11">
        <f>+'24-03-342'!AH70</f>
        <v>0.60000000560349376</v>
      </c>
      <c r="Y18" s="11">
        <f>+'24-03-342'!AI70</f>
        <v>6.8940776689793329E-2</v>
      </c>
    </row>
    <row r="19" spans="1:25" s="12" customFormat="1" ht="26.25" customHeight="1">
      <c r="A19" s="10" t="s">
        <v>18</v>
      </c>
      <c r="B19" s="9">
        <f>+'24-03-342'!I76</f>
        <v>70921306</v>
      </c>
      <c r="C19" s="9">
        <f>+'24-03-342'!J76</f>
        <v>42552785</v>
      </c>
      <c r="D19" s="9">
        <f>+'24-03-342'!L76</f>
        <v>0</v>
      </c>
      <c r="E19" s="9">
        <f>+'24-03-342'!M76</f>
        <v>0</v>
      </c>
      <c r="F19" s="9">
        <f>+'24-03-342'!N76</f>
        <v>0</v>
      </c>
      <c r="G19" s="9">
        <f>+'24-03-342'!Q76</f>
        <v>0</v>
      </c>
      <c r="H19" s="9">
        <f>+'24-03-342'!R76</f>
        <v>42552785</v>
      </c>
      <c r="I19" s="9">
        <f>+'24-03-342'!S76</f>
        <v>0</v>
      </c>
      <c r="J19" s="9">
        <f>+'24-03-342'!T76</f>
        <v>42552785</v>
      </c>
      <c r="K19" s="9">
        <f>+'24-03-342'!U76</f>
        <v>0</v>
      </c>
      <c r="L19" s="9">
        <f>+'24-03-342'!V76</f>
        <v>0</v>
      </c>
      <c r="M19" s="9">
        <f>+'24-03-342'!W76</f>
        <v>0</v>
      </c>
      <c r="N19" s="9">
        <f>+'24-03-342'!X76</f>
        <v>0</v>
      </c>
      <c r="O19" s="9">
        <f>+'24-03-342'!Y76</f>
        <v>0</v>
      </c>
      <c r="P19" s="9">
        <f>+'24-03-342'!Z76</f>
        <v>0</v>
      </c>
      <c r="Q19" s="9">
        <f>+'24-03-342'!AA76</f>
        <v>0</v>
      </c>
      <c r="R19" s="9">
        <f>+'24-03-342'!AB76</f>
        <v>0</v>
      </c>
      <c r="S19" s="9">
        <f>+'24-03-342'!AC76</f>
        <v>0</v>
      </c>
      <c r="T19" s="9">
        <f>+'24-03-342'!AD76</f>
        <v>0</v>
      </c>
      <c r="U19" s="9">
        <f>+'24-03-342'!AE76</f>
        <v>0</v>
      </c>
      <c r="V19" s="9">
        <f>+'24-03-342'!AF76</f>
        <v>0</v>
      </c>
      <c r="W19" s="9">
        <f>+'24-03-342'!AG76</f>
        <v>42552785</v>
      </c>
      <c r="X19" s="11">
        <f>+'24-03-342'!AH76</f>
        <v>0.60000001974018924</v>
      </c>
      <c r="Y19" s="11">
        <f>+'24-03-342'!AI76</f>
        <v>6.8493886149750924E-2</v>
      </c>
    </row>
    <row r="20" spans="1:25" s="12" customFormat="1" ht="26.25" customHeight="1">
      <c r="A20" s="15" t="s">
        <v>71</v>
      </c>
      <c r="B20" s="9">
        <f>+'24-03-342'!I80</f>
        <v>34493438</v>
      </c>
      <c r="C20" s="9">
        <f>+'24-03-342'!J80</f>
        <v>34493438</v>
      </c>
      <c r="D20" s="9">
        <f>+'24-03-342'!L80</f>
        <v>0</v>
      </c>
      <c r="E20" s="9">
        <f>+'24-03-342'!M80</f>
        <v>0</v>
      </c>
      <c r="F20" s="9">
        <f>+'24-03-342'!N80</f>
        <v>0</v>
      </c>
      <c r="G20" s="9">
        <f>+'24-03-342'!Q80</f>
        <v>0</v>
      </c>
      <c r="H20" s="9">
        <f>+'24-03-342'!R80</f>
        <v>20696062</v>
      </c>
      <c r="I20" s="9">
        <f>+'24-03-342'!S80</f>
        <v>0</v>
      </c>
      <c r="J20" s="9">
        <f>+'24-03-342'!T80</f>
        <v>20696062</v>
      </c>
      <c r="K20" s="9">
        <f>+'24-03-342'!U80</f>
        <v>0</v>
      </c>
      <c r="L20" s="9">
        <f>+'24-03-342'!V80</f>
        <v>0</v>
      </c>
      <c r="M20" s="9">
        <f>+'24-03-342'!W80</f>
        <v>0</v>
      </c>
      <c r="N20" s="9">
        <f>+'24-03-342'!X80</f>
        <v>0</v>
      </c>
      <c r="O20" s="9">
        <f>+'24-03-342'!Y80</f>
        <v>0</v>
      </c>
      <c r="P20" s="9">
        <f>+'24-03-342'!Z80</f>
        <v>0</v>
      </c>
      <c r="Q20" s="9">
        <f>+'24-03-342'!AA80</f>
        <v>0</v>
      </c>
      <c r="R20" s="9">
        <f>+'24-03-342'!AB80</f>
        <v>0</v>
      </c>
      <c r="S20" s="9">
        <f>+'24-03-342'!AC80</f>
        <v>0</v>
      </c>
      <c r="T20" s="9">
        <f>+'24-03-342'!AD80</f>
        <v>0</v>
      </c>
      <c r="U20" s="9">
        <f>+'24-03-342'!AE80</f>
        <v>0</v>
      </c>
      <c r="V20" s="9">
        <f>+'24-03-342'!AF80</f>
        <v>0</v>
      </c>
      <c r="W20" s="9">
        <f>+'24-03-342'!AG80</f>
        <v>20696062</v>
      </c>
      <c r="X20" s="11">
        <f>+'24-03-342'!AH80</f>
        <v>0.59999997680718287</v>
      </c>
      <c r="Y20" s="11">
        <f>+'24-03-342'!AI80</f>
        <v>3.3312830508653815E-2</v>
      </c>
    </row>
    <row r="21" spans="1:25" s="12" customFormat="1" ht="26.25" customHeight="1">
      <c r="A21" s="13" t="s">
        <v>20</v>
      </c>
      <c r="B21" s="9">
        <f>+'24-03-342'!I84</f>
        <v>33034390</v>
      </c>
      <c r="C21" s="9">
        <f>+'24-03-342'!J84</f>
        <v>33034390</v>
      </c>
      <c r="D21" s="9">
        <f>+'24-03-342'!L84</f>
        <v>0</v>
      </c>
      <c r="E21" s="9">
        <f>+'24-03-342'!M84</f>
        <v>0</v>
      </c>
      <c r="F21" s="9">
        <f>+'24-03-342'!N84</f>
        <v>0</v>
      </c>
      <c r="G21" s="9">
        <f>+'24-03-342'!Q84</f>
        <v>0</v>
      </c>
      <c r="H21" s="9">
        <f>+'24-03-342'!R84</f>
        <v>19820634</v>
      </c>
      <c r="I21" s="9">
        <f>+'24-03-342'!S84</f>
        <v>0</v>
      </c>
      <c r="J21" s="9">
        <f>+'24-03-342'!T84</f>
        <v>19820634</v>
      </c>
      <c r="K21" s="9">
        <f>+'24-03-342'!U84</f>
        <v>0</v>
      </c>
      <c r="L21" s="9">
        <f>+'24-03-342'!V84</f>
        <v>0</v>
      </c>
      <c r="M21" s="9">
        <f>+'24-03-342'!W84</f>
        <v>0</v>
      </c>
      <c r="N21" s="9">
        <f>+'24-03-342'!X84</f>
        <v>0</v>
      </c>
      <c r="O21" s="9">
        <f>+'24-03-342'!Y84</f>
        <v>0</v>
      </c>
      <c r="P21" s="9">
        <f>+'24-03-342'!Z84</f>
        <v>0</v>
      </c>
      <c r="Q21" s="9">
        <f>+'24-03-342'!AA84</f>
        <v>0</v>
      </c>
      <c r="R21" s="9">
        <f>+'24-03-342'!AB84</f>
        <v>0</v>
      </c>
      <c r="S21" s="9">
        <f>+'24-03-342'!AC84</f>
        <v>0</v>
      </c>
      <c r="T21" s="9">
        <f>+'24-03-342'!AD84</f>
        <v>0</v>
      </c>
      <c r="U21" s="9">
        <f>+'24-03-342'!AE84</f>
        <v>0</v>
      </c>
      <c r="V21" s="9">
        <f>+'24-03-342'!AF84</f>
        <v>0</v>
      </c>
      <c r="W21" s="9">
        <f>+'24-03-342'!AG84</f>
        <v>19820634</v>
      </c>
      <c r="X21" s="11">
        <f>+'24-03-342'!AH84</f>
        <v>0.6</v>
      </c>
      <c r="Y21" s="11">
        <f>+'24-03-342'!AI84</f>
        <v>3.1903722602689401E-2</v>
      </c>
    </row>
    <row r="22" spans="1:25" s="12" customFormat="1" ht="26.25" customHeight="1">
      <c r="A22" s="13" t="s">
        <v>19</v>
      </c>
      <c r="B22" s="9">
        <f>+'24-03-342'!I92</f>
        <v>131679006</v>
      </c>
      <c r="C22" s="9">
        <f>+'24-03-342'!J92</f>
        <v>131679006</v>
      </c>
      <c r="D22" s="9">
        <f>+'24-03-342'!L92</f>
        <v>0</v>
      </c>
      <c r="E22" s="9">
        <f>+'24-03-342'!M92</f>
        <v>0</v>
      </c>
      <c r="F22" s="9">
        <f>+'24-03-342'!N92</f>
        <v>0</v>
      </c>
      <c r="G22" s="9">
        <f>+'24-03-342'!Q92</f>
        <v>0</v>
      </c>
      <c r="H22" s="9">
        <f>+'24-03-342'!R92</f>
        <v>79007404</v>
      </c>
      <c r="I22" s="9">
        <f>+'24-03-342'!S92</f>
        <v>0</v>
      </c>
      <c r="J22" s="9">
        <f>+'24-03-342'!T92</f>
        <v>79007404</v>
      </c>
      <c r="K22" s="9">
        <f>+'24-03-342'!U92</f>
        <v>0</v>
      </c>
      <c r="L22" s="9">
        <f>+'24-03-342'!V92</f>
        <v>0</v>
      </c>
      <c r="M22" s="9">
        <f>+'24-03-342'!W92</f>
        <v>0</v>
      </c>
      <c r="N22" s="9">
        <f>+'24-03-342'!X92</f>
        <v>0</v>
      </c>
      <c r="O22" s="9">
        <f>+'24-03-342'!Y92</f>
        <v>0</v>
      </c>
      <c r="P22" s="9">
        <f>+'24-03-342'!Z92</f>
        <v>0</v>
      </c>
      <c r="Q22" s="9">
        <f>+'24-03-342'!AA92</f>
        <v>0</v>
      </c>
      <c r="R22" s="9">
        <f>+'24-03-342'!AB92</f>
        <v>0</v>
      </c>
      <c r="S22" s="9">
        <f>+'24-03-342'!AC92</f>
        <v>0</v>
      </c>
      <c r="T22" s="9">
        <f>+'24-03-342'!AD92</f>
        <v>0</v>
      </c>
      <c r="U22" s="9">
        <f>+'24-03-342'!AE92</f>
        <v>0</v>
      </c>
      <c r="V22" s="9">
        <f>+'24-03-342'!AF92</f>
        <v>0</v>
      </c>
      <c r="W22" s="9">
        <f>+'24-03-342'!AG92</f>
        <v>79007404</v>
      </c>
      <c r="X22" s="11">
        <f>+'24-03-342'!AH92</f>
        <v>0.60000000303768997</v>
      </c>
      <c r="Y22" s="11">
        <f>+'24-03-342'!AI92</f>
        <v>0.12717203197307475</v>
      </c>
    </row>
    <row r="23" spans="1:25" s="12" customFormat="1" ht="26.25" customHeight="1">
      <c r="A23" s="14" t="s">
        <v>49</v>
      </c>
      <c r="B23" s="9">
        <f>+'24-03-342'!I104</f>
        <v>0</v>
      </c>
      <c r="C23" s="9">
        <f>+'24-03-342'!J104</f>
        <v>0</v>
      </c>
      <c r="D23" s="9">
        <f>+'24-03-342'!L104</f>
        <v>0</v>
      </c>
      <c r="E23" s="9">
        <f>+'24-03-342'!M104</f>
        <v>0</v>
      </c>
      <c r="F23" s="9">
        <f>+'24-03-342'!N104</f>
        <v>0</v>
      </c>
      <c r="G23" s="9">
        <f>+'24-03-342'!Q104</f>
        <v>0</v>
      </c>
      <c r="H23" s="9">
        <f>+'24-03-342'!R104</f>
        <v>0</v>
      </c>
      <c r="I23" s="9">
        <f>+'24-03-342'!S104</f>
        <v>0</v>
      </c>
      <c r="J23" s="9">
        <f>+'24-03-342'!T104</f>
        <v>0</v>
      </c>
      <c r="K23" s="9">
        <f>+'24-03-342'!U104</f>
        <v>0</v>
      </c>
      <c r="L23" s="9">
        <f>+'24-03-342'!V104</f>
        <v>0</v>
      </c>
      <c r="M23" s="9">
        <f>+'24-03-342'!W104</f>
        <v>0</v>
      </c>
      <c r="N23" s="9">
        <f>+'24-03-342'!X104</f>
        <v>0</v>
      </c>
      <c r="O23" s="9">
        <f>+'24-03-342'!Y104</f>
        <v>0</v>
      </c>
      <c r="P23" s="9">
        <f>+'24-03-342'!Z104</f>
        <v>0</v>
      </c>
      <c r="Q23" s="9">
        <f>+'24-03-342'!AA104</f>
        <v>0</v>
      </c>
      <c r="R23" s="9">
        <f>+'24-03-342'!AB104</f>
        <v>0</v>
      </c>
      <c r="S23" s="9">
        <f>+'24-03-342'!AC104</f>
        <v>0</v>
      </c>
      <c r="T23" s="9">
        <f>+'24-03-342'!AD104</f>
        <v>0</v>
      </c>
      <c r="U23" s="9">
        <f>+'24-03-342'!AE104</f>
        <v>0</v>
      </c>
      <c r="V23" s="9">
        <f>+'24-03-342'!AF104</f>
        <v>0</v>
      </c>
      <c r="W23" s="9">
        <f>+'24-03-342'!AG104</f>
        <v>0</v>
      </c>
      <c r="X23" s="11">
        <f>+'24-03-342'!AH104</f>
        <v>0</v>
      </c>
      <c r="Y23" s="11">
        <f>+'24-03-342'!AI104</f>
        <v>0</v>
      </c>
    </row>
    <row r="24" spans="1:25" ht="36" customHeight="1">
      <c r="A24" s="66" t="str">
        <f>"TOTAL ASIG."&amp;" "&amp;$A$5</f>
        <v xml:space="preserve">TOTAL ASIG. 24-03-342 APOYO, MONITOREO Y SUPERVISION A LA GESTION TERRITORIAL </v>
      </c>
      <c r="B24" s="67">
        <f t="shared" ref="B24:W24" si="0">SUM(B8:B23)</f>
        <v>1035440000</v>
      </c>
      <c r="C24" s="67">
        <f t="shared" si="0"/>
        <v>973677659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563830500</v>
      </c>
      <c r="I24" s="70">
        <f t="shared" si="0"/>
        <v>57433490</v>
      </c>
      <c r="J24" s="67">
        <f t="shared" si="0"/>
        <v>621263990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621263990</v>
      </c>
      <c r="X24" s="68">
        <f>IF(ISERROR(W24/B24),0,W24/B24)</f>
        <v>0.59999999034226992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sheetProtection password="C0D6" sheet="1" objects="1" scenarios="1"/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53" fitToHeight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9"/>
  <sheetViews>
    <sheetView zoomScaleNormal="100" workbookViewId="0">
      <pane xSplit="3" ySplit="7" topLeftCell="N163" activePane="bottomRight" state="frozen"/>
      <selection activeCell="A5" sqref="A5:T5"/>
      <selection pane="topRight" activeCell="A5" sqref="A5:T5"/>
      <selection pane="bottomLeft" activeCell="A5" sqref="A5:T5"/>
      <selection pane="bottomRight" activeCell="S191" sqref="S191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customWidth="1" outlineLevel="1"/>
    <col min="20" max="20" width="12" style="6" customWidth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35" t="s">
        <v>79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</row>
    <row r="2" spans="1:35" s="1" customFormat="1" ht="16.5" customHeight="1">
      <c r="A2" s="136" t="s">
        <v>77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</row>
    <row r="3" spans="1:35" s="1" customFormat="1" ht="16.5" customHeight="1">
      <c r="A3" s="135" t="s">
        <v>202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</row>
    <row r="4" spans="1:3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</row>
    <row r="5" spans="1:35" ht="17.25" customHeight="1">
      <c r="A5" s="138" t="s">
        <v>82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</row>
    <row r="6" spans="1:35" s="3" customFormat="1" ht="25.5" customHeight="1">
      <c r="A6" s="123" t="s">
        <v>0</v>
      </c>
      <c r="B6" s="47" t="s">
        <v>34</v>
      </c>
      <c r="C6" s="128" t="s">
        <v>2</v>
      </c>
      <c r="D6" s="123" t="s">
        <v>30</v>
      </c>
      <c r="E6" s="128" t="s">
        <v>3</v>
      </c>
      <c r="F6" s="123" t="s">
        <v>31</v>
      </c>
      <c r="G6" s="123" t="s">
        <v>4</v>
      </c>
      <c r="H6" s="123"/>
      <c r="I6" s="140" t="s">
        <v>32</v>
      </c>
      <c r="J6" s="140" t="s">
        <v>10</v>
      </c>
      <c r="K6" s="123" t="s">
        <v>8</v>
      </c>
      <c r="L6" s="125" t="s">
        <v>21</v>
      </c>
      <c r="M6" s="126"/>
      <c r="N6" s="127"/>
      <c r="O6" s="123" t="s">
        <v>9</v>
      </c>
      <c r="P6" s="128" t="s">
        <v>5</v>
      </c>
      <c r="Q6" s="124" t="s">
        <v>33</v>
      </c>
      <c r="R6" s="124"/>
      <c r="S6" s="124"/>
      <c r="T6" s="118" t="s">
        <v>23</v>
      </c>
      <c r="U6" s="124" t="s">
        <v>33</v>
      </c>
      <c r="V6" s="124"/>
      <c r="W6" s="124"/>
      <c r="X6" s="130" t="s">
        <v>24</v>
      </c>
      <c r="Y6" s="124" t="s">
        <v>33</v>
      </c>
      <c r="Z6" s="124"/>
      <c r="AA6" s="124"/>
      <c r="AB6" s="118" t="s">
        <v>25</v>
      </c>
      <c r="AC6" s="124" t="s">
        <v>33</v>
      </c>
      <c r="AD6" s="124"/>
      <c r="AE6" s="124"/>
      <c r="AF6" s="118" t="s">
        <v>26</v>
      </c>
      <c r="AG6" s="118" t="s">
        <v>47</v>
      </c>
      <c r="AH6" s="137" t="s">
        <v>53</v>
      </c>
      <c r="AI6" s="137"/>
    </row>
    <row r="7" spans="1:35" s="3" customFormat="1" ht="22.5">
      <c r="A7" s="123"/>
      <c r="B7" s="48" t="s">
        <v>1</v>
      </c>
      <c r="C7" s="129"/>
      <c r="D7" s="123"/>
      <c r="E7" s="129"/>
      <c r="F7" s="123"/>
      <c r="G7" s="49" t="s">
        <v>6</v>
      </c>
      <c r="H7" s="49" t="s">
        <v>7</v>
      </c>
      <c r="I7" s="141"/>
      <c r="J7" s="141"/>
      <c r="K7" s="123"/>
      <c r="L7" s="50" t="s">
        <v>11</v>
      </c>
      <c r="M7" s="50" t="s">
        <v>22</v>
      </c>
      <c r="N7" s="51" t="s">
        <v>75</v>
      </c>
      <c r="O7" s="123"/>
      <c r="P7" s="129"/>
      <c r="Q7" s="50" t="s">
        <v>35</v>
      </c>
      <c r="R7" s="50" t="s">
        <v>36</v>
      </c>
      <c r="S7" s="50" t="s">
        <v>37</v>
      </c>
      <c r="T7" s="119"/>
      <c r="U7" s="50" t="s">
        <v>38</v>
      </c>
      <c r="V7" s="50" t="s">
        <v>39</v>
      </c>
      <c r="W7" s="50" t="s">
        <v>40</v>
      </c>
      <c r="X7" s="131"/>
      <c r="Y7" s="50" t="s">
        <v>41</v>
      </c>
      <c r="Z7" s="50" t="s">
        <v>42</v>
      </c>
      <c r="AA7" s="50" t="s">
        <v>43</v>
      </c>
      <c r="AB7" s="119"/>
      <c r="AC7" s="50" t="s">
        <v>44</v>
      </c>
      <c r="AD7" s="50" t="s">
        <v>45</v>
      </c>
      <c r="AE7" s="50" t="s">
        <v>46</v>
      </c>
      <c r="AF7" s="119"/>
      <c r="AG7" s="119"/>
      <c r="AH7" s="52" t="s">
        <v>29</v>
      </c>
      <c r="AI7" s="52" t="s">
        <v>54</v>
      </c>
    </row>
    <row r="8" spans="1:35" ht="12.75" customHeight="1">
      <c r="A8" s="8"/>
      <c r="B8" s="120" t="s">
        <v>52</v>
      </c>
      <c r="C8" s="121"/>
      <c r="D8" s="12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IF(ISERROR(AG9/$AG$192),"-",AG9/$AG$192)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09" t="s">
        <v>56</v>
      </c>
      <c r="B19" s="110"/>
      <c r="C19" s="110"/>
      <c r="D19" s="110"/>
      <c r="E19" s="110"/>
      <c r="F19" s="110"/>
      <c r="G19" s="110"/>
      <c r="H19" s="111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IF(ISERROR(AG19/$AG$192),0,AG19/$AG$192)</f>
        <v>0</v>
      </c>
    </row>
    <row r="20" spans="1:35" ht="12.75" customHeight="1">
      <c r="A20" s="36"/>
      <c r="B20" s="115" t="s">
        <v>12</v>
      </c>
      <c r="C20" s="116"/>
      <c r="D20" s="117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IF(ISERROR(AG21/$AG$192),"-",AG21/$AG$192)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09" t="s">
        <v>55</v>
      </c>
      <c r="B31" s="110"/>
      <c r="C31" s="110"/>
      <c r="D31" s="110"/>
      <c r="E31" s="110"/>
      <c r="F31" s="110"/>
      <c r="G31" s="110"/>
      <c r="H31" s="111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IF(ISERROR(AG31/$AG$192),0,AG31/$AG$192)</f>
        <v>0</v>
      </c>
    </row>
    <row r="32" spans="1:35" ht="12.75" customHeight="1">
      <c r="A32" s="36"/>
      <c r="B32" s="115" t="s">
        <v>13</v>
      </c>
      <c r="C32" s="116"/>
      <c r="D32" s="117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IF(ISERROR(AG33/$AG$192),"-",AG33/$AG$192)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09" t="s">
        <v>57</v>
      </c>
      <c r="B43" s="110"/>
      <c r="C43" s="110"/>
      <c r="D43" s="110"/>
      <c r="E43" s="110"/>
      <c r="F43" s="110"/>
      <c r="G43" s="110"/>
      <c r="H43" s="111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IF(ISERROR(AG43/$AG$192),0,AG43/$AG$192)</f>
        <v>0</v>
      </c>
    </row>
    <row r="44" spans="1:35" ht="12.75" customHeight="1">
      <c r="A44" s="36"/>
      <c r="B44" s="115" t="s">
        <v>14</v>
      </c>
      <c r="C44" s="116"/>
      <c r="D44" s="117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IF(ISERROR(AG45/$AG$192),"-",AG45/$AG$192)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09" t="s">
        <v>58</v>
      </c>
      <c r="B55" s="110"/>
      <c r="C55" s="110"/>
      <c r="D55" s="110"/>
      <c r="E55" s="110"/>
      <c r="F55" s="110"/>
      <c r="G55" s="110"/>
      <c r="H55" s="111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IF(ISERROR(AG55/$AG$192),0,AG55/$AG$192)</f>
        <v>0</v>
      </c>
    </row>
    <row r="56" spans="1:35" ht="12.75" customHeight="1">
      <c r="A56" s="36"/>
      <c r="B56" s="115" t="s">
        <v>59</v>
      </c>
      <c r="C56" s="116"/>
      <c r="D56" s="117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IF(ISERROR(AG57/$AG$192),"-",AG57/$AG$192)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109" t="s">
        <v>60</v>
      </c>
      <c r="B67" s="110"/>
      <c r="C67" s="110"/>
      <c r="D67" s="110"/>
      <c r="E67" s="110"/>
      <c r="F67" s="110"/>
      <c r="G67" s="110"/>
      <c r="H67" s="111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IF(ISERROR(AG67/$AG$192),0,AG67/$AG$192)</f>
        <v>0</v>
      </c>
    </row>
    <row r="68" spans="1:35" ht="12.75" customHeight="1">
      <c r="A68" s="36"/>
      <c r="B68" s="115" t="s">
        <v>15</v>
      </c>
      <c r="C68" s="116"/>
      <c r="D68" s="117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IF(ISERROR(AG69/$AG$192),"-",AG69/$AG$192)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109" t="s">
        <v>61</v>
      </c>
      <c r="B79" s="110"/>
      <c r="C79" s="110"/>
      <c r="D79" s="110"/>
      <c r="E79" s="110"/>
      <c r="F79" s="110"/>
      <c r="G79" s="110"/>
      <c r="H79" s="111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IF(ISERROR(AG79/$AG$192),0,AG79/$AG$192)</f>
        <v>0</v>
      </c>
    </row>
    <row r="80" spans="1:35" ht="12.75" customHeight="1">
      <c r="A80" s="36"/>
      <c r="B80" s="115" t="s">
        <v>16</v>
      </c>
      <c r="C80" s="116"/>
      <c r="D80" s="117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IF(ISERROR(AG81/$AG$192),"-",AG81/$AG$192)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109" t="s">
        <v>62</v>
      </c>
      <c r="B91" s="110"/>
      <c r="C91" s="110"/>
      <c r="D91" s="110"/>
      <c r="E91" s="110"/>
      <c r="F91" s="110"/>
      <c r="G91" s="110"/>
      <c r="H91" s="111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IF(ISERROR(AG91/$AG$192),0,AG91/$AG$192)</f>
        <v>0</v>
      </c>
    </row>
    <row r="92" spans="1:35" ht="12.75" customHeight="1">
      <c r="A92" s="36"/>
      <c r="B92" s="115" t="s">
        <v>63</v>
      </c>
      <c r="C92" s="116"/>
      <c r="D92" s="117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IF(ISERROR(AG93/$AG$192),"-",AG93/$AG$192)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109" t="s">
        <v>64</v>
      </c>
      <c r="B103" s="110"/>
      <c r="C103" s="110"/>
      <c r="D103" s="110"/>
      <c r="E103" s="110"/>
      <c r="F103" s="110"/>
      <c r="G103" s="110"/>
      <c r="H103" s="111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IF(ISERROR(AG103/$AG$192),0,AG103/$AG$192)</f>
        <v>0</v>
      </c>
    </row>
    <row r="104" spans="1:35" ht="12.75" customHeight="1">
      <c r="A104" s="36"/>
      <c r="B104" s="115" t="s">
        <v>65</v>
      </c>
      <c r="C104" s="116"/>
      <c r="D104" s="117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IF(ISERROR(AG105/$AG$192),"-",AG105/$AG$192)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109" t="s">
        <v>66</v>
      </c>
      <c r="B115" s="110"/>
      <c r="C115" s="110"/>
      <c r="D115" s="110"/>
      <c r="E115" s="110"/>
      <c r="F115" s="110"/>
      <c r="G115" s="110"/>
      <c r="H115" s="111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IF(ISERROR(AG115/$AG$192),0,AG115/$AG$192)</f>
        <v>0</v>
      </c>
    </row>
    <row r="116" spans="1:35" ht="12.75" customHeight="1">
      <c r="A116" s="36"/>
      <c r="B116" s="115" t="s">
        <v>17</v>
      </c>
      <c r="C116" s="116"/>
      <c r="D116" s="117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IF(ISERROR(AG117/$AG$192),"-",AG117/$AG$192)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109" t="s">
        <v>67</v>
      </c>
      <c r="B127" s="110"/>
      <c r="C127" s="110"/>
      <c r="D127" s="110"/>
      <c r="E127" s="110"/>
      <c r="F127" s="110"/>
      <c r="G127" s="110"/>
      <c r="H127" s="111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IF(ISERROR(AG127/$AG$192),0,AG127/$AG$192)</f>
        <v>0</v>
      </c>
    </row>
    <row r="128" spans="1:35" ht="12.75" customHeight="1">
      <c r="A128" s="36"/>
      <c r="B128" s="115" t="s">
        <v>68</v>
      </c>
      <c r="C128" s="116"/>
      <c r="D128" s="117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IF(ISERROR(AG129/$AG$192),"-",AG129/$AG$192)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109" t="s">
        <v>69</v>
      </c>
      <c r="B139" s="110"/>
      <c r="C139" s="110"/>
      <c r="D139" s="110"/>
      <c r="E139" s="110"/>
      <c r="F139" s="110"/>
      <c r="G139" s="110"/>
      <c r="H139" s="111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IF(ISERROR(AG139/$AG$192),0,AG139/$AG$192)</f>
        <v>0</v>
      </c>
    </row>
    <row r="140" spans="1:35" ht="12.75" customHeight="1">
      <c r="A140" s="36"/>
      <c r="B140" s="115" t="s">
        <v>18</v>
      </c>
      <c r="C140" s="116"/>
      <c r="D140" s="117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IF(ISERROR(AG141/$AG$192),"-",AG141/$AG$192)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109" t="s">
        <v>70</v>
      </c>
      <c r="B151" s="110"/>
      <c r="C151" s="110"/>
      <c r="D151" s="110"/>
      <c r="E151" s="110"/>
      <c r="F151" s="110"/>
      <c r="G151" s="110"/>
      <c r="H151" s="111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IF(ISERROR(AG151/$AG$192),0,AG151/$AG$192)</f>
        <v>0</v>
      </c>
    </row>
    <row r="152" spans="1:35" ht="12.75" customHeight="1">
      <c r="A152" s="36"/>
      <c r="B152" s="115" t="s">
        <v>71</v>
      </c>
      <c r="C152" s="116"/>
      <c r="D152" s="117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IF(ISERROR(AG153/$AG$192),"-",AG153/$AG$192)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109" t="s">
        <v>72</v>
      </c>
      <c r="B163" s="110"/>
      <c r="C163" s="110"/>
      <c r="D163" s="110"/>
      <c r="E163" s="110"/>
      <c r="F163" s="110"/>
      <c r="G163" s="110"/>
      <c r="H163" s="111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IF(ISERROR(AG163/$AG$192),0,AG163/$AG$192)</f>
        <v>0</v>
      </c>
    </row>
    <row r="164" spans="1:35" ht="12.75" customHeight="1">
      <c r="A164" s="36"/>
      <c r="B164" s="115" t="s">
        <v>20</v>
      </c>
      <c r="C164" s="116"/>
      <c r="D164" s="117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IF(ISERROR(AG165/$AG$192),"-",AG165/$AG$192)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109" t="s">
        <v>73</v>
      </c>
      <c r="B175" s="110"/>
      <c r="C175" s="110"/>
      <c r="D175" s="110"/>
      <c r="E175" s="110"/>
      <c r="F175" s="110"/>
      <c r="G175" s="110"/>
      <c r="H175" s="111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IF(ISERROR(AG175/$AG$192),0,AG175/$AG$192)</f>
        <v>0</v>
      </c>
    </row>
    <row r="176" spans="1:35" ht="12.75" customHeight="1">
      <c r="A176" s="36"/>
      <c r="B176" s="115" t="s">
        <v>19</v>
      </c>
      <c r="C176" s="116"/>
      <c r="D176" s="117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IF(ISERROR(AG177/$AG$192),"-",AG177/$AG$192)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109" t="s">
        <v>74</v>
      </c>
      <c r="B187" s="110"/>
      <c r="C187" s="110"/>
      <c r="D187" s="110"/>
      <c r="E187" s="110"/>
      <c r="F187" s="110"/>
      <c r="G187" s="110"/>
      <c r="H187" s="111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IF(ISERROR(AG187/$AG$192),0,AG187/$AG$192)</f>
        <v>0</v>
      </c>
    </row>
    <row r="188" spans="1:35" ht="12.75" customHeight="1">
      <c r="A188" s="36"/>
      <c r="B188" s="115" t="s">
        <v>49</v>
      </c>
      <c r="C188" s="116"/>
      <c r="D188" s="117"/>
      <c r="E188" s="18"/>
      <c r="F188" s="19"/>
      <c r="G188" s="20"/>
      <c r="H188" s="20"/>
      <c r="I188" s="132">
        <v>694516000</v>
      </c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39" customHeight="1" outlineLevel="1">
      <c r="A189" s="16">
        <v>1</v>
      </c>
      <c r="B189" s="81"/>
      <c r="C189" s="85"/>
      <c r="D189" s="75"/>
      <c r="E189" s="75"/>
      <c r="F189" s="81"/>
      <c r="G189" s="76"/>
      <c r="H189" s="76"/>
      <c r="I189" s="133"/>
      <c r="J189" s="35">
        <v>393327247</v>
      </c>
      <c r="K189" s="87" t="s">
        <v>84</v>
      </c>
      <c r="L189" s="35"/>
      <c r="M189" s="35"/>
      <c r="N189" s="35"/>
      <c r="O189" s="81"/>
      <c r="P189" s="28"/>
      <c r="Q189" s="35">
        <v>3063713</v>
      </c>
      <c r="R189" s="35">
        <v>65293068</v>
      </c>
      <c r="S189" s="35">
        <v>31654274</v>
      </c>
      <c r="T189" s="40">
        <f>SUM(Q189:S189)</f>
        <v>100011055</v>
      </c>
      <c r="U189" s="35"/>
      <c r="V189" s="35"/>
      <c r="W189" s="35"/>
      <c r="X189" s="40">
        <f>SUM(U189:W189)</f>
        <v>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:AG190" si="120">SUM(T189,X189,AB189,AF189)</f>
        <v>100011055</v>
      </c>
      <c r="AH189" s="41">
        <f>IF(ISERROR(AG189/I188),0,AG189/I188)</f>
        <v>0.14400108132857992</v>
      </c>
      <c r="AI189" s="42">
        <f>IF(ISERROR(AG189/$AG$192),"-",AG189/$AG$192)</f>
        <v>0.83742887079304662</v>
      </c>
    </row>
    <row r="190" spans="1:35" ht="39" customHeight="1" outlineLevel="1">
      <c r="A190" s="16">
        <v>2</v>
      </c>
      <c r="B190" s="81"/>
      <c r="C190" s="85"/>
      <c r="D190" s="75"/>
      <c r="E190" s="75"/>
      <c r="F190" s="81"/>
      <c r="G190" s="76"/>
      <c r="H190" s="76"/>
      <c r="I190" s="134"/>
      <c r="J190" s="35">
        <v>78726127</v>
      </c>
      <c r="K190" s="87" t="s">
        <v>85</v>
      </c>
      <c r="L190" s="35"/>
      <c r="M190" s="35"/>
      <c r="N190" s="35"/>
      <c r="O190" s="81"/>
      <c r="P190" s="28"/>
      <c r="Q190" s="35">
        <v>8111815</v>
      </c>
      <c r="R190" s="35">
        <v>4194927</v>
      </c>
      <c r="S190" s="35">
        <v>7108531</v>
      </c>
      <c r="T190" s="40">
        <f t="shared" ref="T190" si="121">SUM(Q190:S190)</f>
        <v>19415273</v>
      </c>
      <c r="U190" s="35"/>
      <c r="V190" s="35"/>
      <c r="W190" s="35"/>
      <c r="X190" s="40">
        <f t="shared" ref="X190" si="122">SUM(U190:W190)</f>
        <v>0</v>
      </c>
      <c r="Y190" s="35"/>
      <c r="Z190" s="35"/>
      <c r="AA190" s="35"/>
      <c r="AB190" s="40">
        <f t="shared" ref="AB190" si="123">SUM(Y190:AA190)</f>
        <v>0</v>
      </c>
      <c r="AC190" s="35"/>
      <c r="AD190" s="35"/>
      <c r="AE190" s="35"/>
      <c r="AF190" s="40">
        <f t="shared" ref="AF190" si="124">SUM(AC190:AE190)</f>
        <v>0</v>
      </c>
      <c r="AG190" s="40">
        <f t="shared" si="120"/>
        <v>19415273</v>
      </c>
      <c r="AH190" s="41">
        <f>IF(ISERROR(AG190/I188),0,AG190/I188)</f>
        <v>2.7955112625195101E-2</v>
      </c>
      <c r="AI190" s="42">
        <f>IF(ISERROR(AG190/$AG$192),"-",AG190/$AG$192)</f>
        <v>0.16257112920695344</v>
      </c>
    </row>
    <row r="191" spans="1:35" s="17" customFormat="1">
      <c r="A191" s="109" t="s">
        <v>50</v>
      </c>
      <c r="B191" s="110"/>
      <c r="C191" s="110"/>
      <c r="D191" s="110"/>
      <c r="E191" s="110"/>
      <c r="F191" s="110"/>
      <c r="G191" s="110"/>
      <c r="H191" s="111"/>
      <c r="I191" s="55">
        <f>I188</f>
        <v>694516000</v>
      </c>
      <c r="J191" s="55">
        <f>SUM(J189:J190)</f>
        <v>472053374</v>
      </c>
      <c r="K191" s="56"/>
      <c r="L191" s="55">
        <f>SUM(L189:L190)</f>
        <v>0</v>
      </c>
      <c r="M191" s="55">
        <f>SUM(M189:M190)</f>
        <v>0</v>
      </c>
      <c r="N191" s="55">
        <f>SUM(N189:N190)</f>
        <v>0</v>
      </c>
      <c r="O191" s="57"/>
      <c r="P191" s="59"/>
      <c r="Q191" s="55">
        <f t="shared" ref="Q191:AG191" si="125">SUM(Q189:Q190)</f>
        <v>11175528</v>
      </c>
      <c r="R191" s="55">
        <f t="shared" si="125"/>
        <v>69487995</v>
      </c>
      <c r="S191" s="55">
        <f t="shared" si="125"/>
        <v>38762805</v>
      </c>
      <c r="T191" s="60">
        <f t="shared" si="125"/>
        <v>119426328</v>
      </c>
      <c r="U191" s="55">
        <f t="shared" si="125"/>
        <v>0</v>
      </c>
      <c r="V191" s="55">
        <f t="shared" si="125"/>
        <v>0</v>
      </c>
      <c r="W191" s="55">
        <f t="shared" si="125"/>
        <v>0</v>
      </c>
      <c r="X191" s="60">
        <f t="shared" si="125"/>
        <v>0</v>
      </c>
      <c r="Y191" s="55">
        <f t="shared" si="125"/>
        <v>0</v>
      </c>
      <c r="Z191" s="55">
        <f t="shared" si="125"/>
        <v>0</v>
      </c>
      <c r="AA191" s="55">
        <f t="shared" si="125"/>
        <v>0</v>
      </c>
      <c r="AB191" s="60">
        <f t="shared" si="125"/>
        <v>0</v>
      </c>
      <c r="AC191" s="55">
        <f t="shared" si="125"/>
        <v>0</v>
      </c>
      <c r="AD191" s="55">
        <f t="shared" si="125"/>
        <v>0</v>
      </c>
      <c r="AE191" s="55">
        <f t="shared" si="125"/>
        <v>0</v>
      </c>
      <c r="AF191" s="60">
        <f t="shared" si="125"/>
        <v>0</v>
      </c>
      <c r="AG191" s="53">
        <f t="shared" si="125"/>
        <v>119426328</v>
      </c>
      <c r="AH191" s="54">
        <f>IF(ISERROR(AG191/I191),0,AG191/I191)</f>
        <v>0.17195619395377501</v>
      </c>
      <c r="AI191" s="54">
        <f>IF(ISERROR(AG191/$AG$192),0,AG191/$AG$192)</f>
        <v>1</v>
      </c>
    </row>
    <row r="192" spans="1:35">
      <c r="A192" s="112" t="str">
        <f>"TOTAL ASIG."&amp;" "&amp;$A$5</f>
        <v>TOTAL ASIG. 24-03-409 PROGRAMA COMISIONADO INDIGENA</v>
      </c>
      <c r="B192" s="113"/>
      <c r="C192" s="113"/>
      <c r="D192" s="113"/>
      <c r="E192" s="113"/>
      <c r="F192" s="113"/>
      <c r="G192" s="113"/>
      <c r="H192" s="114"/>
      <c r="I192" s="62">
        <f>+I19+I31+I12573+I55+I67+I79+I91+I103+I115+I127+I139+I151+I187+I163+I175+I191</f>
        <v>694516000</v>
      </c>
      <c r="J192" s="60">
        <f>+J19+J31+J43+J55+J67+J79+J91+J103+J115+J127+J139+J151+J187+J163+J175+J191</f>
        <v>472053374</v>
      </c>
      <c r="K192" s="63"/>
      <c r="L192" s="60">
        <f>+L19+L31+L43+L55+L67+L79+L91+L103+L115+L127+L139+L151+L187+L163+L175+L191</f>
        <v>0</v>
      </c>
      <c r="M192" s="60">
        <f>+M19+M31+M43+M55+M67+M79+M91+M103+M115+M127+M139+M151+M187+M163+M175+M191</f>
        <v>0</v>
      </c>
      <c r="N192" s="60">
        <f>+N19+N31+N43+N55+N67+N79+N91+N103+N115+N127+N139+N151+N187+N163+N175+N191</f>
        <v>0</v>
      </c>
      <c r="O192" s="64"/>
      <c r="P192" s="65"/>
      <c r="Q192" s="60">
        <f t="shared" ref="Q192:AG192" si="126">+Q19+Q31+Q43+Q55+Q67+Q79+Q91+Q103+Q115+Q127+Q139+Q151+Q187+Q163+Q175+Q191</f>
        <v>11175528</v>
      </c>
      <c r="R192" s="60">
        <f t="shared" si="126"/>
        <v>69487995</v>
      </c>
      <c r="S192" s="60">
        <f t="shared" si="126"/>
        <v>38762805</v>
      </c>
      <c r="T192" s="60">
        <f t="shared" si="126"/>
        <v>119426328</v>
      </c>
      <c r="U192" s="60">
        <f t="shared" si="126"/>
        <v>0</v>
      </c>
      <c r="V192" s="60">
        <f t="shared" si="126"/>
        <v>0</v>
      </c>
      <c r="W192" s="60">
        <f t="shared" si="126"/>
        <v>0</v>
      </c>
      <c r="X192" s="60">
        <f t="shared" si="126"/>
        <v>0</v>
      </c>
      <c r="Y192" s="60">
        <f t="shared" si="126"/>
        <v>0</v>
      </c>
      <c r="Z192" s="60">
        <f t="shared" si="126"/>
        <v>0</v>
      </c>
      <c r="AA192" s="60">
        <f t="shared" si="126"/>
        <v>0</v>
      </c>
      <c r="AB192" s="60">
        <f t="shared" si="126"/>
        <v>0</v>
      </c>
      <c r="AC192" s="60">
        <f t="shared" si="126"/>
        <v>0</v>
      </c>
      <c r="AD192" s="60">
        <f t="shared" si="126"/>
        <v>0</v>
      </c>
      <c r="AE192" s="60">
        <f t="shared" si="126"/>
        <v>0</v>
      </c>
      <c r="AF192" s="60">
        <f t="shared" si="126"/>
        <v>0</v>
      </c>
      <c r="AG192" s="60">
        <f t="shared" si="126"/>
        <v>119426328</v>
      </c>
      <c r="AH192" s="61">
        <f>IF(ISERROR(AG192/I192),"-",AG192/I192)</f>
        <v>0.17195619395377501</v>
      </c>
      <c r="AI192" s="61">
        <f>IF(ISERROR(AG192/$AG$192),"-",AG192/$AG$192)</f>
        <v>1</v>
      </c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  <row r="209" spans="9:31">
      <c r="I209" s="4"/>
      <c r="Q209" s="4"/>
      <c r="R209" s="4"/>
      <c r="S209" s="4"/>
      <c r="U209" s="4"/>
      <c r="V209" s="4"/>
      <c r="W209" s="4"/>
      <c r="Y209" s="4"/>
      <c r="Z209" s="4"/>
      <c r="AA209" s="4"/>
      <c r="AC209" s="4"/>
      <c r="AD209" s="4"/>
      <c r="AE209" s="4"/>
    </row>
  </sheetData>
  <sheetProtection insertRows="0" autoFilter="0"/>
  <dataConsolidate/>
  <mergeCells count="61">
    <mergeCell ref="I188:I190"/>
    <mergeCell ref="A191:H191"/>
    <mergeCell ref="A192:H192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90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:C190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K189:K190 B21:B30 B33:B42 B45:B54 B57:B66 B69:B78 B81:B90 B93:B102 B105:B114 B117:B126 B129:B138 B141:B150 B177:B186 B165:B174 B153:B162 B189:B190 D189:F190 B9:B18 O189:P190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90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77:J186 J129:J138 J93:J102 J33:J42 J165:J174 J117:J126 J153:J162 J81:J90 J57:J66 J45:J54 J141:J150 J9:J18 J21:J30 J69:J78">
      <formula1>255</formula1>
    </dataValidation>
    <dataValidation type="decimal" allowBlank="1" showInputMessage="1" showErrorMessage="1" errorTitle="Sólo números" error="Sólo ingresar números sin letras_x000a_" sqref="L189:M190 L177:M186 U189:W190 Y189:AA190 AC189:AE190 L9:M18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36" fitToHeight="20" orientation="landscape" r:id="rId1"/>
  <headerFooter alignWithMargins="0"/>
  <ignoredErrors>
    <ignoredError sqref="AI19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D90" sqref="D90"/>
      <selection pane="bottomLeft" activeCell="A3" sqref="A3:Y3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customWidth="1" outlineLevel="1"/>
    <col min="10" max="10" width="10.42578125" style="6" customWidth="1"/>
    <col min="11" max="13" width="12.28515625" style="6" customWidth="1" outlineLevel="1"/>
    <col min="14" max="14" width="12.28515625" style="6" customWidth="1"/>
    <col min="15" max="17" width="12.5703125" style="6" customWidth="1" outlineLevel="1"/>
    <col min="18" max="18" width="12.28515625" style="6" customWidth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136" t="str">
        <f>+'24-03-409'!A1:AI1</f>
        <v>PARTIDA 21 - 01 - 01 "SUBSECRETARIA DE SERVICIOS SOCIALES"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</row>
    <row r="2" spans="1:25" s="1" customFormat="1" ht="16.5" customHeight="1">
      <c r="A2" s="136" t="s">
        <v>76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</row>
    <row r="3" spans="1:25" s="1" customFormat="1" ht="16.5" customHeight="1">
      <c r="A3" s="136" t="str">
        <f>+'24-03-409'!A3:AI3</f>
        <v>EJECUCIÓN AL 31 DE MARZO DE 2014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</row>
    <row r="4" spans="1:2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</row>
    <row r="5" spans="1:25" ht="18" customHeight="1">
      <c r="A5" s="146" t="str">
        <f>+'24-03-409'!A5:H5</f>
        <v>24-03-409 PROGRAMA COMISIONADO INDIGENA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8"/>
    </row>
    <row r="6" spans="1:25" s="3" customFormat="1" ht="25.5" customHeight="1">
      <c r="A6" s="149" t="s">
        <v>34</v>
      </c>
      <c r="B6" s="142" t="s">
        <v>32</v>
      </c>
      <c r="C6" s="142" t="s">
        <v>51</v>
      </c>
      <c r="D6" s="150" t="s">
        <v>21</v>
      </c>
      <c r="E6" s="151"/>
      <c r="F6" s="152"/>
      <c r="G6" s="145" t="s">
        <v>33</v>
      </c>
      <c r="H6" s="145"/>
      <c r="I6" s="145"/>
      <c r="J6" s="140" t="s">
        <v>23</v>
      </c>
      <c r="K6" s="145" t="s">
        <v>33</v>
      </c>
      <c r="L6" s="145"/>
      <c r="M6" s="145"/>
      <c r="N6" s="140" t="s">
        <v>24</v>
      </c>
      <c r="O6" s="145" t="s">
        <v>33</v>
      </c>
      <c r="P6" s="145"/>
      <c r="Q6" s="145"/>
      <c r="R6" s="140" t="s">
        <v>25</v>
      </c>
      <c r="S6" s="145" t="s">
        <v>33</v>
      </c>
      <c r="T6" s="145"/>
      <c r="U6" s="145"/>
      <c r="V6" s="140" t="s">
        <v>26</v>
      </c>
      <c r="W6" s="142" t="s">
        <v>47</v>
      </c>
      <c r="X6" s="144" t="s">
        <v>27</v>
      </c>
      <c r="Y6" s="144"/>
    </row>
    <row r="7" spans="1:25" s="3" customFormat="1" ht="24" customHeight="1">
      <c r="A7" s="149"/>
      <c r="B7" s="143"/>
      <c r="C7" s="143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141"/>
      <c r="K7" s="44" t="s">
        <v>38</v>
      </c>
      <c r="L7" s="44" t="s">
        <v>39</v>
      </c>
      <c r="M7" s="44" t="s">
        <v>40</v>
      </c>
      <c r="N7" s="141"/>
      <c r="O7" s="44" t="s">
        <v>41</v>
      </c>
      <c r="P7" s="44" t="s">
        <v>42</v>
      </c>
      <c r="Q7" s="44" t="s">
        <v>43</v>
      </c>
      <c r="R7" s="141"/>
      <c r="S7" s="44" t="s">
        <v>44</v>
      </c>
      <c r="T7" s="44" t="s">
        <v>45</v>
      </c>
      <c r="U7" s="44" t="s">
        <v>46</v>
      </c>
      <c r="V7" s="141"/>
      <c r="W7" s="143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+'24-03-409'!I19</f>
        <v>0</v>
      </c>
      <c r="C8" s="9">
        <f>+'24-03-409'!J19</f>
        <v>0</v>
      </c>
      <c r="D8" s="9">
        <f>+'24-03-409'!L19</f>
        <v>0</v>
      </c>
      <c r="E8" s="9">
        <f>+'24-03-409'!M19</f>
        <v>0</v>
      </c>
      <c r="F8" s="9">
        <f>+'24-03-409'!N19</f>
        <v>0</v>
      </c>
      <c r="G8" s="9">
        <f>+'24-03-409'!Q19</f>
        <v>0</v>
      </c>
      <c r="H8" s="9">
        <f>+'24-03-409'!R19</f>
        <v>0</v>
      </c>
      <c r="I8" s="9">
        <f>+'24-03-409'!S19</f>
        <v>0</v>
      </c>
      <c r="J8" s="9">
        <f>+'24-03-409'!T19</f>
        <v>0</v>
      </c>
      <c r="K8" s="9">
        <f>+'24-03-409'!U19</f>
        <v>0</v>
      </c>
      <c r="L8" s="9">
        <f>+'24-03-409'!V19</f>
        <v>0</v>
      </c>
      <c r="M8" s="9">
        <f>+'24-03-409'!W19</f>
        <v>0</v>
      </c>
      <c r="N8" s="9">
        <f>+'24-03-409'!X19</f>
        <v>0</v>
      </c>
      <c r="O8" s="9">
        <f>+'24-03-409'!Y19</f>
        <v>0</v>
      </c>
      <c r="P8" s="9">
        <f>+'24-03-409'!Z19</f>
        <v>0</v>
      </c>
      <c r="Q8" s="9">
        <f>+'24-03-409'!AA19</f>
        <v>0</v>
      </c>
      <c r="R8" s="9">
        <f>+'24-03-409'!AB19</f>
        <v>0</v>
      </c>
      <c r="S8" s="9">
        <f>+'24-03-409'!AC19</f>
        <v>0</v>
      </c>
      <c r="T8" s="9">
        <f>+'24-03-409'!AD19</f>
        <v>0</v>
      </c>
      <c r="U8" s="9">
        <f>+'24-03-409'!AE19</f>
        <v>0</v>
      </c>
      <c r="V8" s="9">
        <f>+'24-03-409'!AF19</f>
        <v>0</v>
      </c>
      <c r="W8" s="9">
        <f>+'24-03-409'!AG19</f>
        <v>0</v>
      </c>
      <c r="X8" s="11">
        <f>+'24-03-409'!AH19</f>
        <v>0</v>
      </c>
      <c r="Y8" s="11">
        <f>+'24-03-409'!AI19</f>
        <v>0</v>
      </c>
    </row>
    <row r="9" spans="1:25" s="12" customFormat="1" ht="26.25" customHeight="1">
      <c r="A9" s="10" t="s">
        <v>12</v>
      </c>
      <c r="B9" s="9">
        <f>+'24-03-409'!I31</f>
        <v>0</v>
      </c>
      <c r="C9" s="9">
        <f>+'24-03-409'!J31</f>
        <v>0</v>
      </c>
      <c r="D9" s="9">
        <f>+'24-03-409'!L31</f>
        <v>0</v>
      </c>
      <c r="E9" s="9">
        <f>+'24-03-409'!M31</f>
        <v>0</v>
      </c>
      <c r="F9" s="9">
        <f>+'24-03-409'!N31</f>
        <v>0</v>
      </c>
      <c r="G9" s="9">
        <f>+'24-03-409'!Q31</f>
        <v>0</v>
      </c>
      <c r="H9" s="9">
        <f>+'24-03-409'!R31</f>
        <v>0</v>
      </c>
      <c r="I9" s="9">
        <f>+'24-03-409'!S31</f>
        <v>0</v>
      </c>
      <c r="J9" s="9">
        <f>+'24-03-409'!T31</f>
        <v>0</v>
      </c>
      <c r="K9" s="9">
        <f>+'24-03-409'!U31</f>
        <v>0</v>
      </c>
      <c r="L9" s="9">
        <f>+'24-03-409'!V31</f>
        <v>0</v>
      </c>
      <c r="M9" s="9">
        <f>+'24-03-409'!W31</f>
        <v>0</v>
      </c>
      <c r="N9" s="9">
        <f>+'24-03-409'!X31</f>
        <v>0</v>
      </c>
      <c r="O9" s="9">
        <f>+'24-03-409'!Y31</f>
        <v>0</v>
      </c>
      <c r="P9" s="9">
        <f>+'24-03-409'!Z31</f>
        <v>0</v>
      </c>
      <c r="Q9" s="9">
        <f>+'24-03-409'!AA31</f>
        <v>0</v>
      </c>
      <c r="R9" s="9">
        <f>+'24-03-409'!AB31</f>
        <v>0</v>
      </c>
      <c r="S9" s="9">
        <f>+'24-03-409'!AC31</f>
        <v>0</v>
      </c>
      <c r="T9" s="9">
        <f>+'24-03-409'!AD31</f>
        <v>0</v>
      </c>
      <c r="U9" s="9">
        <f>+'24-03-409'!AE31</f>
        <v>0</v>
      </c>
      <c r="V9" s="9">
        <f>+'24-03-409'!AF31</f>
        <v>0</v>
      </c>
      <c r="W9" s="9">
        <f>+'24-03-409'!AG31</f>
        <v>0</v>
      </c>
      <c r="X9" s="11">
        <f>+'24-03-409'!AH31</f>
        <v>0</v>
      </c>
      <c r="Y9" s="11">
        <f>+'24-03-409'!AI31</f>
        <v>0</v>
      </c>
    </row>
    <row r="10" spans="1:25" s="12" customFormat="1" ht="26.25" customHeight="1">
      <c r="A10" s="10" t="s">
        <v>13</v>
      </c>
      <c r="B10" s="9">
        <f>+'24-03-409'!I43</f>
        <v>0</v>
      </c>
      <c r="C10" s="9">
        <f>+'24-03-409'!J43</f>
        <v>0</v>
      </c>
      <c r="D10" s="9">
        <f>+'24-03-409'!L43</f>
        <v>0</v>
      </c>
      <c r="E10" s="9">
        <f>+'24-03-409'!M43</f>
        <v>0</v>
      </c>
      <c r="F10" s="9">
        <f>+'24-03-409'!N43</f>
        <v>0</v>
      </c>
      <c r="G10" s="9">
        <f>+'24-03-409'!Q43</f>
        <v>0</v>
      </c>
      <c r="H10" s="9">
        <f>+'24-03-409'!R43</f>
        <v>0</v>
      </c>
      <c r="I10" s="9">
        <f>+'24-03-409'!S43</f>
        <v>0</v>
      </c>
      <c r="J10" s="9">
        <f>+'24-03-409'!T43</f>
        <v>0</v>
      </c>
      <c r="K10" s="9">
        <f>+'24-03-409'!U43</f>
        <v>0</v>
      </c>
      <c r="L10" s="9">
        <f>+'24-03-409'!V43</f>
        <v>0</v>
      </c>
      <c r="M10" s="9">
        <f>+'24-03-409'!W43</f>
        <v>0</v>
      </c>
      <c r="N10" s="9">
        <f>+'24-03-409'!X43</f>
        <v>0</v>
      </c>
      <c r="O10" s="9">
        <f>+'24-03-409'!Y43</f>
        <v>0</v>
      </c>
      <c r="P10" s="9">
        <f>+'24-03-409'!Z43</f>
        <v>0</v>
      </c>
      <c r="Q10" s="9">
        <f>+'24-03-409'!AA43</f>
        <v>0</v>
      </c>
      <c r="R10" s="9">
        <f>+'24-03-409'!AB43</f>
        <v>0</v>
      </c>
      <c r="S10" s="9">
        <f>+'24-03-409'!AC43</f>
        <v>0</v>
      </c>
      <c r="T10" s="9">
        <f>+'24-03-409'!AD43</f>
        <v>0</v>
      </c>
      <c r="U10" s="9">
        <f>+'24-03-409'!AE43</f>
        <v>0</v>
      </c>
      <c r="V10" s="9">
        <f>+'24-03-409'!AF43</f>
        <v>0</v>
      </c>
      <c r="W10" s="9">
        <f>+'24-03-409'!AG43</f>
        <v>0</v>
      </c>
      <c r="X10" s="11">
        <f>+'24-03-409'!AH43</f>
        <v>0</v>
      </c>
      <c r="Y10" s="11">
        <f>+'24-03-409'!AI43</f>
        <v>0</v>
      </c>
    </row>
    <row r="11" spans="1:25" s="12" customFormat="1" ht="26.25" customHeight="1">
      <c r="A11" s="10" t="s">
        <v>14</v>
      </c>
      <c r="B11" s="9">
        <f>+'24-03-409'!I55</f>
        <v>0</v>
      </c>
      <c r="C11" s="9">
        <f>+'24-03-409'!J55</f>
        <v>0</v>
      </c>
      <c r="D11" s="9">
        <f>+'24-03-409'!L55</f>
        <v>0</v>
      </c>
      <c r="E11" s="9">
        <f>+'24-03-409'!M55</f>
        <v>0</v>
      </c>
      <c r="F11" s="9">
        <f>+'24-03-409'!N55</f>
        <v>0</v>
      </c>
      <c r="G11" s="9">
        <f>+'24-03-409'!Q55</f>
        <v>0</v>
      </c>
      <c r="H11" s="9">
        <f>+'24-03-409'!R55</f>
        <v>0</v>
      </c>
      <c r="I11" s="9">
        <f>+'24-03-409'!S55</f>
        <v>0</v>
      </c>
      <c r="J11" s="9">
        <f>+'24-03-409'!T55</f>
        <v>0</v>
      </c>
      <c r="K11" s="9">
        <f>+'24-03-409'!U55</f>
        <v>0</v>
      </c>
      <c r="L11" s="9">
        <f>+'24-03-409'!V55</f>
        <v>0</v>
      </c>
      <c r="M11" s="9">
        <f>+'24-03-409'!W55</f>
        <v>0</v>
      </c>
      <c r="N11" s="9">
        <f>+'24-03-409'!X55</f>
        <v>0</v>
      </c>
      <c r="O11" s="9">
        <f>+'24-03-409'!Y55</f>
        <v>0</v>
      </c>
      <c r="P11" s="9">
        <f>+'24-03-409'!Z55</f>
        <v>0</v>
      </c>
      <c r="Q11" s="9">
        <f>+'24-03-409'!AA55</f>
        <v>0</v>
      </c>
      <c r="R11" s="9">
        <f>+'24-03-409'!AB55</f>
        <v>0</v>
      </c>
      <c r="S11" s="9">
        <f>+'24-03-409'!AC55</f>
        <v>0</v>
      </c>
      <c r="T11" s="9">
        <f>+'24-03-409'!AD55</f>
        <v>0</v>
      </c>
      <c r="U11" s="9">
        <f>+'24-03-409'!AE55</f>
        <v>0</v>
      </c>
      <c r="V11" s="9">
        <f>+'24-03-409'!AF55</f>
        <v>0</v>
      </c>
      <c r="W11" s="9">
        <f>+'24-03-409'!AG55</f>
        <v>0</v>
      </c>
      <c r="X11" s="11">
        <f>+'24-03-409'!AH55</f>
        <v>0</v>
      </c>
      <c r="Y11" s="11">
        <f>+'24-03-409'!AI55</f>
        <v>0</v>
      </c>
    </row>
    <row r="12" spans="1:25" s="12" customFormat="1" ht="26.25" customHeight="1">
      <c r="A12" s="43" t="s">
        <v>59</v>
      </c>
      <c r="B12" s="9">
        <f>+'24-03-409'!I67</f>
        <v>0</v>
      </c>
      <c r="C12" s="9">
        <f>+'24-03-409'!J67</f>
        <v>0</v>
      </c>
      <c r="D12" s="9">
        <f>+'24-03-409'!L67</f>
        <v>0</v>
      </c>
      <c r="E12" s="9">
        <f>+'24-03-409'!M67</f>
        <v>0</v>
      </c>
      <c r="F12" s="9">
        <f>+'24-03-409'!N67</f>
        <v>0</v>
      </c>
      <c r="G12" s="9">
        <f>+'24-03-409'!Q67</f>
        <v>0</v>
      </c>
      <c r="H12" s="9">
        <f>+'24-03-409'!R67</f>
        <v>0</v>
      </c>
      <c r="I12" s="9">
        <f>+'24-03-409'!S67</f>
        <v>0</v>
      </c>
      <c r="J12" s="9">
        <f>+'24-03-409'!T67</f>
        <v>0</v>
      </c>
      <c r="K12" s="9">
        <f>+'24-03-409'!U67</f>
        <v>0</v>
      </c>
      <c r="L12" s="9">
        <f>+'24-03-409'!V67</f>
        <v>0</v>
      </c>
      <c r="M12" s="9">
        <f>+'24-03-409'!W67</f>
        <v>0</v>
      </c>
      <c r="N12" s="9">
        <f>+'24-03-409'!X67</f>
        <v>0</v>
      </c>
      <c r="O12" s="9">
        <f>+'24-03-409'!Y67</f>
        <v>0</v>
      </c>
      <c r="P12" s="9">
        <f>+'24-03-409'!Z67</f>
        <v>0</v>
      </c>
      <c r="Q12" s="9">
        <f>+'24-03-409'!AA67</f>
        <v>0</v>
      </c>
      <c r="R12" s="9">
        <f>+'24-03-409'!AB67</f>
        <v>0</v>
      </c>
      <c r="S12" s="9">
        <f>+'24-03-409'!AC67</f>
        <v>0</v>
      </c>
      <c r="T12" s="9">
        <f>+'24-03-409'!AD67</f>
        <v>0</v>
      </c>
      <c r="U12" s="9">
        <f>+'24-03-409'!AE67</f>
        <v>0</v>
      </c>
      <c r="V12" s="9">
        <f>+'24-03-409'!AF67</f>
        <v>0</v>
      </c>
      <c r="W12" s="9">
        <f>+'24-03-409'!AG67</f>
        <v>0</v>
      </c>
      <c r="X12" s="11">
        <f>+'24-03-409'!AH67</f>
        <v>0</v>
      </c>
      <c r="Y12" s="11">
        <f>+'24-03-409'!AI67</f>
        <v>0</v>
      </c>
    </row>
    <row r="13" spans="1:25" s="12" customFormat="1" ht="26.25" customHeight="1">
      <c r="A13" s="10" t="s">
        <v>15</v>
      </c>
      <c r="B13" s="9">
        <f>+'24-03-409'!I79</f>
        <v>0</v>
      </c>
      <c r="C13" s="9">
        <f>+'24-03-409'!J79</f>
        <v>0</v>
      </c>
      <c r="D13" s="9">
        <f>+'24-03-409'!L79</f>
        <v>0</v>
      </c>
      <c r="E13" s="9">
        <f>+'24-03-409'!M79</f>
        <v>0</v>
      </c>
      <c r="F13" s="9">
        <f>+'24-03-409'!N79</f>
        <v>0</v>
      </c>
      <c r="G13" s="9">
        <f>+'24-03-409'!Q79</f>
        <v>0</v>
      </c>
      <c r="H13" s="9">
        <f>+'24-03-409'!R79</f>
        <v>0</v>
      </c>
      <c r="I13" s="9">
        <f>+'24-03-409'!S79</f>
        <v>0</v>
      </c>
      <c r="J13" s="9">
        <f>+'24-03-409'!T79</f>
        <v>0</v>
      </c>
      <c r="K13" s="9">
        <f>+'24-03-409'!U79</f>
        <v>0</v>
      </c>
      <c r="L13" s="9">
        <f>+'24-03-409'!V79</f>
        <v>0</v>
      </c>
      <c r="M13" s="9">
        <f>+'24-03-409'!W79</f>
        <v>0</v>
      </c>
      <c r="N13" s="9">
        <f>+'24-03-409'!X79</f>
        <v>0</v>
      </c>
      <c r="O13" s="9">
        <f>+'24-03-409'!Y79</f>
        <v>0</v>
      </c>
      <c r="P13" s="9">
        <f>+'24-03-409'!Z79</f>
        <v>0</v>
      </c>
      <c r="Q13" s="9">
        <f>+'24-03-409'!AA79</f>
        <v>0</v>
      </c>
      <c r="R13" s="9">
        <f>+'24-03-409'!AB79</f>
        <v>0</v>
      </c>
      <c r="S13" s="9">
        <f>+'24-03-409'!AC79</f>
        <v>0</v>
      </c>
      <c r="T13" s="9">
        <f>+'24-03-409'!AD79</f>
        <v>0</v>
      </c>
      <c r="U13" s="9">
        <f>+'24-03-409'!AE79</f>
        <v>0</v>
      </c>
      <c r="V13" s="9">
        <f>+'24-03-409'!AF79</f>
        <v>0</v>
      </c>
      <c r="W13" s="9">
        <f>+'24-03-409'!AG79</f>
        <v>0</v>
      </c>
      <c r="X13" s="11">
        <f>+'24-03-409'!AH79</f>
        <v>0</v>
      </c>
      <c r="Y13" s="11">
        <f>+'24-03-409'!AI79</f>
        <v>0</v>
      </c>
    </row>
    <row r="14" spans="1:25" s="12" customFormat="1" ht="26.25" customHeight="1">
      <c r="A14" s="10" t="s">
        <v>16</v>
      </c>
      <c r="B14" s="9">
        <f>+'24-03-409'!I91</f>
        <v>0</v>
      </c>
      <c r="C14" s="9">
        <f>+'24-03-409'!J91</f>
        <v>0</v>
      </c>
      <c r="D14" s="9">
        <f>+'24-03-409'!L91</f>
        <v>0</v>
      </c>
      <c r="E14" s="9">
        <f>+'24-03-409'!M91</f>
        <v>0</v>
      </c>
      <c r="F14" s="9">
        <f>+'24-03-409'!N91</f>
        <v>0</v>
      </c>
      <c r="G14" s="9">
        <f>+'24-03-409'!Q91</f>
        <v>0</v>
      </c>
      <c r="H14" s="9">
        <f>+'24-03-409'!R91</f>
        <v>0</v>
      </c>
      <c r="I14" s="9">
        <f>+'24-03-409'!S91</f>
        <v>0</v>
      </c>
      <c r="J14" s="9">
        <f>+'24-03-409'!T91</f>
        <v>0</v>
      </c>
      <c r="K14" s="9">
        <f>+'24-03-409'!U91</f>
        <v>0</v>
      </c>
      <c r="L14" s="9">
        <f>+'24-03-409'!V91</f>
        <v>0</v>
      </c>
      <c r="M14" s="9">
        <f>+'24-03-409'!W91</f>
        <v>0</v>
      </c>
      <c r="N14" s="9">
        <f>+'24-03-409'!X91</f>
        <v>0</v>
      </c>
      <c r="O14" s="9">
        <f>+'24-03-409'!Y91</f>
        <v>0</v>
      </c>
      <c r="P14" s="9">
        <f>+'24-03-409'!Z91</f>
        <v>0</v>
      </c>
      <c r="Q14" s="9">
        <f>+'24-03-409'!AA91</f>
        <v>0</v>
      </c>
      <c r="R14" s="9">
        <f>+'24-03-409'!AB91</f>
        <v>0</v>
      </c>
      <c r="S14" s="9">
        <f>+'24-03-409'!AC91</f>
        <v>0</v>
      </c>
      <c r="T14" s="9">
        <f>+'24-03-409'!AD91</f>
        <v>0</v>
      </c>
      <c r="U14" s="9">
        <f>+'24-03-409'!AE91</f>
        <v>0</v>
      </c>
      <c r="V14" s="9">
        <f>+'24-03-409'!AF91</f>
        <v>0</v>
      </c>
      <c r="W14" s="9">
        <f>+'24-03-409'!AG91</f>
        <v>0</v>
      </c>
      <c r="X14" s="11">
        <f>+'24-03-409'!AH91</f>
        <v>0</v>
      </c>
      <c r="Y14" s="11">
        <f>+'24-03-409'!AI91</f>
        <v>0</v>
      </c>
    </row>
    <row r="15" spans="1:25" s="12" customFormat="1" ht="26.25" customHeight="1">
      <c r="A15" s="43" t="s">
        <v>63</v>
      </c>
      <c r="B15" s="9">
        <f>+'24-03-409'!I103</f>
        <v>0</v>
      </c>
      <c r="C15" s="9">
        <f>+'24-03-409'!J103</f>
        <v>0</v>
      </c>
      <c r="D15" s="9">
        <f>+'24-03-409'!L103</f>
        <v>0</v>
      </c>
      <c r="E15" s="9">
        <f>+'24-03-409'!M103</f>
        <v>0</v>
      </c>
      <c r="F15" s="9">
        <f>+'24-03-409'!N103</f>
        <v>0</v>
      </c>
      <c r="G15" s="9">
        <f>+'24-03-409'!Q103</f>
        <v>0</v>
      </c>
      <c r="H15" s="9">
        <f>+'24-03-409'!R103</f>
        <v>0</v>
      </c>
      <c r="I15" s="9">
        <f>+'24-03-409'!S103</f>
        <v>0</v>
      </c>
      <c r="J15" s="9">
        <f>+'24-03-409'!T103</f>
        <v>0</v>
      </c>
      <c r="K15" s="9">
        <f>+'24-03-409'!U103</f>
        <v>0</v>
      </c>
      <c r="L15" s="9">
        <f>+'24-03-409'!V103</f>
        <v>0</v>
      </c>
      <c r="M15" s="9">
        <f>+'24-03-409'!W103</f>
        <v>0</v>
      </c>
      <c r="N15" s="9">
        <f>+'24-03-409'!X103</f>
        <v>0</v>
      </c>
      <c r="O15" s="9">
        <f>+'24-03-409'!Y103</f>
        <v>0</v>
      </c>
      <c r="P15" s="9">
        <f>+'24-03-409'!Z103</f>
        <v>0</v>
      </c>
      <c r="Q15" s="9">
        <f>+'24-03-409'!AA103</f>
        <v>0</v>
      </c>
      <c r="R15" s="9">
        <f>+'24-03-409'!AB103</f>
        <v>0</v>
      </c>
      <c r="S15" s="9">
        <f>+'24-03-409'!AC103</f>
        <v>0</v>
      </c>
      <c r="T15" s="9">
        <f>+'24-03-409'!AD103</f>
        <v>0</v>
      </c>
      <c r="U15" s="9">
        <f>+'24-03-409'!AE103</f>
        <v>0</v>
      </c>
      <c r="V15" s="9">
        <f>+'24-03-409'!AF103</f>
        <v>0</v>
      </c>
      <c r="W15" s="9">
        <f>+'24-03-409'!AG103</f>
        <v>0</v>
      </c>
      <c r="X15" s="11">
        <f>+'24-03-409'!AH103</f>
        <v>0</v>
      </c>
      <c r="Y15" s="11">
        <f>+'24-03-409'!AI103</f>
        <v>0</v>
      </c>
    </row>
    <row r="16" spans="1:25" s="12" customFormat="1" ht="26.25" customHeight="1">
      <c r="A16" s="43" t="s">
        <v>65</v>
      </c>
      <c r="B16" s="9">
        <f>+'24-03-409'!I115</f>
        <v>0</v>
      </c>
      <c r="C16" s="9">
        <f>+'24-03-409'!J115</f>
        <v>0</v>
      </c>
      <c r="D16" s="9">
        <f>+'24-03-409'!L115</f>
        <v>0</v>
      </c>
      <c r="E16" s="9">
        <f>+'24-03-409'!M115</f>
        <v>0</v>
      </c>
      <c r="F16" s="9">
        <f>+'24-03-409'!N115</f>
        <v>0</v>
      </c>
      <c r="G16" s="9">
        <f>+'24-03-409'!Q115</f>
        <v>0</v>
      </c>
      <c r="H16" s="9">
        <f>+'24-03-409'!R115</f>
        <v>0</v>
      </c>
      <c r="I16" s="9">
        <f>+'24-03-409'!S115</f>
        <v>0</v>
      </c>
      <c r="J16" s="9">
        <f>+'24-03-409'!T115</f>
        <v>0</v>
      </c>
      <c r="K16" s="9">
        <f>+'24-03-409'!U115</f>
        <v>0</v>
      </c>
      <c r="L16" s="9">
        <f>+'24-03-409'!V115</f>
        <v>0</v>
      </c>
      <c r="M16" s="9">
        <f>+'24-03-409'!W115</f>
        <v>0</v>
      </c>
      <c r="N16" s="9">
        <f>+'24-03-409'!X115</f>
        <v>0</v>
      </c>
      <c r="O16" s="9">
        <f>+'24-03-409'!Y115</f>
        <v>0</v>
      </c>
      <c r="P16" s="9">
        <f>+'24-03-409'!Z115</f>
        <v>0</v>
      </c>
      <c r="Q16" s="9">
        <f>+'24-03-409'!AA115</f>
        <v>0</v>
      </c>
      <c r="R16" s="9">
        <f>+'24-03-409'!AB115</f>
        <v>0</v>
      </c>
      <c r="S16" s="9">
        <f>+'24-03-409'!AC115</f>
        <v>0</v>
      </c>
      <c r="T16" s="9">
        <f>+'24-03-409'!AD115</f>
        <v>0</v>
      </c>
      <c r="U16" s="9">
        <f>+'24-03-409'!AE115</f>
        <v>0</v>
      </c>
      <c r="V16" s="9">
        <f>+'24-03-409'!AF115</f>
        <v>0</v>
      </c>
      <c r="W16" s="9">
        <f>+'24-03-409'!AG115</f>
        <v>0</v>
      </c>
      <c r="X16" s="11">
        <f>+'24-03-409'!AH115</f>
        <v>0</v>
      </c>
      <c r="Y16" s="11">
        <f>+'24-03-409'!AI115</f>
        <v>0</v>
      </c>
    </row>
    <row r="17" spans="1:25" s="12" customFormat="1" ht="26.25" customHeight="1">
      <c r="A17" s="10" t="s">
        <v>17</v>
      </c>
      <c r="B17" s="9">
        <f>+'24-03-409'!I127</f>
        <v>0</v>
      </c>
      <c r="C17" s="9">
        <f>+'24-03-409'!J127</f>
        <v>0</v>
      </c>
      <c r="D17" s="9">
        <f>+'24-03-409'!L127</f>
        <v>0</v>
      </c>
      <c r="E17" s="9">
        <f>+'24-03-409'!M127</f>
        <v>0</v>
      </c>
      <c r="F17" s="9">
        <f>+'24-03-409'!N127</f>
        <v>0</v>
      </c>
      <c r="G17" s="9">
        <f>+'24-03-409'!Q127</f>
        <v>0</v>
      </c>
      <c r="H17" s="9">
        <f>+'24-03-409'!R127</f>
        <v>0</v>
      </c>
      <c r="I17" s="9">
        <f>+'24-03-409'!S127</f>
        <v>0</v>
      </c>
      <c r="J17" s="9">
        <f>+'24-03-409'!T127</f>
        <v>0</v>
      </c>
      <c r="K17" s="9">
        <f>+'24-03-409'!U127</f>
        <v>0</v>
      </c>
      <c r="L17" s="9">
        <f>+'24-03-409'!V127</f>
        <v>0</v>
      </c>
      <c r="M17" s="9">
        <f>+'24-03-409'!W127</f>
        <v>0</v>
      </c>
      <c r="N17" s="9">
        <f>+'24-03-409'!X127</f>
        <v>0</v>
      </c>
      <c r="O17" s="9">
        <f>+'24-03-409'!Y127</f>
        <v>0</v>
      </c>
      <c r="P17" s="9">
        <f>+'24-03-409'!Z127</f>
        <v>0</v>
      </c>
      <c r="Q17" s="9">
        <f>+'24-03-409'!AA127</f>
        <v>0</v>
      </c>
      <c r="R17" s="9">
        <f>+'24-03-409'!AB127</f>
        <v>0</v>
      </c>
      <c r="S17" s="9">
        <f>+'24-03-409'!AC127</f>
        <v>0</v>
      </c>
      <c r="T17" s="9">
        <f>+'24-03-409'!AD127</f>
        <v>0</v>
      </c>
      <c r="U17" s="9">
        <f>+'24-03-409'!AE127</f>
        <v>0</v>
      </c>
      <c r="V17" s="9">
        <f>+'24-03-409'!AF127</f>
        <v>0</v>
      </c>
      <c r="W17" s="9">
        <f>+'24-03-409'!AG127</f>
        <v>0</v>
      </c>
      <c r="X17" s="11">
        <f>+'24-03-409'!AH127</f>
        <v>0</v>
      </c>
      <c r="Y17" s="11">
        <f>+'24-03-409'!AI127</f>
        <v>0</v>
      </c>
    </row>
    <row r="18" spans="1:25" s="12" customFormat="1" ht="26.25" customHeight="1">
      <c r="A18" s="43" t="s">
        <v>68</v>
      </c>
      <c r="B18" s="9">
        <f>+'24-03-409'!I139</f>
        <v>0</v>
      </c>
      <c r="C18" s="9">
        <f>+'24-03-409'!J139</f>
        <v>0</v>
      </c>
      <c r="D18" s="9">
        <f>+'24-03-409'!L139</f>
        <v>0</v>
      </c>
      <c r="E18" s="9">
        <f>+'24-03-409'!M139</f>
        <v>0</v>
      </c>
      <c r="F18" s="9">
        <f>+'24-03-409'!N139</f>
        <v>0</v>
      </c>
      <c r="G18" s="9">
        <f>+'24-03-409'!Q139</f>
        <v>0</v>
      </c>
      <c r="H18" s="9">
        <f>+'24-03-409'!R139</f>
        <v>0</v>
      </c>
      <c r="I18" s="9">
        <f>+'24-03-409'!S139</f>
        <v>0</v>
      </c>
      <c r="J18" s="9">
        <f>+'24-03-409'!T139</f>
        <v>0</v>
      </c>
      <c r="K18" s="9">
        <f>+'24-03-409'!U139</f>
        <v>0</v>
      </c>
      <c r="L18" s="9">
        <f>+'24-03-409'!V139</f>
        <v>0</v>
      </c>
      <c r="M18" s="9">
        <f>+'24-03-409'!W139</f>
        <v>0</v>
      </c>
      <c r="N18" s="9">
        <f>+'24-03-409'!X139</f>
        <v>0</v>
      </c>
      <c r="O18" s="9">
        <f>+'24-03-409'!Y139</f>
        <v>0</v>
      </c>
      <c r="P18" s="9">
        <f>+'24-03-409'!Z139</f>
        <v>0</v>
      </c>
      <c r="Q18" s="9">
        <f>+'24-03-409'!AA139</f>
        <v>0</v>
      </c>
      <c r="R18" s="9">
        <f>+'24-03-409'!AB139</f>
        <v>0</v>
      </c>
      <c r="S18" s="9">
        <f>+'24-03-409'!AC139</f>
        <v>0</v>
      </c>
      <c r="T18" s="9">
        <f>+'24-03-409'!AD139</f>
        <v>0</v>
      </c>
      <c r="U18" s="9">
        <f>+'24-03-409'!AE139</f>
        <v>0</v>
      </c>
      <c r="V18" s="9">
        <f>+'24-03-409'!AF139</f>
        <v>0</v>
      </c>
      <c r="W18" s="9">
        <f>+'24-03-409'!AG139</f>
        <v>0</v>
      </c>
      <c r="X18" s="11">
        <f>+'24-03-409'!AH139</f>
        <v>0</v>
      </c>
      <c r="Y18" s="11">
        <f>+'24-03-409'!AI139</f>
        <v>0</v>
      </c>
    </row>
    <row r="19" spans="1:25" s="12" customFormat="1" ht="26.25" customHeight="1">
      <c r="A19" s="10" t="s">
        <v>18</v>
      </c>
      <c r="B19" s="9">
        <f>+'24-03-409'!I151</f>
        <v>0</v>
      </c>
      <c r="C19" s="9">
        <f>+'24-03-409'!J151</f>
        <v>0</v>
      </c>
      <c r="D19" s="9">
        <f>+'24-03-409'!L151</f>
        <v>0</v>
      </c>
      <c r="E19" s="9">
        <f>+'24-03-409'!M151</f>
        <v>0</v>
      </c>
      <c r="F19" s="9">
        <f>+'24-03-409'!N151</f>
        <v>0</v>
      </c>
      <c r="G19" s="9">
        <f>+'24-03-409'!Q151</f>
        <v>0</v>
      </c>
      <c r="H19" s="9">
        <f>+'24-03-409'!R151</f>
        <v>0</v>
      </c>
      <c r="I19" s="9">
        <f>+'24-03-409'!S151</f>
        <v>0</v>
      </c>
      <c r="J19" s="9">
        <f>+'24-03-409'!T151</f>
        <v>0</v>
      </c>
      <c r="K19" s="9">
        <f>+'24-03-409'!U151</f>
        <v>0</v>
      </c>
      <c r="L19" s="9">
        <f>+'24-03-409'!V151</f>
        <v>0</v>
      </c>
      <c r="M19" s="9">
        <f>+'24-03-409'!W151</f>
        <v>0</v>
      </c>
      <c r="N19" s="9">
        <f>+'24-03-409'!X151</f>
        <v>0</v>
      </c>
      <c r="O19" s="9">
        <f>+'24-03-409'!Y151</f>
        <v>0</v>
      </c>
      <c r="P19" s="9">
        <f>+'24-03-409'!Z151</f>
        <v>0</v>
      </c>
      <c r="Q19" s="9">
        <f>+'24-03-409'!AA151</f>
        <v>0</v>
      </c>
      <c r="R19" s="9">
        <f>+'24-03-409'!AB151</f>
        <v>0</v>
      </c>
      <c r="S19" s="9">
        <f>+'24-03-409'!AC151</f>
        <v>0</v>
      </c>
      <c r="T19" s="9">
        <f>+'24-03-409'!AD151</f>
        <v>0</v>
      </c>
      <c r="U19" s="9">
        <f>+'24-03-409'!AE151</f>
        <v>0</v>
      </c>
      <c r="V19" s="9">
        <f>+'24-03-409'!AF151</f>
        <v>0</v>
      </c>
      <c r="W19" s="9">
        <f>+'24-03-409'!AG151</f>
        <v>0</v>
      </c>
      <c r="X19" s="11">
        <f>+'24-03-409'!AH151</f>
        <v>0</v>
      </c>
      <c r="Y19" s="11">
        <f>+'24-03-409'!AI151</f>
        <v>0</v>
      </c>
    </row>
    <row r="20" spans="1:25" s="12" customFormat="1" ht="26.25" customHeight="1">
      <c r="A20" s="15" t="s">
        <v>71</v>
      </c>
      <c r="B20" s="9">
        <f>+'24-03-409'!I163</f>
        <v>0</v>
      </c>
      <c r="C20" s="9">
        <f>+'24-03-409'!J163</f>
        <v>0</v>
      </c>
      <c r="D20" s="9">
        <f>+'24-03-409'!L163</f>
        <v>0</v>
      </c>
      <c r="E20" s="9">
        <f>+'24-03-409'!M163</f>
        <v>0</v>
      </c>
      <c r="F20" s="9">
        <f>+'24-03-409'!N163</f>
        <v>0</v>
      </c>
      <c r="G20" s="9">
        <f>+'24-03-409'!Q163</f>
        <v>0</v>
      </c>
      <c r="H20" s="9">
        <f>+'24-03-409'!R163</f>
        <v>0</v>
      </c>
      <c r="I20" s="9">
        <f>+'24-03-409'!S163</f>
        <v>0</v>
      </c>
      <c r="J20" s="9">
        <f>+'24-03-409'!T163</f>
        <v>0</v>
      </c>
      <c r="K20" s="9">
        <f>+'24-03-409'!U163</f>
        <v>0</v>
      </c>
      <c r="L20" s="9">
        <f>+'24-03-409'!V163</f>
        <v>0</v>
      </c>
      <c r="M20" s="9">
        <f>+'24-03-409'!W163</f>
        <v>0</v>
      </c>
      <c r="N20" s="9">
        <f>+'24-03-409'!X163</f>
        <v>0</v>
      </c>
      <c r="O20" s="9">
        <f>+'24-03-409'!Y163</f>
        <v>0</v>
      </c>
      <c r="P20" s="9">
        <f>+'24-03-409'!Z163</f>
        <v>0</v>
      </c>
      <c r="Q20" s="9">
        <f>+'24-03-409'!AA163</f>
        <v>0</v>
      </c>
      <c r="R20" s="9">
        <f>+'24-03-409'!AB163</f>
        <v>0</v>
      </c>
      <c r="S20" s="9">
        <f>+'24-03-409'!AC163</f>
        <v>0</v>
      </c>
      <c r="T20" s="9">
        <f>+'24-03-409'!AD163</f>
        <v>0</v>
      </c>
      <c r="U20" s="9">
        <f>+'24-03-409'!AE163</f>
        <v>0</v>
      </c>
      <c r="V20" s="9">
        <f>+'24-03-409'!AF163</f>
        <v>0</v>
      </c>
      <c r="W20" s="9">
        <f>+'24-03-409'!AG163</f>
        <v>0</v>
      </c>
      <c r="X20" s="11">
        <f>+'24-03-409'!AH163</f>
        <v>0</v>
      </c>
      <c r="Y20" s="11">
        <f>+'24-03-409'!AI163</f>
        <v>0</v>
      </c>
    </row>
    <row r="21" spans="1:25" s="12" customFormat="1" ht="26.25" customHeight="1">
      <c r="A21" s="13" t="s">
        <v>20</v>
      </c>
      <c r="B21" s="9">
        <f>+'24-03-409'!I175</f>
        <v>0</v>
      </c>
      <c r="C21" s="9">
        <f>+'24-03-409'!J175</f>
        <v>0</v>
      </c>
      <c r="D21" s="9">
        <f>+'24-03-409'!L175</f>
        <v>0</v>
      </c>
      <c r="E21" s="9">
        <f>+'24-03-409'!M175</f>
        <v>0</v>
      </c>
      <c r="F21" s="9">
        <f>+'24-03-409'!N175</f>
        <v>0</v>
      </c>
      <c r="G21" s="9">
        <f>+'24-03-409'!Q175</f>
        <v>0</v>
      </c>
      <c r="H21" s="9">
        <f>+'24-03-409'!R175</f>
        <v>0</v>
      </c>
      <c r="I21" s="9">
        <f>+'24-03-409'!S175</f>
        <v>0</v>
      </c>
      <c r="J21" s="9">
        <f>+'24-03-409'!T175</f>
        <v>0</v>
      </c>
      <c r="K21" s="9">
        <f>+'24-03-409'!U175</f>
        <v>0</v>
      </c>
      <c r="L21" s="9">
        <f>+'24-03-409'!V175</f>
        <v>0</v>
      </c>
      <c r="M21" s="9">
        <f>+'24-03-409'!W175</f>
        <v>0</v>
      </c>
      <c r="N21" s="9">
        <f>+'24-03-409'!X175</f>
        <v>0</v>
      </c>
      <c r="O21" s="9">
        <f>+'24-03-409'!Y175</f>
        <v>0</v>
      </c>
      <c r="P21" s="9">
        <f>+'24-03-409'!Z175</f>
        <v>0</v>
      </c>
      <c r="Q21" s="9">
        <f>+'24-03-409'!AA175</f>
        <v>0</v>
      </c>
      <c r="R21" s="9">
        <f>+'24-03-409'!AB175</f>
        <v>0</v>
      </c>
      <c r="S21" s="9">
        <f>+'24-03-409'!AC175</f>
        <v>0</v>
      </c>
      <c r="T21" s="9">
        <f>+'24-03-409'!AD175</f>
        <v>0</v>
      </c>
      <c r="U21" s="9">
        <f>+'24-03-409'!AE175</f>
        <v>0</v>
      </c>
      <c r="V21" s="9">
        <f>+'24-03-409'!AF175</f>
        <v>0</v>
      </c>
      <c r="W21" s="9">
        <f>+'24-03-409'!AG175</f>
        <v>0</v>
      </c>
      <c r="X21" s="11">
        <f>+'24-03-409'!AH175</f>
        <v>0</v>
      </c>
      <c r="Y21" s="11">
        <f>+'24-03-409'!AI175</f>
        <v>0</v>
      </c>
    </row>
    <row r="22" spans="1:25" s="12" customFormat="1" ht="26.25" customHeight="1">
      <c r="A22" s="13" t="s">
        <v>19</v>
      </c>
      <c r="B22" s="9">
        <f>+'24-03-409'!I187</f>
        <v>0</v>
      </c>
      <c r="C22" s="9">
        <f>+'24-03-409'!J187</f>
        <v>0</v>
      </c>
      <c r="D22" s="9">
        <f>+'24-03-409'!L187</f>
        <v>0</v>
      </c>
      <c r="E22" s="9">
        <f>+'24-03-409'!M187</f>
        <v>0</v>
      </c>
      <c r="F22" s="9">
        <f>+'24-03-409'!N187</f>
        <v>0</v>
      </c>
      <c r="G22" s="9">
        <f>+'24-03-409'!Q187</f>
        <v>0</v>
      </c>
      <c r="H22" s="9">
        <f>+'24-03-409'!R187</f>
        <v>0</v>
      </c>
      <c r="I22" s="9">
        <f>+'24-03-409'!S187</f>
        <v>0</v>
      </c>
      <c r="J22" s="9">
        <f>+'24-03-409'!T187</f>
        <v>0</v>
      </c>
      <c r="K22" s="9">
        <f>+'24-03-409'!U187</f>
        <v>0</v>
      </c>
      <c r="L22" s="9">
        <f>+'24-03-409'!V187</f>
        <v>0</v>
      </c>
      <c r="M22" s="9">
        <f>+'24-03-409'!W187</f>
        <v>0</v>
      </c>
      <c r="N22" s="9">
        <f>+'24-03-409'!X187</f>
        <v>0</v>
      </c>
      <c r="O22" s="9">
        <f>+'24-03-409'!Y187</f>
        <v>0</v>
      </c>
      <c r="P22" s="9">
        <f>+'24-03-409'!Z187</f>
        <v>0</v>
      </c>
      <c r="Q22" s="9">
        <f>+'24-03-409'!AA187</f>
        <v>0</v>
      </c>
      <c r="R22" s="9">
        <f>+'24-03-409'!AB187</f>
        <v>0</v>
      </c>
      <c r="S22" s="9">
        <f>+'24-03-409'!AC187</f>
        <v>0</v>
      </c>
      <c r="T22" s="9">
        <f>+'24-03-409'!AD187</f>
        <v>0</v>
      </c>
      <c r="U22" s="9">
        <f>+'24-03-409'!AE187</f>
        <v>0</v>
      </c>
      <c r="V22" s="9">
        <f>+'24-03-409'!AF187</f>
        <v>0</v>
      </c>
      <c r="W22" s="9">
        <f>+'24-03-409'!AG187</f>
        <v>0</v>
      </c>
      <c r="X22" s="11">
        <f>+'24-03-409'!AH187</f>
        <v>0</v>
      </c>
      <c r="Y22" s="11">
        <f>+'24-03-409'!AI187</f>
        <v>0</v>
      </c>
    </row>
    <row r="23" spans="1:25" s="12" customFormat="1" ht="26.25" customHeight="1">
      <c r="A23" s="14" t="s">
        <v>49</v>
      </c>
      <c r="B23" s="9">
        <f>+'24-03-409'!I191</f>
        <v>694516000</v>
      </c>
      <c r="C23" s="9">
        <f>+'24-03-409'!J191</f>
        <v>472053374</v>
      </c>
      <c r="D23" s="9">
        <f>+'24-03-409'!L191</f>
        <v>0</v>
      </c>
      <c r="E23" s="9">
        <f>+'24-03-409'!M191</f>
        <v>0</v>
      </c>
      <c r="F23" s="9">
        <f>+'24-03-409'!N191</f>
        <v>0</v>
      </c>
      <c r="G23" s="9">
        <f>+'24-03-409'!Q191</f>
        <v>11175528</v>
      </c>
      <c r="H23" s="9">
        <f>+'24-03-409'!R191</f>
        <v>69487995</v>
      </c>
      <c r="I23" s="9">
        <f>+'24-03-409'!S191</f>
        <v>38762805</v>
      </c>
      <c r="J23" s="9">
        <f>+'24-03-409'!T191</f>
        <v>119426328</v>
      </c>
      <c r="K23" s="9">
        <f>+'24-03-409'!U191</f>
        <v>0</v>
      </c>
      <c r="L23" s="9">
        <f>+'24-03-409'!V191</f>
        <v>0</v>
      </c>
      <c r="M23" s="9">
        <f>+'24-03-409'!W191</f>
        <v>0</v>
      </c>
      <c r="N23" s="9">
        <f>+'24-03-409'!X191</f>
        <v>0</v>
      </c>
      <c r="O23" s="9">
        <f>+'24-03-409'!Y191</f>
        <v>0</v>
      </c>
      <c r="P23" s="9">
        <f>+'24-03-409'!Z191</f>
        <v>0</v>
      </c>
      <c r="Q23" s="9">
        <f>+'24-03-409'!AA191</f>
        <v>0</v>
      </c>
      <c r="R23" s="9">
        <f>+'24-03-409'!AB191</f>
        <v>0</v>
      </c>
      <c r="S23" s="9">
        <f>+'24-03-409'!AC191</f>
        <v>0</v>
      </c>
      <c r="T23" s="9">
        <f>+'24-03-409'!AD191</f>
        <v>0</v>
      </c>
      <c r="U23" s="9">
        <f>+'24-03-409'!AE191</f>
        <v>0</v>
      </c>
      <c r="V23" s="9">
        <f>+'24-03-409'!AF191</f>
        <v>0</v>
      </c>
      <c r="W23" s="9">
        <f>+'24-03-409'!AG191</f>
        <v>119426328</v>
      </c>
      <c r="X23" s="11">
        <f>+'24-03-409'!AH191</f>
        <v>0.17195619395377501</v>
      </c>
      <c r="Y23" s="11">
        <f>+'24-03-409'!AI191</f>
        <v>1</v>
      </c>
    </row>
    <row r="24" spans="1:25" ht="36" customHeight="1">
      <c r="A24" s="66" t="str">
        <f>"TOTAL ASIG."&amp;" "&amp;$A$5</f>
        <v>TOTAL ASIG. 24-03-409 PROGRAMA COMISIONADO INDIGENA</v>
      </c>
      <c r="B24" s="67">
        <f t="shared" ref="B24:W24" si="0">SUM(B8:B23)</f>
        <v>694516000</v>
      </c>
      <c r="C24" s="67">
        <f t="shared" si="0"/>
        <v>472053374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11175528</v>
      </c>
      <c r="H24" s="70">
        <f t="shared" si="0"/>
        <v>69487995</v>
      </c>
      <c r="I24" s="70">
        <f t="shared" si="0"/>
        <v>38762805</v>
      </c>
      <c r="J24" s="67">
        <f t="shared" si="0"/>
        <v>119426328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119426328</v>
      </c>
      <c r="X24" s="68">
        <f>IF(ISERROR(W24/B24),0,W24/B24)</f>
        <v>0.17195619395377501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sheetProtection password="C0D6" sheet="1" objects="1" scenarios="1"/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53" fitToHeight="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192"/>
  <sheetViews>
    <sheetView tabSelected="1" zoomScaleNormal="100" workbookViewId="0">
      <pane xSplit="3" ySplit="7" topLeftCell="N146" activePane="bottomRight" state="frozen"/>
      <selection activeCell="A5" sqref="A5:T5"/>
      <selection pane="topRight" activeCell="A5" sqref="A5:T5"/>
      <selection pane="bottomLeft" activeCell="A5" sqref="A5:T5"/>
      <selection pane="bottomRight" activeCell="AH174" sqref="AH174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customWidth="1" outlineLevel="1"/>
    <col min="20" max="20" width="12" style="6" customWidth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hidden="1" customWidth="1" outlineLevel="1"/>
    <col min="32" max="32" width="12.140625" style="6" customWidth="1" collapsed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135" t="s">
        <v>79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</row>
    <row r="2" spans="1:35" s="1" customFormat="1" ht="16.5" customHeight="1">
      <c r="A2" s="136" t="s">
        <v>77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</row>
    <row r="3" spans="1:35" s="1" customFormat="1" ht="16.5" customHeight="1">
      <c r="A3" s="135" t="s">
        <v>202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</row>
    <row r="4" spans="1:35" s="1" customFormat="1" ht="16.5" customHeight="1">
      <c r="A4" s="136" t="s">
        <v>48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</row>
    <row r="5" spans="1:35" ht="17.25" customHeight="1">
      <c r="A5" s="138" t="s">
        <v>83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</row>
    <row r="6" spans="1:35" s="3" customFormat="1" ht="25.5" customHeight="1">
      <c r="A6" s="123" t="s">
        <v>0</v>
      </c>
      <c r="B6" s="47" t="s">
        <v>34</v>
      </c>
      <c r="C6" s="128" t="s">
        <v>2</v>
      </c>
      <c r="D6" s="123" t="s">
        <v>30</v>
      </c>
      <c r="E6" s="128" t="s">
        <v>3</v>
      </c>
      <c r="F6" s="123" t="s">
        <v>31</v>
      </c>
      <c r="G6" s="123" t="s">
        <v>4</v>
      </c>
      <c r="H6" s="123"/>
      <c r="I6" s="140" t="s">
        <v>32</v>
      </c>
      <c r="J6" s="140" t="s">
        <v>10</v>
      </c>
      <c r="K6" s="123" t="s">
        <v>8</v>
      </c>
      <c r="L6" s="125" t="s">
        <v>21</v>
      </c>
      <c r="M6" s="126"/>
      <c r="N6" s="127"/>
      <c r="O6" s="123" t="s">
        <v>9</v>
      </c>
      <c r="P6" s="128" t="s">
        <v>5</v>
      </c>
      <c r="Q6" s="124" t="s">
        <v>33</v>
      </c>
      <c r="R6" s="124"/>
      <c r="S6" s="124"/>
      <c r="T6" s="118" t="s">
        <v>23</v>
      </c>
      <c r="U6" s="124" t="s">
        <v>33</v>
      </c>
      <c r="V6" s="124"/>
      <c r="W6" s="124"/>
      <c r="X6" s="130" t="s">
        <v>24</v>
      </c>
      <c r="Y6" s="124" t="s">
        <v>33</v>
      </c>
      <c r="Z6" s="124"/>
      <c r="AA6" s="124"/>
      <c r="AB6" s="118" t="s">
        <v>25</v>
      </c>
      <c r="AC6" s="124" t="s">
        <v>33</v>
      </c>
      <c r="AD6" s="124"/>
      <c r="AE6" s="124"/>
      <c r="AF6" s="118" t="s">
        <v>26</v>
      </c>
      <c r="AG6" s="118" t="s">
        <v>47</v>
      </c>
      <c r="AH6" s="137" t="s">
        <v>53</v>
      </c>
      <c r="AI6" s="137"/>
    </row>
    <row r="7" spans="1:35" s="3" customFormat="1" ht="22.5">
      <c r="A7" s="123"/>
      <c r="B7" s="48" t="s">
        <v>1</v>
      </c>
      <c r="C7" s="129"/>
      <c r="D7" s="123"/>
      <c r="E7" s="129"/>
      <c r="F7" s="123"/>
      <c r="G7" s="49" t="s">
        <v>6</v>
      </c>
      <c r="H7" s="49" t="s">
        <v>7</v>
      </c>
      <c r="I7" s="141"/>
      <c r="J7" s="141"/>
      <c r="K7" s="123"/>
      <c r="L7" s="50" t="s">
        <v>11</v>
      </c>
      <c r="M7" s="50" t="s">
        <v>22</v>
      </c>
      <c r="N7" s="51" t="s">
        <v>75</v>
      </c>
      <c r="O7" s="123"/>
      <c r="P7" s="129"/>
      <c r="Q7" s="50" t="s">
        <v>35</v>
      </c>
      <c r="R7" s="50" t="s">
        <v>36</v>
      </c>
      <c r="S7" s="50" t="s">
        <v>37</v>
      </c>
      <c r="T7" s="119"/>
      <c r="U7" s="50" t="s">
        <v>38</v>
      </c>
      <c r="V7" s="50" t="s">
        <v>39</v>
      </c>
      <c r="W7" s="50" t="s">
        <v>40</v>
      </c>
      <c r="X7" s="131"/>
      <c r="Y7" s="50" t="s">
        <v>41</v>
      </c>
      <c r="Z7" s="50" t="s">
        <v>42</v>
      </c>
      <c r="AA7" s="50" t="s">
        <v>43</v>
      </c>
      <c r="AB7" s="119"/>
      <c r="AC7" s="50" t="s">
        <v>44</v>
      </c>
      <c r="AD7" s="50" t="s">
        <v>45</v>
      </c>
      <c r="AE7" s="50" t="s">
        <v>46</v>
      </c>
      <c r="AF7" s="119"/>
      <c r="AG7" s="119"/>
      <c r="AH7" s="52" t="s">
        <v>29</v>
      </c>
      <c r="AI7" s="52" t="s">
        <v>54</v>
      </c>
    </row>
    <row r="8" spans="1:35" ht="12.75" customHeight="1">
      <c r="A8" s="8"/>
      <c r="B8" s="120" t="s">
        <v>52</v>
      </c>
      <c r="C8" s="121"/>
      <c r="D8" s="12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IF(ISERROR(AG9/$AG$175),"-",AG9/$AG$175)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09" t="s">
        <v>56</v>
      </c>
      <c r="B19" s="110"/>
      <c r="C19" s="110"/>
      <c r="D19" s="110"/>
      <c r="E19" s="110"/>
      <c r="F19" s="110"/>
      <c r="G19" s="110"/>
      <c r="H19" s="111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IF(ISERROR(AG19/$AG$175),0,AG19/$AG$175)</f>
        <v>0</v>
      </c>
    </row>
    <row r="20" spans="1:35" ht="12.75" customHeight="1">
      <c r="A20" s="36"/>
      <c r="B20" s="115" t="s">
        <v>12</v>
      </c>
      <c r="C20" s="116"/>
      <c r="D20" s="117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IF(ISERROR(AG21/$AG$175),"-",AG21/$AG$175)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09" t="s">
        <v>55</v>
      </c>
      <c r="B31" s="110"/>
      <c r="C31" s="110"/>
      <c r="D31" s="110"/>
      <c r="E31" s="110"/>
      <c r="F31" s="110"/>
      <c r="G31" s="110"/>
      <c r="H31" s="111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IF(ISERROR(AG31/$AG$175),0,AG31/$AG$175)</f>
        <v>0</v>
      </c>
    </row>
    <row r="32" spans="1:35" ht="12.75" customHeight="1">
      <c r="A32" s="36"/>
      <c r="B32" s="115" t="s">
        <v>13</v>
      </c>
      <c r="C32" s="116"/>
      <c r="D32" s="117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IF(ISERROR(AG33/$AG$175),"-",AG33/$AG$175)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09" t="s">
        <v>57</v>
      </c>
      <c r="B43" s="110"/>
      <c r="C43" s="110"/>
      <c r="D43" s="110"/>
      <c r="E43" s="110"/>
      <c r="F43" s="110"/>
      <c r="G43" s="110"/>
      <c r="H43" s="111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IF(ISERROR(AG43/$AG$175),0,AG43/$AG$175)</f>
        <v>0</v>
      </c>
    </row>
    <row r="44" spans="1:35" ht="12.75" customHeight="1">
      <c r="A44" s="36"/>
      <c r="B44" s="115" t="s">
        <v>14</v>
      </c>
      <c r="C44" s="116"/>
      <c r="D44" s="117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IF(ISERROR(AG45/$AG$175),"-",AG45/$AG$175)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09" t="s">
        <v>58</v>
      </c>
      <c r="B55" s="110"/>
      <c r="C55" s="110"/>
      <c r="D55" s="110"/>
      <c r="E55" s="110"/>
      <c r="F55" s="110"/>
      <c r="G55" s="110"/>
      <c r="H55" s="111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IF(ISERROR(AG55/$AG$175),0,AG55/$AG$175)</f>
        <v>0</v>
      </c>
    </row>
    <row r="56" spans="1:35" ht="12.75" customHeight="1">
      <c r="A56" s="36"/>
      <c r="B56" s="115" t="s">
        <v>59</v>
      </c>
      <c r="C56" s="116"/>
      <c r="D56" s="117"/>
      <c r="E56" s="18"/>
      <c r="F56" s="19"/>
      <c r="G56" s="20"/>
      <c r="H56" s="20"/>
      <c r="I56" s="132">
        <v>12360000</v>
      </c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39" customHeight="1" outlineLevel="1">
      <c r="A57" s="16">
        <v>1</v>
      </c>
      <c r="B57" s="81"/>
      <c r="C57" s="85"/>
      <c r="D57" s="75"/>
      <c r="E57" s="75"/>
      <c r="F57" s="81"/>
      <c r="G57" s="76"/>
      <c r="H57" s="76"/>
      <c r="I57" s="134"/>
      <c r="J57" s="77">
        <v>12360000</v>
      </c>
      <c r="K57" s="87" t="s">
        <v>84</v>
      </c>
      <c r="L57" s="35"/>
      <c r="M57" s="35"/>
      <c r="N57" s="35"/>
      <c r="O57" s="81"/>
      <c r="P57" s="28"/>
      <c r="Q57" s="35"/>
      <c r="R57" s="77">
        <v>2060000</v>
      </c>
      <c r="S57" s="82">
        <v>1030000</v>
      </c>
      <c r="T57" s="40">
        <f>SUM(Q57:S57)</f>
        <v>3090000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" si="32">SUM(T57,X57,AB57,AF57)</f>
        <v>3090000</v>
      </c>
      <c r="AH57" s="41">
        <f>IF(ISERROR(AG57/I57),0,AG57/I57)</f>
        <v>0</v>
      </c>
      <c r="AI57" s="42">
        <f>IF(ISERROR(AG57/$AG$175),"-",AG57/$AG$175)</f>
        <v>9.0162984914186145E-2</v>
      </c>
    </row>
    <row r="58" spans="1:35" ht="12.75" customHeight="1">
      <c r="A58" s="109" t="s">
        <v>60</v>
      </c>
      <c r="B58" s="110"/>
      <c r="C58" s="110"/>
      <c r="D58" s="110"/>
      <c r="E58" s="110"/>
      <c r="F58" s="110"/>
      <c r="G58" s="110"/>
      <c r="H58" s="111"/>
      <c r="I58" s="55">
        <f>I56</f>
        <v>12360000</v>
      </c>
      <c r="J58" s="55">
        <f>SUM(J57:J57)</f>
        <v>12360000</v>
      </c>
      <c r="K58" s="56"/>
      <c r="L58" s="55">
        <f>SUM(L57:L57)</f>
        <v>0</v>
      </c>
      <c r="M58" s="55">
        <f>SUM(M57:M57)</f>
        <v>0</v>
      </c>
      <c r="N58" s="55">
        <f>SUM(N57:N57)</f>
        <v>0</v>
      </c>
      <c r="O58" s="57"/>
      <c r="P58" s="59"/>
      <c r="Q58" s="55">
        <f t="shared" ref="Q58:AG58" si="33">SUM(Q57:Q57)</f>
        <v>0</v>
      </c>
      <c r="R58" s="55">
        <f t="shared" si="33"/>
        <v>2060000</v>
      </c>
      <c r="S58" s="55">
        <f t="shared" si="33"/>
        <v>1030000</v>
      </c>
      <c r="T58" s="60">
        <f t="shared" si="33"/>
        <v>3090000</v>
      </c>
      <c r="U58" s="55">
        <f t="shared" si="33"/>
        <v>0</v>
      </c>
      <c r="V58" s="55">
        <f t="shared" si="33"/>
        <v>0</v>
      </c>
      <c r="W58" s="55">
        <f t="shared" si="33"/>
        <v>0</v>
      </c>
      <c r="X58" s="60">
        <f t="shared" si="33"/>
        <v>0</v>
      </c>
      <c r="Y58" s="55">
        <f t="shared" si="33"/>
        <v>0</v>
      </c>
      <c r="Z58" s="55">
        <f t="shared" si="33"/>
        <v>0</v>
      </c>
      <c r="AA58" s="55">
        <f t="shared" si="33"/>
        <v>0</v>
      </c>
      <c r="AB58" s="60">
        <f t="shared" si="33"/>
        <v>0</v>
      </c>
      <c r="AC58" s="55">
        <f t="shared" si="33"/>
        <v>0</v>
      </c>
      <c r="AD58" s="55">
        <f t="shared" si="33"/>
        <v>0</v>
      </c>
      <c r="AE58" s="55">
        <f t="shared" si="33"/>
        <v>0</v>
      </c>
      <c r="AF58" s="60">
        <f t="shared" si="33"/>
        <v>0</v>
      </c>
      <c r="AG58" s="53">
        <f t="shared" si="33"/>
        <v>3090000</v>
      </c>
      <c r="AH58" s="54">
        <f>IF(ISERROR(AG58/I58),0,AG58/I58)</f>
        <v>0.25</v>
      </c>
      <c r="AI58" s="54">
        <f>IF(ISERROR(AG58/$AG$175),0,AG58/$AG$175)</f>
        <v>9.0162984914186145E-2</v>
      </c>
    </row>
    <row r="59" spans="1:35" ht="12.75" customHeight="1">
      <c r="A59" s="36"/>
      <c r="B59" s="115" t="s">
        <v>15</v>
      </c>
      <c r="C59" s="116"/>
      <c r="D59" s="117"/>
      <c r="E59" s="18"/>
      <c r="F59" s="19"/>
      <c r="G59" s="20"/>
      <c r="H59" s="20"/>
      <c r="I59" s="21"/>
      <c r="J59" s="22"/>
      <c r="K59" s="23"/>
      <c r="L59" s="24"/>
      <c r="M59" s="24"/>
      <c r="N59" s="24"/>
      <c r="O59" s="19"/>
      <c r="P59" s="25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6"/>
      <c r="AI59" s="26"/>
    </row>
    <row r="60" spans="1:35" ht="12.75" hidden="1" customHeight="1" outlineLevel="1">
      <c r="A60" s="16">
        <v>1</v>
      </c>
      <c r="B60" s="28"/>
      <c r="C60" s="27"/>
      <c r="D60" s="28"/>
      <c r="E60" s="28"/>
      <c r="F60" s="28"/>
      <c r="G60" s="27"/>
      <c r="H60" s="27"/>
      <c r="I60" s="29"/>
      <c r="J60" s="30"/>
      <c r="K60" s="28"/>
      <c r="L60" s="35"/>
      <c r="M60" s="35"/>
      <c r="N60" s="35"/>
      <c r="O60" s="28"/>
      <c r="P60" s="28"/>
      <c r="Q60" s="35"/>
      <c r="R60" s="35"/>
      <c r="S60" s="35"/>
      <c r="T60" s="40">
        <f>SUM(Q60:S60)</f>
        <v>0</v>
      </c>
      <c r="U60" s="35"/>
      <c r="V60" s="35"/>
      <c r="W60" s="35"/>
      <c r="X60" s="40">
        <f>SUM(U60:W60)</f>
        <v>0</v>
      </c>
      <c r="Y60" s="35"/>
      <c r="Z60" s="35"/>
      <c r="AA60" s="35"/>
      <c r="AB60" s="40">
        <f>SUM(Y60:AA60)</f>
        <v>0</v>
      </c>
      <c r="AC60" s="35"/>
      <c r="AD60" s="35"/>
      <c r="AE60" s="35"/>
      <c r="AF60" s="40">
        <f>SUM(AC60:AE60)</f>
        <v>0</v>
      </c>
      <c r="AG60" s="40">
        <f t="shared" ref="AG60:AG69" si="34">SUM(T60,X60,AB60,AF60)</f>
        <v>0</v>
      </c>
      <c r="AH60" s="41">
        <f>IF(ISERROR(AG60/I60),0,AG60/I60)</f>
        <v>0</v>
      </c>
      <c r="AI60" s="42">
        <f t="shared" ref="AI60:AI69" si="35">IF(ISERROR(AG60/$AG$175),"-",AG60/$AG$175)</f>
        <v>0</v>
      </c>
    </row>
    <row r="61" spans="1:35" ht="12.75" hidden="1" customHeight="1" outlineLevel="1">
      <c r="A61" s="16">
        <v>2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ref="T61:T69" si="36">SUM(Q61:S61)</f>
        <v>0</v>
      </c>
      <c r="U61" s="35"/>
      <c r="V61" s="35"/>
      <c r="W61" s="35"/>
      <c r="X61" s="40">
        <f t="shared" ref="X61:X69" si="37">SUM(U61:W61)</f>
        <v>0</v>
      </c>
      <c r="Y61" s="35"/>
      <c r="Z61" s="35"/>
      <c r="AA61" s="35"/>
      <c r="AB61" s="40">
        <f t="shared" ref="AB61:AB69" si="38">SUM(Y61:AA61)</f>
        <v>0</v>
      </c>
      <c r="AC61" s="35"/>
      <c r="AD61" s="35"/>
      <c r="AE61" s="35"/>
      <c r="AF61" s="40">
        <f t="shared" ref="AF61:AF69" si="39">SUM(AC61:AE61)</f>
        <v>0</v>
      </c>
      <c r="AG61" s="40">
        <f t="shared" si="34"/>
        <v>0</v>
      </c>
      <c r="AH61" s="41">
        <f t="shared" ref="AH61:AH69" si="40">IF(ISERROR(AG61/I61),0,AG61/I61)</f>
        <v>0</v>
      </c>
      <c r="AI61" s="42">
        <f t="shared" si="35"/>
        <v>0</v>
      </c>
    </row>
    <row r="62" spans="1:35" ht="12.75" hidden="1" customHeight="1" outlineLevel="1">
      <c r="A62" s="16">
        <v>3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6"/>
        <v>0</v>
      </c>
      <c r="U62" s="35"/>
      <c r="V62" s="35"/>
      <c r="W62" s="35"/>
      <c r="X62" s="40">
        <f t="shared" si="37"/>
        <v>0</v>
      </c>
      <c r="Y62" s="35"/>
      <c r="Z62" s="35"/>
      <c r="AA62" s="35"/>
      <c r="AB62" s="40">
        <f t="shared" si="38"/>
        <v>0</v>
      </c>
      <c r="AC62" s="35"/>
      <c r="AD62" s="35"/>
      <c r="AE62" s="35"/>
      <c r="AF62" s="40">
        <f t="shared" si="39"/>
        <v>0</v>
      </c>
      <c r="AG62" s="40">
        <f t="shared" si="34"/>
        <v>0</v>
      </c>
      <c r="AH62" s="41">
        <f t="shared" si="40"/>
        <v>0</v>
      </c>
      <c r="AI62" s="42">
        <f t="shared" si="35"/>
        <v>0</v>
      </c>
    </row>
    <row r="63" spans="1:35" ht="12.75" hidden="1" customHeight="1" outlineLevel="1">
      <c r="A63" s="16">
        <v>4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6"/>
        <v>0</v>
      </c>
      <c r="U63" s="35"/>
      <c r="V63" s="35"/>
      <c r="W63" s="35"/>
      <c r="X63" s="40">
        <f t="shared" si="37"/>
        <v>0</v>
      </c>
      <c r="Y63" s="35"/>
      <c r="Z63" s="35"/>
      <c r="AA63" s="35"/>
      <c r="AB63" s="40">
        <f t="shared" si="38"/>
        <v>0</v>
      </c>
      <c r="AC63" s="35"/>
      <c r="AD63" s="35"/>
      <c r="AE63" s="35"/>
      <c r="AF63" s="40">
        <f t="shared" si="39"/>
        <v>0</v>
      </c>
      <c r="AG63" s="40">
        <f t="shared" si="34"/>
        <v>0</v>
      </c>
      <c r="AH63" s="41">
        <f t="shared" si="40"/>
        <v>0</v>
      </c>
      <c r="AI63" s="42">
        <f t="shared" si="35"/>
        <v>0</v>
      </c>
    </row>
    <row r="64" spans="1:35" ht="12.75" hidden="1" customHeight="1" outlineLevel="1">
      <c r="A64" s="16">
        <v>5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6"/>
        <v>0</v>
      </c>
      <c r="U64" s="35"/>
      <c r="V64" s="35"/>
      <c r="W64" s="35"/>
      <c r="X64" s="40">
        <f t="shared" si="37"/>
        <v>0</v>
      </c>
      <c r="Y64" s="35"/>
      <c r="Z64" s="35"/>
      <c r="AA64" s="35"/>
      <c r="AB64" s="40">
        <f t="shared" si="38"/>
        <v>0</v>
      </c>
      <c r="AC64" s="35"/>
      <c r="AD64" s="35"/>
      <c r="AE64" s="35"/>
      <c r="AF64" s="40">
        <f t="shared" si="39"/>
        <v>0</v>
      </c>
      <c r="AG64" s="40">
        <f t="shared" si="34"/>
        <v>0</v>
      </c>
      <c r="AH64" s="41">
        <f t="shared" si="40"/>
        <v>0</v>
      </c>
      <c r="AI64" s="42">
        <f t="shared" si="35"/>
        <v>0</v>
      </c>
    </row>
    <row r="65" spans="1:35" ht="12.75" hidden="1" customHeight="1" outlineLevel="1">
      <c r="A65" s="16">
        <v>6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6"/>
        <v>0</v>
      </c>
      <c r="U65" s="35"/>
      <c r="V65" s="35"/>
      <c r="W65" s="35"/>
      <c r="X65" s="40">
        <f t="shared" si="37"/>
        <v>0</v>
      </c>
      <c r="Y65" s="35"/>
      <c r="Z65" s="35"/>
      <c r="AA65" s="35"/>
      <c r="AB65" s="40">
        <f t="shared" si="38"/>
        <v>0</v>
      </c>
      <c r="AC65" s="35"/>
      <c r="AD65" s="35"/>
      <c r="AE65" s="35"/>
      <c r="AF65" s="40">
        <f t="shared" si="39"/>
        <v>0</v>
      </c>
      <c r="AG65" s="40">
        <f t="shared" si="34"/>
        <v>0</v>
      </c>
      <c r="AH65" s="41">
        <f t="shared" si="40"/>
        <v>0</v>
      </c>
      <c r="AI65" s="42">
        <f t="shared" si="35"/>
        <v>0</v>
      </c>
    </row>
    <row r="66" spans="1:35" ht="12.75" hidden="1" customHeight="1" outlineLevel="1">
      <c r="A66" s="16">
        <v>7</v>
      </c>
      <c r="B66" s="32"/>
      <c r="C66" s="31"/>
      <c r="D66" s="32"/>
      <c r="E66" s="32"/>
      <c r="F66" s="32"/>
      <c r="G66" s="31"/>
      <c r="H66" s="31"/>
      <c r="I66" s="29"/>
      <c r="J66" s="33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6"/>
        <v>0</v>
      </c>
      <c r="U66" s="35"/>
      <c r="V66" s="35"/>
      <c r="W66" s="35"/>
      <c r="X66" s="40">
        <f t="shared" si="37"/>
        <v>0</v>
      </c>
      <c r="Y66" s="35"/>
      <c r="Z66" s="35"/>
      <c r="AA66" s="35"/>
      <c r="AB66" s="40">
        <f t="shared" si="38"/>
        <v>0</v>
      </c>
      <c r="AC66" s="35"/>
      <c r="AD66" s="35"/>
      <c r="AE66" s="35"/>
      <c r="AF66" s="40">
        <f t="shared" si="39"/>
        <v>0</v>
      </c>
      <c r="AG66" s="40">
        <f t="shared" si="34"/>
        <v>0</v>
      </c>
      <c r="AH66" s="41">
        <f t="shared" si="40"/>
        <v>0</v>
      </c>
      <c r="AI66" s="42">
        <f t="shared" si="35"/>
        <v>0</v>
      </c>
    </row>
    <row r="67" spans="1:35" ht="12.75" hidden="1" customHeight="1" outlineLevel="1">
      <c r="A67" s="16">
        <v>8</v>
      </c>
      <c r="B67" s="32"/>
      <c r="C67" s="31"/>
      <c r="D67" s="32"/>
      <c r="E67" s="32"/>
      <c r="F67" s="32"/>
      <c r="G67" s="31"/>
      <c r="H67" s="31"/>
      <c r="I67" s="29"/>
      <c r="J67" s="33"/>
      <c r="K67" s="32"/>
      <c r="L67" s="35"/>
      <c r="M67" s="35"/>
      <c r="N67" s="35"/>
      <c r="O67" s="32"/>
      <c r="P67" s="32"/>
      <c r="Q67" s="35"/>
      <c r="R67" s="35"/>
      <c r="S67" s="35"/>
      <c r="T67" s="40">
        <f t="shared" si="36"/>
        <v>0</v>
      </c>
      <c r="U67" s="35"/>
      <c r="V67" s="35"/>
      <c r="W67" s="35"/>
      <c r="X67" s="40">
        <f t="shared" si="37"/>
        <v>0</v>
      </c>
      <c r="Y67" s="35"/>
      <c r="Z67" s="35"/>
      <c r="AA67" s="35"/>
      <c r="AB67" s="40">
        <f t="shared" si="38"/>
        <v>0</v>
      </c>
      <c r="AC67" s="35"/>
      <c r="AD67" s="35"/>
      <c r="AE67" s="35"/>
      <c r="AF67" s="40">
        <f t="shared" si="39"/>
        <v>0</v>
      </c>
      <c r="AG67" s="40">
        <f t="shared" si="34"/>
        <v>0</v>
      </c>
      <c r="AH67" s="41">
        <f t="shared" si="40"/>
        <v>0</v>
      </c>
      <c r="AI67" s="42">
        <f t="shared" si="35"/>
        <v>0</v>
      </c>
    </row>
    <row r="68" spans="1:35" ht="12.75" hidden="1" customHeight="1" outlineLevel="1">
      <c r="A68" s="16">
        <v>9</v>
      </c>
      <c r="B68" s="32"/>
      <c r="C68" s="31"/>
      <c r="D68" s="32"/>
      <c r="E68" s="32"/>
      <c r="F68" s="32"/>
      <c r="G68" s="31"/>
      <c r="H68" s="31"/>
      <c r="I68" s="29"/>
      <c r="J68" s="33"/>
      <c r="K68" s="32"/>
      <c r="L68" s="35"/>
      <c r="M68" s="35"/>
      <c r="N68" s="35"/>
      <c r="O68" s="32"/>
      <c r="P68" s="32"/>
      <c r="Q68" s="35"/>
      <c r="R68" s="35"/>
      <c r="S68" s="35"/>
      <c r="T68" s="40">
        <f t="shared" si="36"/>
        <v>0</v>
      </c>
      <c r="U68" s="35"/>
      <c r="V68" s="35"/>
      <c r="W68" s="35"/>
      <c r="X68" s="40">
        <f t="shared" si="37"/>
        <v>0</v>
      </c>
      <c r="Y68" s="35"/>
      <c r="Z68" s="35"/>
      <c r="AA68" s="35"/>
      <c r="AB68" s="40">
        <f t="shared" si="38"/>
        <v>0</v>
      </c>
      <c r="AC68" s="35"/>
      <c r="AD68" s="35"/>
      <c r="AE68" s="35"/>
      <c r="AF68" s="40">
        <f t="shared" si="39"/>
        <v>0</v>
      </c>
      <c r="AG68" s="40">
        <f t="shared" si="34"/>
        <v>0</v>
      </c>
      <c r="AH68" s="41">
        <f t="shared" si="40"/>
        <v>0</v>
      </c>
      <c r="AI68" s="42">
        <f t="shared" si="35"/>
        <v>0</v>
      </c>
    </row>
    <row r="69" spans="1:35" ht="12.75" hidden="1" customHeight="1" outlineLevel="1">
      <c r="A69" s="16">
        <v>10</v>
      </c>
      <c r="B69" s="32"/>
      <c r="C69" s="31"/>
      <c r="D69" s="32"/>
      <c r="E69" s="32"/>
      <c r="F69" s="32"/>
      <c r="G69" s="31"/>
      <c r="H69" s="31"/>
      <c r="I69" s="29"/>
      <c r="J69" s="34"/>
      <c r="K69" s="32"/>
      <c r="L69" s="35"/>
      <c r="M69" s="35"/>
      <c r="N69" s="35"/>
      <c r="O69" s="32"/>
      <c r="P69" s="32"/>
      <c r="Q69" s="35"/>
      <c r="R69" s="35"/>
      <c r="S69" s="35"/>
      <c r="T69" s="40">
        <f t="shared" si="36"/>
        <v>0</v>
      </c>
      <c r="U69" s="35"/>
      <c r="V69" s="35"/>
      <c r="W69" s="35"/>
      <c r="X69" s="40">
        <f t="shared" si="37"/>
        <v>0</v>
      </c>
      <c r="Y69" s="35"/>
      <c r="Z69" s="35"/>
      <c r="AA69" s="35"/>
      <c r="AB69" s="40">
        <f t="shared" si="38"/>
        <v>0</v>
      </c>
      <c r="AC69" s="35"/>
      <c r="AD69" s="35"/>
      <c r="AE69" s="35"/>
      <c r="AF69" s="40">
        <f t="shared" si="39"/>
        <v>0</v>
      </c>
      <c r="AG69" s="40">
        <f t="shared" si="34"/>
        <v>0</v>
      </c>
      <c r="AH69" s="41">
        <f t="shared" si="40"/>
        <v>0</v>
      </c>
      <c r="AI69" s="42">
        <f t="shared" si="35"/>
        <v>0</v>
      </c>
    </row>
    <row r="70" spans="1:35" ht="12.75" customHeight="1" collapsed="1">
      <c r="A70" s="109" t="s">
        <v>61</v>
      </c>
      <c r="B70" s="110"/>
      <c r="C70" s="110"/>
      <c r="D70" s="110"/>
      <c r="E70" s="110"/>
      <c r="F70" s="110"/>
      <c r="G70" s="110"/>
      <c r="H70" s="111"/>
      <c r="I70" s="55">
        <f>SUM(I60:I69)</f>
        <v>0</v>
      </c>
      <c r="J70" s="55">
        <f>SUM(J60:J69)</f>
        <v>0</v>
      </c>
      <c r="K70" s="56"/>
      <c r="L70" s="55">
        <f>SUM(L60:L69)</f>
        <v>0</v>
      </c>
      <c r="M70" s="55">
        <f>SUM(M60:M69)</f>
        <v>0</v>
      </c>
      <c r="N70" s="55">
        <f>SUM(N60:N69)</f>
        <v>0</v>
      </c>
      <c r="O70" s="57"/>
      <c r="P70" s="59"/>
      <c r="Q70" s="55">
        <f t="shared" ref="Q70:AG70" si="41">SUM(Q60:Q69)</f>
        <v>0</v>
      </c>
      <c r="R70" s="55">
        <f t="shared" si="41"/>
        <v>0</v>
      </c>
      <c r="S70" s="55">
        <f t="shared" si="41"/>
        <v>0</v>
      </c>
      <c r="T70" s="60">
        <f t="shared" si="41"/>
        <v>0</v>
      </c>
      <c r="U70" s="55">
        <f t="shared" si="41"/>
        <v>0</v>
      </c>
      <c r="V70" s="55">
        <f t="shared" si="41"/>
        <v>0</v>
      </c>
      <c r="W70" s="55">
        <f t="shared" si="41"/>
        <v>0</v>
      </c>
      <c r="X70" s="60">
        <f t="shared" si="41"/>
        <v>0</v>
      </c>
      <c r="Y70" s="55">
        <f t="shared" si="41"/>
        <v>0</v>
      </c>
      <c r="Z70" s="55">
        <f t="shared" si="41"/>
        <v>0</v>
      </c>
      <c r="AA70" s="55">
        <f t="shared" si="41"/>
        <v>0</v>
      </c>
      <c r="AB70" s="60">
        <f t="shared" si="41"/>
        <v>0</v>
      </c>
      <c r="AC70" s="55">
        <f t="shared" si="41"/>
        <v>0</v>
      </c>
      <c r="AD70" s="55">
        <f t="shared" si="41"/>
        <v>0</v>
      </c>
      <c r="AE70" s="55">
        <f t="shared" si="41"/>
        <v>0</v>
      </c>
      <c r="AF70" s="60">
        <f t="shared" si="41"/>
        <v>0</v>
      </c>
      <c r="AG70" s="53">
        <f t="shared" si="41"/>
        <v>0</v>
      </c>
      <c r="AH70" s="54">
        <f>IF(ISERROR(AG70/I70),0,AG70/I70)</f>
        <v>0</v>
      </c>
      <c r="AI70" s="54">
        <f>IF(ISERROR(AG70/$AG$175),0,AG70/$AG$175)</f>
        <v>0</v>
      </c>
    </row>
    <row r="71" spans="1:35" ht="12.75" customHeight="1">
      <c r="A71" s="36"/>
      <c r="B71" s="115" t="s">
        <v>16</v>
      </c>
      <c r="C71" s="116"/>
      <c r="D71" s="117"/>
      <c r="E71" s="18"/>
      <c r="F71" s="19"/>
      <c r="G71" s="20"/>
      <c r="H71" s="20"/>
      <c r="I71" s="21"/>
      <c r="J71" s="22"/>
      <c r="K71" s="23"/>
      <c r="L71" s="24"/>
      <c r="M71" s="24"/>
      <c r="N71" s="24"/>
      <c r="O71" s="19"/>
      <c r="P71" s="25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6"/>
      <c r="AI71" s="26"/>
    </row>
    <row r="72" spans="1:35" ht="12.75" hidden="1" customHeight="1" outlineLevel="1">
      <c r="A72" s="16">
        <v>1</v>
      </c>
      <c r="B72" s="28"/>
      <c r="C72" s="27"/>
      <c r="D72" s="28"/>
      <c r="E72" s="28"/>
      <c r="F72" s="28"/>
      <c r="G72" s="27"/>
      <c r="H72" s="27"/>
      <c r="I72" s="29"/>
      <c r="J72" s="30"/>
      <c r="K72" s="28"/>
      <c r="L72" s="35"/>
      <c r="M72" s="35"/>
      <c r="N72" s="35"/>
      <c r="O72" s="28"/>
      <c r="P72" s="28"/>
      <c r="Q72" s="35"/>
      <c r="R72" s="35"/>
      <c r="S72" s="35"/>
      <c r="T72" s="40">
        <f>SUM(Q72:S72)</f>
        <v>0</v>
      </c>
      <c r="U72" s="35"/>
      <c r="V72" s="35"/>
      <c r="W72" s="35"/>
      <c r="X72" s="40">
        <f>SUM(U72:W72)</f>
        <v>0</v>
      </c>
      <c r="Y72" s="35"/>
      <c r="Z72" s="35"/>
      <c r="AA72" s="35"/>
      <c r="AB72" s="40">
        <f>SUM(Y72:AA72)</f>
        <v>0</v>
      </c>
      <c r="AC72" s="35"/>
      <c r="AD72" s="35"/>
      <c r="AE72" s="35"/>
      <c r="AF72" s="40">
        <f>SUM(AC72:AE72)</f>
        <v>0</v>
      </c>
      <c r="AG72" s="40">
        <f t="shared" ref="AG72:AG81" si="42">SUM(T72,X72,AB72,AF72)</f>
        <v>0</v>
      </c>
      <c r="AH72" s="41">
        <f>IF(ISERROR(AG72/I72),0,AG72/I72)</f>
        <v>0</v>
      </c>
      <c r="AI72" s="42">
        <f t="shared" ref="AI72:AI81" si="43">IF(ISERROR(AG72/$AG$175),"-",AG72/$AG$175)</f>
        <v>0</v>
      </c>
    </row>
    <row r="73" spans="1:35" ht="12.75" hidden="1" customHeight="1" outlineLevel="1">
      <c r="A73" s="16">
        <v>2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ref="T73:T81" si="44">SUM(Q73:S73)</f>
        <v>0</v>
      </c>
      <c r="U73" s="35"/>
      <c r="V73" s="35"/>
      <c r="W73" s="35"/>
      <c r="X73" s="40">
        <f t="shared" ref="X73:X81" si="45">SUM(U73:W73)</f>
        <v>0</v>
      </c>
      <c r="Y73" s="35"/>
      <c r="Z73" s="35"/>
      <c r="AA73" s="35"/>
      <c r="AB73" s="40">
        <f t="shared" ref="AB73:AB81" si="46">SUM(Y73:AA73)</f>
        <v>0</v>
      </c>
      <c r="AC73" s="35"/>
      <c r="AD73" s="35"/>
      <c r="AE73" s="35"/>
      <c r="AF73" s="40">
        <f t="shared" ref="AF73:AF81" si="47">SUM(AC73:AE73)</f>
        <v>0</v>
      </c>
      <c r="AG73" s="40">
        <f t="shared" si="42"/>
        <v>0</v>
      </c>
      <c r="AH73" s="41">
        <f t="shared" ref="AH73:AH81" si="48">IF(ISERROR(AG73/I73),0,AG73/I73)</f>
        <v>0</v>
      </c>
      <c r="AI73" s="42">
        <f t="shared" si="43"/>
        <v>0</v>
      </c>
    </row>
    <row r="74" spans="1:35" ht="12.75" hidden="1" customHeight="1" outlineLevel="1">
      <c r="A74" s="16">
        <v>3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4"/>
        <v>0</v>
      </c>
      <c r="U74" s="35"/>
      <c r="V74" s="35"/>
      <c r="W74" s="35"/>
      <c r="X74" s="40">
        <f t="shared" si="45"/>
        <v>0</v>
      </c>
      <c r="Y74" s="35"/>
      <c r="Z74" s="35"/>
      <c r="AA74" s="35"/>
      <c r="AB74" s="40">
        <f t="shared" si="46"/>
        <v>0</v>
      </c>
      <c r="AC74" s="35"/>
      <c r="AD74" s="35"/>
      <c r="AE74" s="35"/>
      <c r="AF74" s="40">
        <f t="shared" si="47"/>
        <v>0</v>
      </c>
      <c r="AG74" s="40">
        <f t="shared" si="42"/>
        <v>0</v>
      </c>
      <c r="AH74" s="41">
        <f t="shared" si="48"/>
        <v>0</v>
      </c>
      <c r="AI74" s="42">
        <f t="shared" si="43"/>
        <v>0</v>
      </c>
    </row>
    <row r="75" spans="1:35" ht="12.75" hidden="1" customHeight="1" outlineLevel="1">
      <c r="A75" s="16">
        <v>4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4"/>
        <v>0</v>
      </c>
      <c r="U75" s="35"/>
      <c r="V75" s="35"/>
      <c r="W75" s="35"/>
      <c r="X75" s="40">
        <f t="shared" si="45"/>
        <v>0</v>
      </c>
      <c r="Y75" s="35"/>
      <c r="Z75" s="35"/>
      <c r="AA75" s="35"/>
      <c r="AB75" s="40">
        <f t="shared" si="46"/>
        <v>0</v>
      </c>
      <c r="AC75" s="35"/>
      <c r="AD75" s="35"/>
      <c r="AE75" s="35"/>
      <c r="AF75" s="40">
        <f t="shared" si="47"/>
        <v>0</v>
      </c>
      <c r="AG75" s="40">
        <f t="shared" si="42"/>
        <v>0</v>
      </c>
      <c r="AH75" s="41">
        <f t="shared" si="48"/>
        <v>0</v>
      </c>
      <c r="AI75" s="42">
        <f t="shared" si="43"/>
        <v>0</v>
      </c>
    </row>
    <row r="76" spans="1:35" ht="12.75" hidden="1" customHeight="1" outlineLevel="1">
      <c r="A76" s="16">
        <v>5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4"/>
        <v>0</v>
      </c>
      <c r="U76" s="35"/>
      <c r="V76" s="35"/>
      <c r="W76" s="35"/>
      <c r="X76" s="40">
        <f t="shared" si="45"/>
        <v>0</v>
      </c>
      <c r="Y76" s="35"/>
      <c r="Z76" s="35"/>
      <c r="AA76" s="35"/>
      <c r="AB76" s="40">
        <f t="shared" si="46"/>
        <v>0</v>
      </c>
      <c r="AC76" s="35"/>
      <c r="AD76" s="35"/>
      <c r="AE76" s="35"/>
      <c r="AF76" s="40">
        <f t="shared" si="47"/>
        <v>0</v>
      </c>
      <c r="AG76" s="40">
        <f t="shared" si="42"/>
        <v>0</v>
      </c>
      <c r="AH76" s="41">
        <f t="shared" si="48"/>
        <v>0</v>
      </c>
      <c r="AI76" s="42">
        <f t="shared" si="43"/>
        <v>0</v>
      </c>
    </row>
    <row r="77" spans="1:35" ht="12.75" hidden="1" customHeight="1" outlineLevel="1">
      <c r="A77" s="16">
        <v>6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4"/>
        <v>0</v>
      </c>
      <c r="U77" s="35"/>
      <c r="V77" s="35"/>
      <c r="W77" s="35"/>
      <c r="X77" s="40">
        <f t="shared" si="45"/>
        <v>0</v>
      </c>
      <c r="Y77" s="35"/>
      <c r="Z77" s="35"/>
      <c r="AA77" s="35"/>
      <c r="AB77" s="40">
        <f t="shared" si="46"/>
        <v>0</v>
      </c>
      <c r="AC77" s="35"/>
      <c r="AD77" s="35"/>
      <c r="AE77" s="35"/>
      <c r="AF77" s="40">
        <f t="shared" si="47"/>
        <v>0</v>
      </c>
      <c r="AG77" s="40">
        <f t="shared" si="42"/>
        <v>0</v>
      </c>
      <c r="AH77" s="41">
        <f t="shared" si="48"/>
        <v>0</v>
      </c>
      <c r="AI77" s="42">
        <f t="shared" si="43"/>
        <v>0</v>
      </c>
    </row>
    <row r="78" spans="1:35" ht="12.75" hidden="1" customHeight="1" outlineLevel="1">
      <c r="A78" s="16">
        <v>7</v>
      </c>
      <c r="B78" s="32"/>
      <c r="C78" s="31"/>
      <c r="D78" s="32"/>
      <c r="E78" s="32"/>
      <c r="F78" s="32"/>
      <c r="G78" s="31"/>
      <c r="H78" s="31"/>
      <c r="I78" s="29"/>
      <c r="J78" s="33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4"/>
        <v>0</v>
      </c>
      <c r="U78" s="35"/>
      <c r="V78" s="35"/>
      <c r="W78" s="35"/>
      <c r="X78" s="40">
        <f t="shared" si="45"/>
        <v>0</v>
      </c>
      <c r="Y78" s="35"/>
      <c r="Z78" s="35"/>
      <c r="AA78" s="35"/>
      <c r="AB78" s="40">
        <f t="shared" si="46"/>
        <v>0</v>
      </c>
      <c r="AC78" s="35"/>
      <c r="AD78" s="35"/>
      <c r="AE78" s="35"/>
      <c r="AF78" s="40">
        <f t="shared" si="47"/>
        <v>0</v>
      </c>
      <c r="AG78" s="40">
        <f t="shared" si="42"/>
        <v>0</v>
      </c>
      <c r="AH78" s="41">
        <f t="shared" si="48"/>
        <v>0</v>
      </c>
      <c r="AI78" s="42">
        <f t="shared" si="43"/>
        <v>0</v>
      </c>
    </row>
    <row r="79" spans="1:35" ht="12.75" hidden="1" customHeight="1" outlineLevel="1">
      <c r="A79" s="16">
        <v>8</v>
      </c>
      <c r="B79" s="32"/>
      <c r="C79" s="31"/>
      <c r="D79" s="32"/>
      <c r="E79" s="32"/>
      <c r="F79" s="32"/>
      <c r="G79" s="31"/>
      <c r="H79" s="31"/>
      <c r="I79" s="29"/>
      <c r="J79" s="33"/>
      <c r="K79" s="32"/>
      <c r="L79" s="35"/>
      <c r="M79" s="35"/>
      <c r="N79" s="35"/>
      <c r="O79" s="32"/>
      <c r="P79" s="32"/>
      <c r="Q79" s="35"/>
      <c r="R79" s="35"/>
      <c r="S79" s="35"/>
      <c r="T79" s="40">
        <f t="shared" si="44"/>
        <v>0</v>
      </c>
      <c r="U79" s="35"/>
      <c r="V79" s="35"/>
      <c r="W79" s="35"/>
      <c r="X79" s="40">
        <f t="shared" si="45"/>
        <v>0</v>
      </c>
      <c r="Y79" s="35"/>
      <c r="Z79" s="35"/>
      <c r="AA79" s="35"/>
      <c r="AB79" s="40">
        <f t="shared" si="46"/>
        <v>0</v>
      </c>
      <c r="AC79" s="35"/>
      <c r="AD79" s="35"/>
      <c r="AE79" s="35"/>
      <c r="AF79" s="40">
        <f t="shared" si="47"/>
        <v>0</v>
      </c>
      <c r="AG79" s="40">
        <f t="shared" si="42"/>
        <v>0</v>
      </c>
      <c r="AH79" s="41">
        <f t="shared" si="48"/>
        <v>0</v>
      </c>
      <c r="AI79" s="42">
        <f t="shared" si="43"/>
        <v>0</v>
      </c>
    </row>
    <row r="80" spans="1:35" ht="12.75" hidden="1" customHeight="1" outlineLevel="1">
      <c r="A80" s="16">
        <v>9</v>
      </c>
      <c r="B80" s="32"/>
      <c r="C80" s="31"/>
      <c r="D80" s="32"/>
      <c r="E80" s="32"/>
      <c r="F80" s="32"/>
      <c r="G80" s="31"/>
      <c r="H80" s="31"/>
      <c r="I80" s="29"/>
      <c r="J80" s="33"/>
      <c r="K80" s="32"/>
      <c r="L80" s="35"/>
      <c r="M80" s="35"/>
      <c r="N80" s="35"/>
      <c r="O80" s="32"/>
      <c r="P80" s="32"/>
      <c r="Q80" s="35"/>
      <c r="R80" s="35"/>
      <c r="S80" s="35"/>
      <c r="T80" s="40">
        <f t="shared" si="44"/>
        <v>0</v>
      </c>
      <c r="U80" s="35"/>
      <c r="V80" s="35"/>
      <c r="W80" s="35"/>
      <c r="X80" s="40">
        <f t="shared" si="45"/>
        <v>0</v>
      </c>
      <c r="Y80" s="35"/>
      <c r="Z80" s="35"/>
      <c r="AA80" s="35"/>
      <c r="AB80" s="40">
        <f t="shared" si="46"/>
        <v>0</v>
      </c>
      <c r="AC80" s="35"/>
      <c r="AD80" s="35"/>
      <c r="AE80" s="35"/>
      <c r="AF80" s="40">
        <f t="shared" si="47"/>
        <v>0</v>
      </c>
      <c r="AG80" s="40">
        <f t="shared" si="42"/>
        <v>0</v>
      </c>
      <c r="AH80" s="41">
        <f t="shared" si="48"/>
        <v>0</v>
      </c>
      <c r="AI80" s="42">
        <f t="shared" si="43"/>
        <v>0</v>
      </c>
    </row>
    <row r="81" spans="1:35" ht="12.75" hidden="1" customHeight="1" outlineLevel="1">
      <c r="A81" s="16">
        <v>10</v>
      </c>
      <c r="B81" s="32"/>
      <c r="C81" s="31"/>
      <c r="D81" s="32"/>
      <c r="E81" s="32"/>
      <c r="F81" s="32"/>
      <c r="G81" s="31"/>
      <c r="H81" s="31"/>
      <c r="I81" s="29"/>
      <c r="J81" s="34"/>
      <c r="K81" s="32"/>
      <c r="L81" s="35"/>
      <c r="M81" s="35"/>
      <c r="N81" s="35"/>
      <c r="O81" s="32"/>
      <c r="P81" s="32"/>
      <c r="Q81" s="35"/>
      <c r="R81" s="35"/>
      <c r="S81" s="35"/>
      <c r="T81" s="40">
        <f t="shared" si="44"/>
        <v>0</v>
      </c>
      <c r="U81" s="35"/>
      <c r="V81" s="35"/>
      <c r="W81" s="35"/>
      <c r="X81" s="40">
        <f t="shared" si="45"/>
        <v>0</v>
      </c>
      <c r="Y81" s="35"/>
      <c r="Z81" s="35"/>
      <c r="AA81" s="35"/>
      <c r="AB81" s="40">
        <f t="shared" si="46"/>
        <v>0</v>
      </c>
      <c r="AC81" s="35"/>
      <c r="AD81" s="35"/>
      <c r="AE81" s="35"/>
      <c r="AF81" s="40">
        <f t="shared" si="47"/>
        <v>0</v>
      </c>
      <c r="AG81" s="40">
        <f t="shared" si="42"/>
        <v>0</v>
      </c>
      <c r="AH81" s="41">
        <f t="shared" si="48"/>
        <v>0</v>
      </c>
      <c r="AI81" s="42">
        <f t="shared" si="43"/>
        <v>0</v>
      </c>
    </row>
    <row r="82" spans="1:35" ht="12.75" customHeight="1" collapsed="1">
      <c r="A82" s="109" t="s">
        <v>62</v>
      </c>
      <c r="B82" s="110"/>
      <c r="C82" s="110"/>
      <c r="D82" s="110"/>
      <c r="E82" s="110"/>
      <c r="F82" s="110"/>
      <c r="G82" s="110"/>
      <c r="H82" s="111"/>
      <c r="I82" s="55">
        <f>SUM(I72:I81)</f>
        <v>0</v>
      </c>
      <c r="J82" s="55">
        <f>SUM(J72:J81)</f>
        <v>0</v>
      </c>
      <c r="K82" s="56"/>
      <c r="L82" s="55">
        <f>SUM(L72:L81)</f>
        <v>0</v>
      </c>
      <c r="M82" s="55">
        <f>SUM(M72:M81)</f>
        <v>0</v>
      </c>
      <c r="N82" s="55">
        <f>SUM(N72:N81)</f>
        <v>0</v>
      </c>
      <c r="O82" s="57"/>
      <c r="P82" s="59"/>
      <c r="Q82" s="55">
        <f t="shared" ref="Q82:AG82" si="49">SUM(Q72:Q81)</f>
        <v>0</v>
      </c>
      <c r="R82" s="55">
        <f t="shared" si="49"/>
        <v>0</v>
      </c>
      <c r="S82" s="55">
        <f t="shared" si="49"/>
        <v>0</v>
      </c>
      <c r="T82" s="60">
        <f t="shared" si="49"/>
        <v>0</v>
      </c>
      <c r="U82" s="55">
        <f t="shared" si="49"/>
        <v>0</v>
      </c>
      <c r="V82" s="55">
        <f t="shared" si="49"/>
        <v>0</v>
      </c>
      <c r="W82" s="55">
        <f t="shared" si="49"/>
        <v>0</v>
      </c>
      <c r="X82" s="60">
        <f t="shared" si="49"/>
        <v>0</v>
      </c>
      <c r="Y82" s="55">
        <f t="shared" si="49"/>
        <v>0</v>
      </c>
      <c r="Z82" s="55">
        <f t="shared" si="49"/>
        <v>0</v>
      </c>
      <c r="AA82" s="55">
        <f t="shared" si="49"/>
        <v>0</v>
      </c>
      <c r="AB82" s="60">
        <f t="shared" si="49"/>
        <v>0</v>
      </c>
      <c r="AC82" s="55">
        <f t="shared" si="49"/>
        <v>0</v>
      </c>
      <c r="AD82" s="55">
        <f t="shared" si="49"/>
        <v>0</v>
      </c>
      <c r="AE82" s="55">
        <f t="shared" si="49"/>
        <v>0</v>
      </c>
      <c r="AF82" s="60">
        <f t="shared" si="49"/>
        <v>0</v>
      </c>
      <c r="AG82" s="53">
        <f t="shared" si="49"/>
        <v>0</v>
      </c>
      <c r="AH82" s="54">
        <f>IF(ISERROR(AG82/I82),0,AG82/I82)</f>
        <v>0</v>
      </c>
      <c r="AI82" s="54">
        <f>IF(ISERROR(AG82/$AG$175),0,AG82/$AG$175)</f>
        <v>0</v>
      </c>
    </row>
    <row r="83" spans="1:35" ht="12.75" customHeight="1">
      <c r="A83" s="36"/>
      <c r="B83" s="115" t="s">
        <v>63</v>
      </c>
      <c r="C83" s="116"/>
      <c r="D83" s="117"/>
      <c r="E83" s="18"/>
      <c r="F83" s="19"/>
      <c r="G83" s="20"/>
      <c r="H83" s="20"/>
      <c r="I83" s="132">
        <v>12360000</v>
      </c>
      <c r="J83" s="22"/>
      <c r="K83" s="23"/>
      <c r="L83" s="24"/>
      <c r="M83" s="24"/>
      <c r="N83" s="24"/>
      <c r="O83" s="19"/>
      <c r="P83" s="25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6"/>
      <c r="AI83" s="26"/>
    </row>
    <row r="84" spans="1:35" ht="39" customHeight="1" outlineLevel="1">
      <c r="A84" s="16">
        <v>1</v>
      </c>
      <c r="B84" s="81"/>
      <c r="C84" s="85"/>
      <c r="D84" s="75"/>
      <c r="E84" s="75"/>
      <c r="F84" s="81"/>
      <c r="G84" s="76"/>
      <c r="H84" s="76"/>
      <c r="I84" s="134"/>
      <c r="J84" s="77">
        <v>12360000</v>
      </c>
      <c r="K84" s="87" t="s">
        <v>84</v>
      </c>
      <c r="L84" s="35"/>
      <c r="M84" s="35"/>
      <c r="N84" s="35"/>
      <c r="O84" s="81"/>
      <c r="P84" s="28"/>
      <c r="Q84" s="35"/>
      <c r="R84" s="77">
        <v>2060000</v>
      </c>
      <c r="S84" s="82">
        <v>1030000</v>
      </c>
      <c r="T84" s="40">
        <f>SUM(Q84:S84)</f>
        <v>3090000</v>
      </c>
      <c r="U84" s="35"/>
      <c r="V84" s="35"/>
      <c r="W84" s="35"/>
      <c r="X84" s="40">
        <f>SUM(U84:W84)</f>
        <v>0</v>
      </c>
      <c r="Y84" s="35"/>
      <c r="Z84" s="35"/>
      <c r="AA84" s="35"/>
      <c r="AB84" s="40">
        <f>SUM(Y84:AA84)</f>
        <v>0</v>
      </c>
      <c r="AC84" s="35"/>
      <c r="AD84" s="35"/>
      <c r="AE84" s="35"/>
      <c r="AF84" s="40">
        <f>SUM(AC84:AE84)</f>
        <v>0</v>
      </c>
      <c r="AG84" s="40">
        <f t="shared" ref="AG84" si="50">SUM(T84,X84,AB84,AF84)</f>
        <v>3090000</v>
      </c>
      <c r="AH84" s="41">
        <f>IF(ISERROR(AG84/I83),0,AG84/I83)</f>
        <v>0.25</v>
      </c>
      <c r="AI84" s="42">
        <f>IF(ISERROR(AG84/$AG$175),"-",AG84/$AG$175)</f>
        <v>9.0162984914186145E-2</v>
      </c>
    </row>
    <row r="85" spans="1:35" ht="12.75" customHeight="1">
      <c r="A85" s="109" t="s">
        <v>64</v>
      </c>
      <c r="B85" s="110"/>
      <c r="C85" s="110"/>
      <c r="D85" s="110"/>
      <c r="E85" s="110"/>
      <c r="F85" s="110"/>
      <c r="G85" s="110"/>
      <c r="H85" s="111"/>
      <c r="I85" s="55">
        <f>I83</f>
        <v>12360000</v>
      </c>
      <c r="J85" s="55">
        <f>SUM(J84:J84)</f>
        <v>12360000</v>
      </c>
      <c r="K85" s="56"/>
      <c r="L85" s="55">
        <f>SUM(L84:L84)</f>
        <v>0</v>
      </c>
      <c r="M85" s="55">
        <f>SUM(M84:M84)</f>
        <v>0</v>
      </c>
      <c r="N85" s="55">
        <f>SUM(N84:N84)</f>
        <v>0</v>
      </c>
      <c r="O85" s="57"/>
      <c r="P85" s="59"/>
      <c r="Q85" s="55">
        <f t="shared" ref="Q85:AG85" si="51">SUM(Q84:Q84)</f>
        <v>0</v>
      </c>
      <c r="R85" s="55">
        <f t="shared" si="51"/>
        <v>2060000</v>
      </c>
      <c r="S85" s="55">
        <f t="shared" si="51"/>
        <v>1030000</v>
      </c>
      <c r="T85" s="60">
        <f t="shared" si="51"/>
        <v>3090000</v>
      </c>
      <c r="U85" s="55">
        <f t="shared" si="51"/>
        <v>0</v>
      </c>
      <c r="V85" s="55">
        <f t="shared" si="51"/>
        <v>0</v>
      </c>
      <c r="W85" s="55">
        <f t="shared" si="51"/>
        <v>0</v>
      </c>
      <c r="X85" s="60">
        <f t="shared" si="51"/>
        <v>0</v>
      </c>
      <c r="Y85" s="55">
        <f t="shared" si="51"/>
        <v>0</v>
      </c>
      <c r="Z85" s="55">
        <f t="shared" si="51"/>
        <v>0</v>
      </c>
      <c r="AA85" s="55">
        <f t="shared" si="51"/>
        <v>0</v>
      </c>
      <c r="AB85" s="60">
        <f t="shared" si="51"/>
        <v>0</v>
      </c>
      <c r="AC85" s="55">
        <f t="shared" si="51"/>
        <v>0</v>
      </c>
      <c r="AD85" s="55">
        <f t="shared" si="51"/>
        <v>0</v>
      </c>
      <c r="AE85" s="55">
        <f t="shared" si="51"/>
        <v>0</v>
      </c>
      <c r="AF85" s="60">
        <f t="shared" si="51"/>
        <v>0</v>
      </c>
      <c r="AG85" s="53">
        <f t="shared" si="51"/>
        <v>3090000</v>
      </c>
      <c r="AH85" s="54">
        <f>IF(ISERROR(AG85/I85),0,AG85/I85)</f>
        <v>0.25</v>
      </c>
      <c r="AI85" s="54">
        <f>IF(ISERROR(AG85/$AG$175),0,AG85/$AG$175)</f>
        <v>9.0162984914186145E-2</v>
      </c>
    </row>
    <row r="86" spans="1:35" ht="12.75" customHeight="1">
      <c r="A86" s="36"/>
      <c r="B86" s="115" t="s">
        <v>65</v>
      </c>
      <c r="C86" s="116"/>
      <c r="D86" s="117"/>
      <c r="E86" s="18"/>
      <c r="F86" s="19"/>
      <c r="G86" s="20"/>
      <c r="H86" s="20"/>
      <c r="I86" s="21"/>
      <c r="J86" s="22"/>
      <c r="K86" s="23"/>
      <c r="L86" s="24"/>
      <c r="M86" s="24"/>
      <c r="N86" s="24"/>
      <c r="O86" s="19"/>
      <c r="P86" s="25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6"/>
      <c r="AI86" s="26"/>
    </row>
    <row r="87" spans="1:35" ht="12.75" hidden="1" customHeight="1" outlineLevel="1">
      <c r="A87" s="16">
        <v>1</v>
      </c>
      <c r="B87" s="28"/>
      <c r="C87" s="27"/>
      <c r="D87" s="28"/>
      <c r="E87" s="28"/>
      <c r="F87" s="28"/>
      <c r="G87" s="27"/>
      <c r="H87" s="27"/>
      <c r="I87" s="29"/>
      <c r="J87" s="30"/>
      <c r="K87" s="28"/>
      <c r="L87" s="35"/>
      <c r="M87" s="35"/>
      <c r="N87" s="35"/>
      <c r="O87" s="28"/>
      <c r="P87" s="28"/>
      <c r="Q87" s="35"/>
      <c r="R87" s="35"/>
      <c r="S87" s="35"/>
      <c r="T87" s="40">
        <f>SUM(Q87:S87)</f>
        <v>0</v>
      </c>
      <c r="U87" s="35"/>
      <c r="V87" s="35"/>
      <c r="W87" s="35"/>
      <c r="X87" s="40">
        <f>SUM(U87:W87)</f>
        <v>0</v>
      </c>
      <c r="Y87" s="35"/>
      <c r="Z87" s="35"/>
      <c r="AA87" s="35"/>
      <c r="AB87" s="40">
        <f>SUM(Y87:AA87)</f>
        <v>0</v>
      </c>
      <c r="AC87" s="35"/>
      <c r="AD87" s="35"/>
      <c r="AE87" s="35"/>
      <c r="AF87" s="40">
        <f>SUM(AC87:AE87)</f>
        <v>0</v>
      </c>
      <c r="AG87" s="40">
        <f t="shared" ref="AG87:AG96" si="52">SUM(T87,X87,AB87,AF87)</f>
        <v>0</v>
      </c>
      <c r="AH87" s="41">
        <f>IF(ISERROR(AG87/I87),0,AG87/I87)</f>
        <v>0</v>
      </c>
      <c r="AI87" s="42">
        <f t="shared" ref="AI87:AI96" si="53">IF(ISERROR(AG87/$AG$175),"-",AG87/$AG$175)</f>
        <v>0</v>
      </c>
    </row>
    <row r="88" spans="1:35" ht="12.75" hidden="1" customHeight="1" outlineLevel="1">
      <c r="A88" s="16">
        <v>2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ref="T88:T96" si="54">SUM(Q88:S88)</f>
        <v>0</v>
      </c>
      <c r="U88" s="35"/>
      <c r="V88" s="35"/>
      <c r="W88" s="35"/>
      <c r="X88" s="40">
        <f t="shared" ref="X88:X96" si="55">SUM(U88:W88)</f>
        <v>0</v>
      </c>
      <c r="Y88" s="35"/>
      <c r="Z88" s="35"/>
      <c r="AA88" s="35"/>
      <c r="AB88" s="40">
        <f t="shared" ref="AB88:AB96" si="56">SUM(Y88:AA88)</f>
        <v>0</v>
      </c>
      <c r="AC88" s="35"/>
      <c r="AD88" s="35"/>
      <c r="AE88" s="35"/>
      <c r="AF88" s="40">
        <f t="shared" ref="AF88:AF96" si="57">SUM(AC88:AE88)</f>
        <v>0</v>
      </c>
      <c r="AG88" s="40">
        <f t="shared" si="52"/>
        <v>0</v>
      </c>
      <c r="AH88" s="41">
        <f t="shared" ref="AH88:AH96" si="58">IF(ISERROR(AG88/I88),0,AG88/I88)</f>
        <v>0</v>
      </c>
      <c r="AI88" s="42">
        <f t="shared" si="53"/>
        <v>0</v>
      </c>
    </row>
    <row r="89" spans="1:35" ht="12.75" hidden="1" customHeight="1" outlineLevel="1">
      <c r="A89" s="16">
        <v>3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4"/>
        <v>0</v>
      </c>
      <c r="U89" s="35"/>
      <c r="V89" s="35"/>
      <c r="W89" s="35"/>
      <c r="X89" s="40">
        <f t="shared" si="55"/>
        <v>0</v>
      </c>
      <c r="Y89" s="35"/>
      <c r="Z89" s="35"/>
      <c r="AA89" s="35"/>
      <c r="AB89" s="40">
        <f t="shared" si="56"/>
        <v>0</v>
      </c>
      <c r="AC89" s="35"/>
      <c r="AD89" s="35"/>
      <c r="AE89" s="35"/>
      <c r="AF89" s="40">
        <f t="shared" si="57"/>
        <v>0</v>
      </c>
      <c r="AG89" s="40">
        <f t="shared" si="52"/>
        <v>0</v>
      </c>
      <c r="AH89" s="41">
        <f t="shared" si="58"/>
        <v>0</v>
      </c>
      <c r="AI89" s="42">
        <f t="shared" si="53"/>
        <v>0</v>
      </c>
    </row>
    <row r="90" spans="1:35" ht="12.75" hidden="1" customHeight="1" outlineLevel="1">
      <c r="A90" s="16">
        <v>4</v>
      </c>
      <c r="B90" s="32"/>
      <c r="C90" s="31"/>
      <c r="D90" s="32"/>
      <c r="E90" s="32"/>
      <c r="F90" s="32"/>
      <c r="G90" s="31"/>
      <c r="H90" s="31"/>
      <c r="I90" s="29"/>
      <c r="J90" s="33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4"/>
        <v>0</v>
      </c>
      <c r="U90" s="35"/>
      <c r="V90" s="35"/>
      <c r="W90" s="35"/>
      <c r="X90" s="40">
        <f t="shared" si="55"/>
        <v>0</v>
      </c>
      <c r="Y90" s="35"/>
      <c r="Z90" s="35"/>
      <c r="AA90" s="35"/>
      <c r="AB90" s="40">
        <f t="shared" si="56"/>
        <v>0</v>
      </c>
      <c r="AC90" s="35"/>
      <c r="AD90" s="35"/>
      <c r="AE90" s="35"/>
      <c r="AF90" s="40">
        <f t="shared" si="57"/>
        <v>0</v>
      </c>
      <c r="AG90" s="40">
        <f t="shared" si="52"/>
        <v>0</v>
      </c>
      <c r="AH90" s="41">
        <f t="shared" si="58"/>
        <v>0</v>
      </c>
      <c r="AI90" s="42">
        <f t="shared" si="53"/>
        <v>0</v>
      </c>
    </row>
    <row r="91" spans="1:35" ht="12.75" hidden="1" customHeight="1" outlineLevel="1">
      <c r="A91" s="16">
        <v>5</v>
      </c>
      <c r="B91" s="32"/>
      <c r="C91" s="31"/>
      <c r="D91" s="32"/>
      <c r="E91" s="32"/>
      <c r="F91" s="32"/>
      <c r="G91" s="31"/>
      <c r="H91" s="31"/>
      <c r="I91" s="29"/>
      <c r="J91" s="33"/>
      <c r="K91" s="32"/>
      <c r="L91" s="35"/>
      <c r="M91" s="35"/>
      <c r="N91" s="35"/>
      <c r="O91" s="32"/>
      <c r="P91" s="32"/>
      <c r="Q91" s="35"/>
      <c r="R91" s="35"/>
      <c r="S91" s="35"/>
      <c r="T91" s="40">
        <f t="shared" si="54"/>
        <v>0</v>
      </c>
      <c r="U91" s="35"/>
      <c r="V91" s="35"/>
      <c r="W91" s="35"/>
      <c r="X91" s="40">
        <f t="shared" si="55"/>
        <v>0</v>
      </c>
      <c r="Y91" s="35"/>
      <c r="Z91" s="35"/>
      <c r="AA91" s="35"/>
      <c r="AB91" s="40">
        <f t="shared" si="56"/>
        <v>0</v>
      </c>
      <c r="AC91" s="35"/>
      <c r="AD91" s="35"/>
      <c r="AE91" s="35"/>
      <c r="AF91" s="40">
        <f t="shared" si="57"/>
        <v>0</v>
      </c>
      <c r="AG91" s="40">
        <f t="shared" si="52"/>
        <v>0</v>
      </c>
      <c r="AH91" s="41">
        <f t="shared" si="58"/>
        <v>0</v>
      </c>
      <c r="AI91" s="42">
        <f t="shared" si="53"/>
        <v>0</v>
      </c>
    </row>
    <row r="92" spans="1:35" ht="12.75" hidden="1" customHeight="1" outlineLevel="1">
      <c r="A92" s="16">
        <v>6</v>
      </c>
      <c r="B92" s="32"/>
      <c r="C92" s="31"/>
      <c r="D92" s="32"/>
      <c r="E92" s="32"/>
      <c r="F92" s="32"/>
      <c r="G92" s="31"/>
      <c r="H92" s="31"/>
      <c r="I92" s="29"/>
      <c r="J92" s="33"/>
      <c r="K92" s="32"/>
      <c r="L92" s="35"/>
      <c r="M92" s="35"/>
      <c r="N92" s="35"/>
      <c r="O92" s="32"/>
      <c r="P92" s="32"/>
      <c r="Q92" s="35"/>
      <c r="R92" s="35"/>
      <c r="S92" s="35"/>
      <c r="T92" s="40">
        <f t="shared" si="54"/>
        <v>0</v>
      </c>
      <c r="U92" s="35"/>
      <c r="V92" s="35"/>
      <c r="W92" s="35"/>
      <c r="X92" s="40">
        <f t="shared" si="55"/>
        <v>0</v>
      </c>
      <c r="Y92" s="35"/>
      <c r="Z92" s="35"/>
      <c r="AA92" s="35"/>
      <c r="AB92" s="40">
        <f t="shared" si="56"/>
        <v>0</v>
      </c>
      <c r="AC92" s="35"/>
      <c r="AD92" s="35"/>
      <c r="AE92" s="35"/>
      <c r="AF92" s="40">
        <f t="shared" si="57"/>
        <v>0</v>
      </c>
      <c r="AG92" s="40">
        <f t="shared" si="52"/>
        <v>0</v>
      </c>
      <c r="AH92" s="41">
        <f t="shared" si="58"/>
        <v>0</v>
      </c>
      <c r="AI92" s="42">
        <f t="shared" si="53"/>
        <v>0</v>
      </c>
    </row>
    <row r="93" spans="1:35" ht="12.75" hidden="1" customHeight="1" outlineLevel="1">
      <c r="A93" s="16">
        <v>7</v>
      </c>
      <c r="B93" s="32"/>
      <c r="C93" s="31"/>
      <c r="D93" s="32"/>
      <c r="E93" s="32"/>
      <c r="F93" s="32"/>
      <c r="G93" s="31"/>
      <c r="H93" s="31"/>
      <c r="I93" s="29"/>
      <c r="J93" s="33"/>
      <c r="K93" s="32"/>
      <c r="L93" s="35"/>
      <c r="M93" s="35"/>
      <c r="N93" s="35"/>
      <c r="O93" s="32"/>
      <c r="P93" s="32"/>
      <c r="Q93" s="35"/>
      <c r="R93" s="35"/>
      <c r="S93" s="35"/>
      <c r="T93" s="40">
        <f t="shared" si="54"/>
        <v>0</v>
      </c>
      <c r="U93" s="35"/>
      <c r="V93" s="35"/>
      <c r="W93" s="35"/>
      <c r="X93" s="40">
        <f t="shared" si="55"/>
        <v>0</v>
      </c>
      <c r="Y93" s="35"/>
      <c r="Z93" s="35"/>
      <c r="AA93" s="35"/>
      <c r="AB93" s="40">
        <f t="shared" si="56"/>
        <v>0</v>
      </c>
      <c r="AC93" s="35"/>
      <c r="AD93" s="35"/>
      <c r="AE93" s="35"/>
      <c r="AF93" s="40">
        <f t="shared" si="57"/>
        <v>0</v>
      </c>
      <c r="AG93" s="40">
        <f t="shared" si="52"/>
        <v>0</v>
      </c>
      <c r="AH93" s="41">
        <f t="shared" si="58"/>
        <v>0</v>
      </c>
      <c r="AI93" s="42">
        <f t="shared" si="53"/>
        <v>0</v>
      </c>
    </row>
    <row r="94" spans="1:35" ht="12.75" hidden="1" customHeight="1" outlineLevel="1">
      <c r="A94" s="16">
        <v>8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si="54"/>
        <v>0</v>
      </c>
      <c r="U94" s="35"/>
      <c r="V94" s="35"/>
      <c r="W94" s="35"/>
      <c r="X94" s="40">
        <f t="shared" si="55"/>
        <v>0</v>
      </c>
      <c r="Y94" s="35"/>
      <c r="Z94" s="35"/>
      <c r="AA94" s="35"/>
      <c r="AB94" s="40">
        <f t="shared" si="56"/>
        <v>0</v>
      </c>
      <c r="AC94" s="35"/>
      <c r="AD94" s="35"/>
      <c r="AE94" s="35"/>
      <c r="AF94" s="40">
        <f t="shared" si="57"/>
        <v>0</v>
      </c>
      <c r="AG94" s="40">
        <f t="shared" si="52"/>
        <v>0</v>
      </c>
      <c r="AH94" s="41">
        <f t="shared" si="58"/>
        <v>0</v>
      </c>
      <c r="AI94" s="42">
        <f t="shared" si="53"/>
        <v>0</v>
      </c>
    </row>
    <row r="95" spans="1:35" ht="12.75" hidden="1" customHeight="1" outlineLevel="1">
      <c r="A95" s="16">
        <v>9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4"/>
        <v>0</v>
      </c>
      <c r="U95" s="35"/>
      <c r="V95" s="35"/>
      <c r="W95" s="35"/>
      <c r="X95" s="40">
        <f t="shared" si="55"/>
        <v>0</v>
      </c>
      <c r="Y95" s="35"/>
      <c r="Z95" s="35"/>
      <c r="AA95" s="35"/>
      <c r="AB95" s="40">
        <f t="shared" si="56"/>
        <v>0</v>
      </c>
      <c r="AC95" s="35"/>
      <c r="AD95" s="35"/>
      <c r="AE95" s="35"/>
      <c r="AF95" s="40">
        <f t="shared" si="57"/>
        <v>0</v>
      </c>
      <c r="AG95" s="40">
        <f t="shared" si="52"/>
        <v>0</v>
      </c>
      <c r="AH95" s="41">
        <f t="shared" si="58"/>
        <v>0</v>
      </c>
      <c r="AI95" s="42">
        <f t="shared" si="53"/>
        <v>0</v>
      </c>
    </row>
    <row r="96" spans="1:35" ht="12.75" hidden="1" customHeight="1" outlineLevel="1">
      <c r="A96" s="16">
        <v>10</v>
      </c>
      <c r="B96" s="32"/>
      <c r="C96" s="31"/>
      <c r="D96" s="32"/>
      <c r="E96" s="32"/>
      <c r="F96" s="32"/>
      <c r="G96" s="31"/>
      <c r="H96" s="31"/>
      <c r="I96" s="29"/>
      <c r="J96" s="34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4"/>
        <v>0</v>
      </c>
      <c r="U96" s="35"/>
      <c r="V96" s="35"/>
      <c r="W96" s="35"/>
      <c r="X96" s="40">
        <f t="shared" si="55"/>
        <v>0</v>
      </c>
      <c r="Y96" s="35"/>
      <c r="Z96" s="35"/>
      <c r="AA96" s="35"/>
      <c r="AB96" s="40">
        <f t="shared" si="56"/>
        <v>0</v>
      </c>
      <c r="AC96" s="35"/>
      <c r="AD96" s="35"/>
      <c r="AE96" s="35"/>
      <c r="AF96" s="40">
        <f t="shared" si="57"/>
        <v>0</v>
      </c>
      <c r="AG96" s="40">
        <f t="shared" si="52"/>
        <v>0</v>
      </c>
      <c r="AH96" s="41">
        <f t="shared" si="58"/>
        <v>0</v>
      </c>
      <c r="AI96" s="42">
        <f t="shared" si="53"/>
        <v>0</v>
      </c>
    </row>
    <row r="97" spans="1:35" ht="12.75" customHeight="1" collapsed="1">
      <c r="A97" s="109" t="s">
        <v>66</v>
      </c>
      <c r="B97" s="110"/>
      <c r="C97" s="110"/>
      <c r="D97" s="110"/>
      <c r="E97" s="110"/>
      <c r="F97" s="110"/>
      <c r="G97" s="110"/>
      <c r="H97" s="111"/>
      <c r="I97" s="55">
        <f>SUM(I87:I96)</f>
        <v>0</v>
      </c>
      <c r="J97" s="55">
        <f>SUM(J87:J96)</f>
        <v>0</v>
      </c>
      <c r="K97" s="56"/>
      <c r="L97" s="55">
        <f>SUM(L87:L96)</f>
        <v>0</v>
      </c>
      <c r="M97" s="55">
        <f>SUM(M87:M96)</f>
        <v>0</v>
      </c>
      <c r="N97" s="55">
        <f>SUM(N87:N96)</f>
        <v>0</v>
      </c>
      <c r="O97" s="57"/>
      <c r="P97" s="59"/>
      <c r="Q97" s="55">
        <f t="shared" ref="Q97:AG97" si="59">SUM(Q87:Q96)</f>
        <v>0</v>
      </c>
      <c r="R97" s="55">
        <f t="shared" si="59"/>
        <v>0</v>
      </c>
      <c r="S97" s="55">
        <f t="shared" si="59"/>
        <v>0</v>
      </c>
      <c r="T97" s="60">
        <f t="shared" si="59"/>
        <v>0</v>
      </c>
      <c r="U97" s="55">
        <f t="shared" si="59"/>
        <v>0</v>
      </c>
      <c r="V97" s="55">
        <f t="shared" si="59"/>
        <v>0</v>
      </c>
      <c r="W97" s="55">
        <f t="shared" si="59"/>
        <v>0</v>
      </c>
      <c r="X97" s="60">
        <f t="shared" si="59"/>
        <v>0</v>
      </c>
      <c r="Y97" s="55">
        <f t="shared" si="59"/>
        <v>0</v>
      </c>
      <c r="Z97" s="55">
        <f t="shared" si="59"/>
        <v>0</v>
      </c>
      <c r="AA97" s="55">
        <f t="shared" si="59"/>
        <v>0</v>
      </c>
      <c r="AB97" s="60">
        <f t="shared" si="59"/>
        <v>0</v>
      </c>
      <c r="AC97" s="55">
        <f t="shared" si="59"/>
        <v>0</v>
      </c>
      <c r="AD97" s="55">
        <f t="shared" si="59"/>
        <v>0</v>
      </c>
      <c r="AE97" s="55">
        <f t="shared" si="59"/>
        <v>0</v>
      </c>
      <c r="AF97" s="60">
        <f t="shared" si="59"/>
        <v>0</v>
      </c>
      <c r="AG97" s="53">
        <f t="shared" si="59"/>
        <v>0</v>
      </c>
      <c r="AH97" s="54">
        <f>IF(ISERROR(AG97/I97),0,AG97/I97)</f>
        <v>0</v>
      </c>
      <c r="AI97" s="54">
        <f>IF(ISERROR(AG97/$AG$175),0,AG97/$AG$175)</f>
        <v>0</v>
      </c>
    </row>
    <row r="98" spans="1:35" ht="12.75" customHeight="1">
      <c r="A98" s="36"/>
      <c r="B98" s="115" t="s">
        <v>17</v>
      </c>
      <c r="C98" s="116"/>
      <c r="D98" s="117"/>
      <c r="E98" s="18"/>
      <c r="F98" s="19"/>
      <c r="G98" s="20"/>
      <c r="H98" s="20"/>
      <c r="I98" s="21"/>
      <c r="J98" s="22"/>
      <c r="K98" s="23"/>
      <c r="L98" s="24"/>
      <c r="M98" s="24"/>
      <c r="N98" s="24"/>
      <c r="O98" s="19"/>
      <c r="P98" s="25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6"/>
      <c r="AI98" s="26"/>
    </row>
    <row r="99" spans="1:35" ht="12.75" hidden="1" customHeight="1" outlineLevel="1">
      <c r="A99" s="16">
        <v>1</v>
      </c>
      <c r="B99" s="28"/>
      <c r="C99" s="27"/>
      <c r="D99" s="37"/>
      <c r="E99" s="39"/>
      <c r="F99" s="38"/>
      <c r="G99" s="27"/>
      <c r="H99" s="27"/>
      <c r="I99" s="29"/>
      <c r="J99" s="30"/>
      <c r="K99" s="28"/>
      <c r="L99" s="35"/>
      <c r="M99" s="35"/>
      <c r="N99" s="35"/>
      <c r="O99" s="28"/>
      <c r="P99" s="28"/>
      <c r="Q99" s="35"/>
      <c r="R99" s="35"/>
      <c r="S99" s="35"/>
      <c r="T99" s="40">
        <f>SUM(Q99:S99)</f>
        <v>0</v>
      </c>
      <c r="U99" s="35"/>
      <c r="V99" s="35"/>
      <c r="W99" s="35"/>
      <c r="X99" s="40">
        <f>SUM(U99:W99)</f>
        <v>0</v>
      </c>
      <c r="Y99" s="35"/>
      <c r="Z99" s="35"/>
      <c r="AA99" s="35"/>
      <c r="AB99" s="40">
        <f>SUM(Y99:AA99)</f>
        <v>0</v>
      </c>
      <c r="AC99" s="35"/>
      <c r="AD99" s="35"/>
      <c r="AE99" s="35"/>
      <c r="AF99" s="40">
        <f>SUM(AC99:AE99)</f>
        <v>0</v>
      </c>
      <c r="AG99" s="40">
        <f t="shared" ref="AG99:AG108" si="60">SUM(T99,X99,AB99,AF99)</f>
        <v>0</v>
      </c>
      <c r="AH99" s="41">
        <f>IF(ISERROR(AG99/I99),0,AG99/I99)</f>
        <v>0</v>
      </c>
      <c r="AI99" s="42">
        <f t="shared" ref="AI99:AI108" si="61">IF(ISERROR(AG99/$AG$175),"-",AG99/$AG$175)</f>
        <v>0</v>
      </c>
    </row>
    <row r="100" spans="1:35" ht="12.75" hidden="1" customHeight="1" outlineLevel="1">
      <c r="A100" s="16">
        <v>2</v>
      </c>
      <c r="B100" s="32"/>
      <c r="C100" s="31"/>
      <c r="D100" s="32"/>
      <c r="E100" s="28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ref="T100:T108" si="62">SUM(Q100:S100)</f>
        <v>0</v>
      </c>
      <c r="U100" s="35"/>
      <c r="V100" s="35"/>
      <c r="W100" s="35"/>
      <c r="X100" s="40">
        <f t="shared" ref="X100:X108" si="63">SUM(U100:W100)</f>
        <v>0</v>
      </c>
      <c r="Y100" s="35"/>
      <c r="Z100" s="35"/>
      <c r="AA100" s="35"/>
      <c r="AB100" s="40">
        <f t="shared" ref="AB100:AB108" si="64">SUM(Y100:AA100)</f>
        <v>0</v>
      </c>
      <c r="AC100" s="35"/>
      <c r="AD100" s="35"/>
      <c r="AE100" s="35"/>
      <c r="AF100" s="40">
        <f t="shared" ref="AF100:AF108" si="65">SUM(AC100:AE100)</f>
        <v>0</v>
      </c>
      <c r="AG100" s="40">
        <f t="shared" si="60"/>
        <v>0</v>
      </c>
      <c r="AH100" s="41">
        <f t="shared" ref="AH100:AH108" si="66">IF(ISERROR(AG100/I100),0,AG100/I100)</f>
        <v>0</v>
      </c>
      <c r="AI100" s="42">
        <f t="shared" si="61"/>
        <v>0</v>
      </c>
    </row>
    <row r="101" spans="1:35" ht="12.75" hidden="1" customHeight="1" outlineLevel="1">
      <c r="A101" s="16">
        <v>3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62"/>
        <v>0</v>
      </c>
      <c r="U101" s="35"/>
      <c r="V101" s="35"/>
      <c r="W101" s="35"/>
      <c r="X101" s="40">
        <f t="shared" si="63"/>
        <v>0</v>
      </c>
      <c r="Y101" s="35"/>
      <c r="Z101" s="35"/>
      <c r="AA101" s="35"/>
      <c r="AB101" s="40">
        <f t="shared" si="64"/>
        <v>0</v>
      </c>
      <c r="AC101" s="35"/>
      <c r="AD101" s="35"/>
      <c r="AE101" s="35"/>
      <c r="AF101" s="40">
        <f t="shared" si="65"/>
        <v>0</v>
      </c>
      <c r="AG101" s="40">
        <f t="shared" si="60"/>
        <v>0</v>
      </c>
      <c r="AH101" s="41">
        <f t="shared" si="66"/>
        <v>0</v>
      </c>
      <c r="AI101" s="42">
        <f t="shared" si="61"/>
        <v>0</v>
      </c>
    </row>
    <row r="102" spans="1:35" ht="12.75" hidden="1" customHeight="1" outlineLevel="1">
      <c r="A102" s="16">
        <v>4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62"/>
        <v>0</v>
      </c>
      <c r="U102" s="35"/>
      <c r="V102" s="35"/>
      <c r="W102" s="35"/>
      <c r="X102" s="40">
        <f t="shared" si="63"/>
        <v>0</v>
      </c>
      <c r="Y102" s="35"/>
      <c r="Z102" s="35"/>
      <c r="AA102" s="35"/>
      <c r="AB102" s="40">
        <f t="shared" si="64"/>
        <v>0</v>
      </c>
      <c r="AC102" s="35"/>
      <c r="AD102" s="35"/>
      <c r="AE102" s="35"/>
      <c r="AF102" s="40">
        <f t="shared" si="65"/>
        <v>0</v>
      </c>
      <c r="AG102" s="40">
        <f t="shared" si="60"/>
        <v>0</v>
      </c>
      <c r="AH102" s="41">
        <f t="shared" si="66"/>
        <v>0</v>
      </c>
      <c r="AI102" s="42">
        <f t="shared" si="61"/>
        <v>0</v>
      </c>
    </row>
    <row r="103" spans="1:35" ht="12.75" hidden="1" customHeight="1" outlineLevel="1">
      <c r="A103" s="16">
        <v>5</v>
      </c>
      <c r="B103" s="32"/>
      <c r="C103" s="31"/>
      <c r="D103" s="32"/>
      <c r="E103" s="32"/>
      <c r="F103" s="32"/>
      <c r="G103" s="31"/>
      <c r="H103" s="31"/>
      <c r="I103" s="29"/>
      <c r="J103" s="33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62"/>
        <v>0</v>
      </c>
      <c r="U103" s="35"/>
      <c r="V103" s="35"/>
      <c r="W103" s="35"/>
      <c r="X103" s="40">
        <f t="shared" si="63"/>
        <v>0</v>
      </c>
      <c r="Y103" s="35"/>
      <c r="Z103" s="35"/>
      <c r="AA103" s="35"/>
      <c r="AB103" s="40">
        <f t="shared" si="64"/>
        <v>0</v>
      </c>
      <c r="AC103" s="35"/>
      <c r="AD103" s="35"/>
      <c r="AE103" s="35"/>
      <c r="AF103" s="40">
        <f t="shared" si="65"/>
        <v>0</v>
      </c>
      <c r="AG103" s="40">
        <f t="shared" si="60"/>
        <v>0</v>
      </c>
      <c r="AH103" s="41">
        <f t="shared" si="66"/>
        <v>0</v>
      </c>
      <c r="AI103" s="42">
        <f t="shared" si="61"/>
        <v>0</v>
      </c>
    </row>
    <row r="104" spans="1:35" ht="12.75" hidden="1" customHeight="1" outlineLevel="1">
      <c r="A104" s="16">
        <v>6</v>
      </c>
      <c r="B104" s="32"/>
      <c r="C104" s="31"/>
      <c r="D104" s="32"/>
      <c r="E104" s="32"/>
      <c r="F104" s="32"/>
      <c r="G104" s="31"/>
      <c r="H104" s="31"/>
      <c r="I104" s="29"/>
      <c r="J104" s="33"/>
      <c r="K104" s="32"/>
      <c r="L104" s="35"/>
      <c r="M104" s="35"/>
      <c r="N104" s="35"/>
      <c r="O104" s="32"/>
      <c r="P104" s="32"/>
      <c r="Q104" s="35"/>
      <c r="R104" s="35"/>
      <c r="S104" s="35"/>
      <c r="T104" s="40">
        <f t="shared" si="62"/>
        <v>0</v>
      </c>
      <c r="U104" s="35"/>
      <c r="V104" s="35"/>
      <c r="W104" s="35"/>
      <c r="X104" s="40">
        <f t="shared" si="63"/>
        <v>0</v>
      </c>
      <c r="Y104" s="35"/>
      <c r="Z104" s="35"/>
      <c r="AA104" s="35"/>
      <c r="AB104" s="40">
        <f t="shared" si="64"/>
        <v>0</v>
      </c>
      <c r="AC104" s="35"/>
      <c r="AD104" s="35"/>
      <c r="AE104" s="35"/>
      <c r="AF104" s="40">
        <f t="shared" si="65"/>
        <v>0</v>
      </c>
      <c r="AG104" s="40">
        <f t="shared" si="60"/>
        <v>0</v>
      </c>
      <c r="AH104" s="41">
        <f t="shared" si="66"/>
        <v>0</v>
      </c>
      <c r="AI104" s="42">
        <f t="shared" si="61"/>
        <v>0</v>
      </c>
    </row>
    <row r="105" spans="1:35" ht="12.75" hidden="1" customHeight="1" outlineLevel="1">
      <c r="A105" s="16">
        <v>7</v>
      </c>
      <c r="B105" s="32"/>
      <c r="C105" s="31"/>
      <c r="D105" s="32"/>
      <c r="E105" s="32"/>
      <c r="F105" s="32"/>
      <c r="G105" s="31"/>
      <c r="H105" s="31"/>
      <c r="I105" s="29"/>
      <c r="J105" s="33"/>
      <c r="K105" s="32"/>
      <c r="L105" s="35"/>
      <c r="M105" s="35"/>
      <c r="N105" s="35"/>
      <c r="O105" s="32"/>
      <c r="P105" s="32"/>
      <c r="Q105" s="35"/>
      <c r="R105" s="35"/>
      <c r="S105" s="35"/>
      <c r="T105" s="40">
        <f t="shared" si="62"/>
        <v>0</v>
      </c>
      <c r="U105" s="35"/>
      <c r="V105" s="35"/>
      <c r="W105" s="35"/>
      <c r="X105" s="40">
        <f t="shared" si="63"/>
        <v>0</v>
      </c>
      <c r="Y105" s="35"/>
      <c r="Z105" s="35"/>
      <c r="AA105" s="35"/>
      <c r="AB105" s="40">
        <f t="shared" si="64"/>
        <v>0</v>
      </c>
      <c r="AC105" s="35"/>
      <c r="AD105" s="35"/>
      <c r="AE105" s="35"/>
      <c r="AF105" s="40">
        <f t="shared" si="65"/>
        <v>0</v>
      </c>
      <c r="AG105" s="40">
        <f t="shared" si="60"/>
        <v>0</v>
      </c>
      <c r="AH105" s="41">
        <f t="shared" si="66"/>
        <v>0</v>
      </c>
      <c r="AI105" s="42">
        <f t="shared" si="61"/>
        <v>0</v>
      </c>
    </row>
    <row r="106" spans="1:35" ht="12.75" hidden="1" customHeight="1" outlineLevel="1">
      <c r="A106" s="16">
        <v>8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si="62"/>
        <v>0</v>
      </c>
      <c r="U106" s="35"/>
      <c r="V106" s="35"/>
      <c r="W106" s="35"/>
      <c r="X106" s="40">
        <f t="shared" si="63"/>
        <v>0</v>
      </c>
      <c r="Y106" s="35"/>
      <c r="Z106" s="35"/>
      <c r="AA106" s="35"/>
      <c r="AB106" s="40">
        <f t="shared" si="64"/>
        <v>0</v>
      </c>
      <c r="AC106" s="35"/>
      <c r="AD106" s="35"/>
      <c r="AE106" s="35"/>
      <c r="AF106" s="40">
        <f t="shared" si="65"/>
        <v>0</v>
      </c>
      <c r="AG106" s="40">
        <f t="shared" si="60"/>
        <v>0</v>
      </c>
      <c r="AH106" s="41">
        <f t="shared" si="66"/>
        <v>0</v>
      </c>
      <c r="AI106" s="42">
        <f t="shared" si="61"/>
        <v>0</v>
      </c>
    </row>
    <row r="107" spans="1:35" ht="12.75" hidden="1" customHeight="1" outlineLevel="1">
      <c r="A107" s="16">
        <v>9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2"/>
        <v>0</v>
      </c>
      <c r="U107" s="35"/>
      <c r="V107" s="35"/>
      <c r="W107" s="35"/>
      <c r="X107" s="40">
        <f t="shared" si="63"/>
        <v>0</v>
      </c>
      <c r="Y107" s="35"/>
      <c r="Z107" s="35"/>
      <c r="AA107" s="35"/>
      <c r="AB107" s="40">
        <f t="shared" si="64"/>
        <v>0</v>
      </c>
      <c r="AC107" s="35"/>
      <c r="AD107" s="35"/>
      <c r="AE107" s="35"/>
      <c r="AF107" s="40">
        <f t="shared" si="65"/>
        <v>0</v>
      </c>
      <c r="AG107" s="40">
        <f t="shared" si="60"/>
        <v>0</v>
      </c>
      <c r="AH107" s="41">
        <f t="shared" si="66"/>
        <v>0</v>
      </c>
      <c r="AI107" s="42">
        <f t="shared" si="61"/>
        <v>0</v>
      </c>
    </row>
    <row r="108" spans="1:35" ht="12.75" hidden="1" customHeight="1" outlineLevel="1">
      <c r="A108" s="16">
        <v>10</v>
      </c>
      <c r="B108" s="32"/>
      <c r="C108" s="31"/>
      <c r="D108" s="32"/>
      <c r="E108" s="32"/>
      <c r="F108" s="32"/>
      <c r="G108" s="31"/>
      <c r="H108" s="31"/>
      <c r="I108" s="29"/>
      <c r="J108" s="34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2"/>
        <v>0</v>
      </c>
      <c r="U108" s="35"/>
      <c r="V108" s="35"/>
      <c r="W108" s="35"/>
      <c r="X108" s="40">
        <f t="shared" si="63"/>
        <v>0</v>
      </c>
      <c r="Y108" s="35"/>
      <c r="Z108" s="35"/>
      <c r="AA108" s="35"/>
      <c r="AB108" s="40">
        <f t="shared" si="64"/>
        <v>0</v>
      </c>
      <c r="AC108" s="35"/>
      <c r="AD108" s="35"/>
      <c r="AE108" s="35"/>
      <c r="AF108" s="40">
        <f t="shared" si="65"/>
        <v>0</v>
      </c>
      <c r="AG108" s="40">
        <f t="shared" si="60"/>
        <v>0</v>
      </c>
      <c r="AH108" s="41">
        <f t="shared" si="66"/>
        <v>0</v>
      </c>
      <c r="AI108" s="42">
        <f t="shared" si="61"/>
        <v>0</v>
      </c>
    </row>
    <row r="109" spans="1:35" ht="12.75" customHeight="1" collapsed="1">
      <c r="A109" s="109" t="s">
        <v>67</v>
      </c>
      <c r="B109" s="110"/>
      <c r="C109" s="110"/>
      <c r="D109" s="110"/>
      <c r="E109" s="110"/>
      <c r="F109" s="110"/>
      <c r="G109" s="110"/>
      <c r="H109" s="111"/>
      <c r="I109" s="55">
        <f>SUM(I99:I108)</f>
        <v>0</v>
      </c>
      <c r="J109" s="55">
        <f>SUM(J99:J108)</f>
        <v>0</v>
      </c>
      <c r="K109" s="56"/>
      <c r="L109" s="55">
        <f>SUM(L99:L108)</f>
        <v>0</v>
      </c>
      <c r="M109" s="55">
        <f>SUM(M99:M108)</f>
        <v>0</v>
      </c>
      <c r="N109" s="55">
        <f>SUM(N99:N108)</f>
        <v>0</v>
      </c>
      <c r="O109" s="57"/>
      <c r="P109" s="59"/>
      <c r="Q109" s="55">
        <f t="shared" ref="Q109:AG109" si="67">SUM(Q99:Q108)</f>
        <v>0</v>
      </c>
      <c r="R109" s="55">
        <f t="shared" si="67"/>
        <v>0</v>
      </c>
      <c r="S109" s="55">
        <f t="shared" si="67"/>
        <v>0</v>
      </c>
      <c r="T109" s="60">
        <f t="shared" si="67"/>
        <v>0</v>
      </c>
      <c r="U109" s="55">
        <f t="shared" si="67"/>
        <v>0</v>
      </c>
      <c r="V109" s="55">
        <f t="shared" si="67"/>
        <v>0</v>
      </c>
      <c r="W109" s="55">
        <f t="shared" si="67"/>
        <v>0</v>
      </c>
      <c r="X109" s="60">
        <f t="shared" si="67"/>
        <v>0</v>
      </c>
      <c r="Y109" s="55">
        <f t="shared" si="67"/>
        <v>0</v>
      </c>
      <c r="Z109" s="55">
        <f t="shared" si="67"/>
        <v>0</v>
      </c>
      <c r="AA109" s="55">
        <f t="shared" si="67"/>
        <v>0</v>
      </c>
      <c r="AB109" s="60">
        <f t="shared" si="67"/>
        <v>0</v>
      </c>
      <c r="AC109" s="55">
        <f t="shared" si="67"/>
        <v>0</v>
      </c>
      <c r="AD109" s="55">
        <f t="shared" si="67"/>
        <v>0</v>
      </c>
      <c r="AE109" s="55">
        <f t="shared" si="67"/>
        <v>0</v>
      </c>
      <c r="AF109" s="60">
        <f t="shared" si="67"/>
        <v>0</v>
      </c>
      <c r="AG109" s="53">
        <f t="shared" si="67"/>
        <v>0</v>
      </c>
      <c r="AH109" s="54">
        <f>IF(ISERROR(AG109/I109),0,AG109/I109)</f>
        <v>0</v>
      </c>
      <c r="AI109" s="54">
        <f>IF(ISERROR(AG109/$AG$175),0,AG109/$AG$175)</f>
        <v>0</v>
      </c>
    </row>
    <row r="110" spans="1:35" ht="12.75" customHeight="1">
      <c r="A110" s="36"/>
      <c r="B110" s="115" t="s">
        <v>68</v>
      </c>
      <c r="C110" s="116"/>
      <c r="D110" s="117"/>
      <c r="E110" s="18"/>
      <c r="F110" s="19"/>
      <c r="G110" s="20"/>
      <c r="H110" s="20"/>
      <c r="I110" s="21"/>
      <c r="J110" s="22"/>
      <c r="K110" s="23"/>
      <c r="L110" s="24"/>
      <c r="M110" s="24"/>
      <c r="N110" s="24"/>
      <c r="O110" s="19"/>
      <c r="P110" s="25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6"/>
      <c r="AI110" s="26"/>
    </row>
    <row r="111" spans="1:35" ht="12.75" hidden="1" customHeight="1" outlineLevel="1">
      <c r="A111" s="16">
        <v>1</v>
      </c>
      <c r="B111" s="28"/>
      <c r="C111" s="27"/>
      <c r="D111" s="28"/>
      <c r="E111" s="28"/>
      <c r="F111" s="28"/>
      <c r="G111" s="27"/>
      <c r="H111" s="27"/>
      <c r="I111" s="29"/>
      <c r="J111" s="30"/>
      <c r="K111" s="28"/>
      <c r="L111" s="35"/>
      <c r="M111" s="35"/>
      <c r="N111" s="35"/>
      <c r="O111" s="28"/>
      <c r="P111" s="28"/>
      <c r="Q111" s="35"/>
      <c r="R111" s="35"/>
      <c r="S111" s="35"/>
      <c r="T111" s="40">
        <f>SUM(Q111:S111)</f>
        <v>0</v>
      </c>
      <c r="U111" s="35"/>
      <c r="V111" s="35"/>
      <c r="W111" s="35"/>
      <c r="X111" s="40">
        <f>SUM(U111:W111)</f>
        <v>0</v>
      </c>
      <c r="Y111" s="35"/>
      <c r="Z111" s="35"/>
      <c r="AA111" s="35"/>
      <c r="AB111" s="40">
        <f>SUM(Y111:AA111)</f>
        <v>0</v>
      </c>
      <c r="AC111" s="35"/>
      <c r="AD111" s="35"/>
      <c r="AE111" s="35"/>
      <c r="AF111" s="40">
        <f>SUM(AC111:AE111)</f>
        <v>0</v>
      </c>
      <c r="AG111" s="40">
        <f t="shared" ref="AG111:AG120" si="68">SUM(T111,X111,AB111,AF111)</f>
        <v>0</v>
      </c>
      <c r="AH111" s="41">
        <f>IF(ISERROR(AG111/I111),0,AG111/I111)</f>
        <v>0</v>
      </c>
      <c r="AI111" s="42">
        <f t="shared" ref="AI111:AI120" si="69">IF(ISERROR(AG111/$AG$175),"-",AG111/$AG$175)</f>
        <v>0</v>
      </c>
    </row>
    <row r="112" spans="1:35" ht="12.75" hidden="1" customHeight="1" outlineLevel="1">
      <c r="A112" s="16">
        <v>2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ref="T112:T120" si="70">SUM(Q112:S112)</f>
        <v>0</v>
      </c>
      <c r="U112" s="35"/>
      <c r="V112" s="35"/>
      <c r="W112" s="35"/>
      <c r="X112" s="40">
        <f t="shared" ref="X112:X120" si="71">SUM(U112:W112)</f>
        <v>0</v>
      </c>
      <c r="Y112" s="35"/>
      <c r="Z112" s="35"/>
      <c r="AA112" s="35"/>
      <c r="AB112" s="40">
        <f t="shared" ref="AB112:AB120" si="72">SUM(Y112:AA112)</f>
        <v>0</v>
      </c>
      <c r="AC112" s="35"/>
      <c r="AD112" s="35"/>
      <c r="AE112" s="35"/>
      <c r="AF112" s="40">
        <f t="shared" ref="AF112:AF120" si="73">SUM(AC112:AE112)</f>
        <v>0</v>
      </c>
      <c r="AG112" s="40">
        <f t="shared" si="68"/>
        <v>0</v>
      </c>
      <c r="AH112" s="41">
        <f t="shared" ref="AH112:AH120" si="74">IF(ISERROR(AG112/I112),0,AG112/I112)</f>
        <v>0</v>
      </c>
      <c r="AI112" s="42">
        <f t="shared" si="69"/>
        <v>0</v>
      </c>
    </row>
    <row r="113" spans="1:35" ht="12.75" hidden="1" customHeight="1" outlineLevel="1">
      <c r="A113" s="16">
        <v>3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70"/>
        <v>0</v>
      </c>
      <c r="U113" s="35"/>
      <c r="V113" s="35"/>
      <c r="W113" s="35"/>
      <c r="X113" s="40">
        <f t="shared" si="71"/>
        <v>0</v>
      </c>
      <c r="Y113" s="35"/>
      <c r="Z113" s="35"/>
      <c r="AA113" s="35"/>
      <c r="AB113" s="40">
        <f t="shared" si="72"/>
        <v>0</v>
      </c>
      <c r="AC113" s="35"/>
      <c r="AD113" s="35"/>
      <c r="AE113" s="35"/>
      <c r="AF113" s="40">
        <f t="shared" si="73"/>
        <v>0</v>
      </c>
      <c r="AG113" s="40">
        <f t="shared" si="68"/>
        <v>0</v>
      </c>
      <c r="AH113" s="41">
        <f t="shared" si="74"/>
        <v>0</v>
      </c>
      <c r="AI113" s="42">
        <f t="shared" si="69"/>
        <v>0</v>
      </c>
    </row>
    <row r="114" spans="1:35" ht="12.75" hidden="1" customHeight="1" outlineLevel="1">
      <c r="A114" s="16">
        <v>4</v>
      </c>
      <c r="B114" s="32"/>
      <c r="C114" s="31"/>
      <c r="D114" s="32"/>
      <c r="E114" s="32"/>
      <c r="F114" s="32"/>
      <c r="G114" s="31"/>
      <c r="H114" s="31"/>
      <c r="I114" s="29"/>
      <c r="J114" s="33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70"/>
        <v>0</v>
      </c>
      <c r="U114" s="35"/>
      <c r="V114" s="35"/>
      <c r="W114" s="35"/>
      <c r="X114" s="40">
        <f t="shared" si="71"/>
        <v>0</v>
      </c>
      <c r="Y114" s="35"/>
      <c r="Z114" s="35"/>
      <c r="AA114" s="35"/>
      <c r="AB114" s="40">
        <f t="shared" si="72"/>
        <v>0</v>
      </c>
      <c r="AC114" s="35"/>
      <c r="AD114" s="35"/>
      <c r="AE114" s="35"/>
      <c r="AF114" s="40">
        <f t="shared" si="73"/>
        <v>0</v>
      </c>
      <c r="AG114" s="40">
        <f t="shared" si="68"/>
        <v>0</v>
      </c>
      <c r="AH114" s="41">
        <f t="shared" si="74"/>
        <v>0</v>
      </c>
      <c r="AI114" s="42">
        <f t="shared" si="69"/>
        <v>0</v>
      </c>
    </row>
    <row r="115" spans="1:35" ht="12.75" hidden="1" customHeight="1" outlineLevel="1">
      <c r="A115" s="16">
        <v>5</v>
      </c>
      <c r="B115" s="32"/>
      <c r="C115" s="31"/>
      <c r="D115" s="32"/>
      <c r="E115" s="32"/>
      <c r="F115" s="32"/>
      <c r="G115" s="31"/>
      <c r="H115" s="31"/>
      <c r="I115" s="29"/>
      <c r="J115" s="33"/>
      <c r="K115" s="32"/>
      <c r="L115" s="35"/>
      <c r="M115" s="35"/>
      <c r="N115" s="35"/>
      <c r="O115" s="32"/>
      <c r="P115" s="32"/>
      <c r="Q115" s="35"/>
      <c r="R115" s="35"/>
      <c r="S115" s="35"/>
      <c r="T115" s="40">
        <f t="shared" si="70"/>
        <v>0</v>
      </c>
      <c r="U115" s="35"/>
      <c r="V115" s="35"/>
      <c r="W115" s="35"/>
      <c r="X115" s="40">
        <f t="shared" si="71"/>
        <v>0</v>
      </c>
      <c r="Y115" s="35"/>
      <c r="Z115" s="35"/>
      <c r="AA115" s="35"/>
      <c r="AB115" s="40">
        <f t="shared" si="72"/>
        <v>0</v>
      </c>
      <c r="AC115" s="35"/>
      <c r="AD115" s="35"/>
      <c r="AE115" s="35"/>
      <c r="AF115" s="40">
        <f t="shared" si="73"/>
        <v>0</v>
      </c>
      <c r="AG115" s="40">
        <f t="shared" si="68"/>
        <v>0</v>
      </c>
      <c r="AH115" s="41">
        <f t="shared" si="74"/>
        <v>0</v>
      </c>
      <c r="AI115" s="42">
        <f t="shared" si="69"/>
        <v>0</v>
      </c>
    </row>
    <row r="116" spans="1:35" ht="12.75" hidden="1" customHeight="1" outlineLevel="1">
      <c r="A116" s="16">
        <v>6</v>
      </c>
      <c r="B116" s="32"/>
      <c r="C116" s="31"/>
      <c r="D116" s="32"/>
      <c r="E116" s="32"/>
      <c r="F116" s="32"/>
      <c r="G116" s="31"/>
      <c r="H116" s="31"/>
      <c r="I116" s="29"/>
      <c r="J116" s="33"/>
      <c r="K116" s="32"/>
      <c r="L116" s="35"/>
      <c r="M116" s="35"/>
      <c r="N116" s="35"/>
      <c r="O116" s="32"/>
      <c r="P116" s="32"/>
      <c r="Q116" s="35"/>
      <c r="R116" s="35"/>
      <c r="S116" s="35"/>
      <c r="T116" s="40">
        <f t="shared" si="70"/>
        <v>0</v>
      </c>
      <c r="U116" s="35"/>
      <c r="V116" s="35"/>
      <c r="W116" s="35"/>
      <c r="X116" s="40">
        <f t="shared" si="71"/>
        <v>0</v>
      </c>
      <c r="Y116" s="35"/>
      <c r="Z116" s="35"/>
      <c r="AA116" s="35"/>
      <c r="AB116" s="40">
        <f t="shared" si="72"/>
        <v>0</v>
      </c>
      <c r="AC116" s="35"/>
      <c r="AD116" s="35"/>
      <c r="AE116" s="35"/>
      <c r="AF116" s="40">
        <f t="shared" si="73"/>
        <v>0</v>
      </c>
      <c r="AG116" s="40">
        <f t="shared" si="68"/>
        <v>0</v>
      </c>
      <c r="AH116" s="41">
        <f t="shared" si="74"/>
        <v>0</v>
      </c>
      <c r="AI116" s="42">
        <f t="shared" si="69"/>
        <v>0</v>
      </c>
    </row>
    <row r="117" spans="1:35" ht="12.75" hidden="1" customHeight="1" outlineLevel="1">
      <c r="A117" s="16">
        <v>7</v>
      </c>
      <c r="B117" s="32"/>
      <c r="C117" s="31"/>
      <c r="D117" s="32"/>
      <c r="E117" s="32"/>
      <c r="F117" s="32"/>
      <c r="G117" s="31"/>
      <c r="H117" s="31"/>
      <c r="I117" s="29"/>
      <c r="J117" s="33"/>
      <c r="K117" s="32"/>
      <c r="L117" s="35"/>
      <c r="M117" s="35"/>
      <c r="N117" s="35"/>
      <c r="O117" s="32"/>
      <c r="P117" s="32"/>
      <c r="Q117" s="35"/>
      <c r="R117" s="35"/>
      <c r="S117" s="35"/>
      <c r="T117" s="40">
        <f t="shared" si="70"/>
        <v>0</v>
      </c>
      <c r="U117" s="35"/>
      <c r="V117" s="35"/>
      <c r="W117" s="35"/>
      <c r="X117" s="40">
        <f t="shared" si="71"/>
        <v>0</v>
      </c>
      <c r="Y117" s="35"/>
      <c r="Z117" s="35"/>
      <c r="AA117" s="35"/>
      <c r="AB117" s="40">
        <f t="shared" si="72"/>
        <v>0</v>
      </c>
      <c r="AC117" s="35"/>
      <c r="AD117" s="35"/>
      <c r="AE117" s="35"/>
      <c r="AF117" s="40">
        <f t="shared" si="73"/>
        <v>0</v>
      </c>
      <c r="AG117" s="40">
        <f t="shared" si="68"/>
        <v>0</v>
      </c>
      <c r="AH117" s="41">
        <f t="shared" si="74"/>
        <v>0</v>
      </c>
      <c r="AI117" s="42">
        <f t="shared" si="69"/>
        <v>0</v>
      </c>
    </row>
    <row r="118" spans="1:35" ht="12.75" hidden="1" customHeight="1" outlineLevel="1">
      <c r="A118" s="16">
        <v>8</v>
      </c>
      <c r="B118" s="32"/>
      <c r="C118" s="31"/>
      <c r="D118" s="32"/>
      <c r="E118" s="32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si="70"/>
        <v>0</v>
      </c>
      <c r="U118" s="35"/>
      <c r="V118" s="35"/>
      <c r="W118" s="35"/>
      <c r="X118" s="40">
        <f t="shared" si="71"/>
        <v>0</v>
      </c>
      <c r="Y118" s="35"/>
      <c r="Z118" s="35"/>
      <c r="AA118" s="35"/>
      <c r="AB118" s="40">
        <f t="shared" si="72"/>
        <v>0</v>
      </c>
      <c r="AC118" s="35"/>
      <c r="AD118" s="35"/>
      <c r="AE118" s="35"/>
      <c r="AF118" s="40">
        <f t="shared" si="73"/>
        <v>0</v>
      </c>
      <c r="AG118" s="40">
        <f t="shared" si="68"/>
        <v>0</v>
      </c>
      <c r="AH118" s="41">
        <f t="shared" si="74"/>
        <v>0</v>
      </c>
      <c r="AI118" s="42">
        <f t="shared" si="69"/>
        <v>0</v>
      </c>
    </row>
    <row r="119" spans="1:35" ht="12.75" hidden="1" customHeight="1" outlineLevel="1">
      <c r="A119" s="16">
        <v>9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0"/>
        <v>0</v>
      </c>
      <c r="U119" s="35"/>
      <c r="V119" s="35"/>
      <c r="W119" s="35"/>
      <c r="X119" s="40">
        <f t="shared" si="71"/>
        <v>0</v>
      </c>
      <c r="Y119" s="35"/>
      <c r="Z119" s="35"/>
      <c r="AA119" s="35"/>
      <c r="AB119" s="40">
        <f t="shared" si="72"/>
        <v>0</v>
      </c>
      <c r="AC119" s="35"/>
      <c r="AD119" s="35"/>
      <c r="AE119" s="35"/>
      <c r="AF119" s="40">
        <f t="shared" si="73"/>
        <v>0</v>
      </c>
      <c r="AG119" s="40">
        <f t="shared" si="68"/>
        <v>0</v>
      </c>
      <c r="AH119" s="41">
        <f t="shared" si="74"/>
        <v>0</v>
      </c>
      <c r="AI119" s="42">
        <f t="shared" si="69"/>
        <v>0</v>
      </c>
    </row>
    <row r="120" spans="1:35" ht="12.75" hidden="1" customHeight="1" outlineLevel="1">
      <c r="A120" s="16">
        <v>10</v>
      </c>
      <c r="B120" s="32"/>
      <c r="C120" s="31"/>
      <c r="D120" s="32"/>
      <c r="E120" s="32"/>
      <c r="F120" s="32"/>
      <c r="G120" s="31"/>
      <c r="H120" s="31"/>
      <c r="I120" s="29"/>
      <c r="J120" s="34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0"/>
        <v>0</v>
      </c>
      <c r="U120" s="35"/>
      <c r="V120" s="35"/>
      <c r="W120" s="35"/>
      <c r="X120" s="40">
        <f t="shared" si="71"/>
        <v>0</v>
      </c>
      <c r="Y120" s="35"/>
      <c r="Z120" s="35"/>
      <c r="AA120" s="35"/>
      <c r="AB120" s="40">
        <f t="shared" si="72"/>
        <v>0</v>
      </c>
      <c r="AC120" s="35"/>
      <c r="AD120" s="35"/>
      <c r="AE120" s="35"/>
      <c r="AF120" s="40">
        <f t="shared" si="73"/>
        <v>0</v>
      </c>
      <c r="AG120" s="40">
        <f t="shared" si="68"/>
        <v>0</v>
      </c>
      <c r="AH120" s="41">
        <f t="shared" si="74"/>
        <v>0</v>
      </c>
      <c r="AI120" s="42">
        <f t="shared" si="69"/>
        <v>0</v>
      </c>
    </row>
    <row r="121" spans="1:35" ht="12.75" customHeight="1" collapsed="1">
      <c r="A121" s="109" t="s">
        <v>69</v>
      </c>
      <c r="B121" s="110"/>
      <c r="C121" s="110"/>
      <c r="D121" s="110"/>
      <c r="E121" s="110"/>
      <c r="F121" s="110"/>
      <c r="G121" s="110"/>
      <c r="H121" s="111"/>
      <c r="I121" s="55">
        <f>SUM(I111:I120)</f>
        <v>0</v>
      </c>
      <c r="J121" s="55">
        <f>SUM(J111:J120)</f>
        <v>0</v>
      </c>
      <c r="K121" s="56"/>
      <c r="L121" s="55">
        <f>SUM(L111:L120)</f>
        <v>0</v>
      </c>
      <c r="M121" s="55">
        <f>SUM(M111:M120)</f>
        <v>0</v>
      </c>
      <c r="N121" s="55">
        <f>SUM(N111:N120)</f>
        <v>0</v>
      </c>
      <c r="O121" s="57"/>
      <c r="P121" s="59"/>
      <c r="Q121" s="55">
        <f t="shared" ref="Q121:AG121" si="75">SUM(Q111:Q120)</f>
        <v>0</v>
      </c>
      <c r="R121" s="55">
        <f t="shared" si="75"/>
        <v>0</v>
      </c>
      <c r="S121" s="55">
        <f t="shared" si="75"/>
        <v>0</v>
      </c>
      <c r="T121" s="60">
        <f t="shared" si="75"/>
        <v>0</v>
      </c>
      <c r="U121" s="55">
        <f t="shared" si="75"/>
        <v>0</v>
      </c>
      <c r="V121" s="55">
        <f t="shared" si="75"/>
        <v>0</v>
      </c>
      <c r="W121" s="55">
        <f t="shared" si="75"/>
        <v>0</v>
      </c>
      <c r="X121" s="60">
        <f t="shared" si="75"/>
        <v>0</v>
      </c>
      <c r="Y121" s="55">
        <f t="shared" si="75"/>
        <v>0</v>
      </c>
      <c r="Z121" s="55">
        <f t="shared" si="75"/>
        <v>0</v>
      </c>
      <c r="AA121" s="55">
        <f t="shared" si="75"/>
        <v>0</v>
      </c>
      <c r="AB121" s="60">
        <f t="shared" si="75"/>
        <v>0</v>
      </c>
      <c r="AC121" s="55">
        <f t="shared" si="75"/>
        <v>0</v>
      </c>
      <c r="AD121" s="55">
        <f t="shared" si="75"/>
        <v>0</v>
      </c>
      <c r="AE121" s="55">
        <f t="shared" si="75"/>
        <v>0</v>
      </c>
      <c r="AF121" s="60">
        <f t="shared" si="75"/>
        <v>0</v>
      </c>
      <c r="AG121" s="53">
        <f t="shared" si="75"/>
        <v>0</v>
      </c>
      <c r="AH121" s="54">
        <f>IF(ISERROR(AG121/I121),0,AG121/I121)</f>
        <v>0</v>
      </c>
      <c r="AI121" s="54">
        <f>IF(ISERROR(AG121/$AG$175),0,AG121/$AG$175)</f>
        <v>0</v>
      </c>
    </row>
    <row r="122" spans="1:35" ht="12.75" customHeight="1">
      <c r="A122" s="36"/>
      <c r="B122" s="115" t="s">
        <v>18</v>
      </c>
      <c r="C122" s="116"/>
      <c r="D122" s="117"/>
      <c r="E122" s="18"/>
      <c r="F122" s="19"/>
      <c r="G122" s="20"/>
      <c r="H122" s="20"/>
      <c r="I122" s="21"/>
      <c r="J122" s="22"/>
      <c r="K122" s="23"/>
      <c r="L122" s="24"/>
      <c r="M122" s="24"/>
      <c r="N122" s="24"/>
      <c r="O122" s="19"/>
      <c r="P122" s="25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6"/>
      <c r="AI122" s="26"/>
    </row>
    <row r="123" spans="1:35" ht="12.75" hidden="1" customHeight="1" outlineLevel="1">
      <c r="A123" s="16">
        <v>1</v>
      </c>
      <c r="B123" s="28"/>
      <c r="C123" s="27"/>
      <c r="D123" s="28"/>
      <c r="E123" s="28"/>
      <c r="F123" s="28"/>
      <c r="G123" s="27"/>
      <c r="H123" s="27"/>
      <c r="I123" s="29"/>
      <c r="J123" s="30"/>
      <c r="K123" s="28"/>
      <c r="L123" s="35"/>
      <c r="M123" s="35"/>
      <c r="N123" s="35"/>
      <c r="O123" s="28"/>
      <c r="P123" s="28"/>
      <c r="Q123" s="35"/>
      <c r="R123" s="35"/>
      <c r="S123" s="35"/>
      <c r="T123" s="40">
        <f>SUM(Q123:S123)</f>
        <v>0</v>
      </c>
      <c r="U123" s="35"/>
      <c r="V123" s="35"/>
      <c r="W123" s="35"/>
      <c r="X123" s="40">
        <f>SUM(U123:W123)</f>
        <v>0</v>
      </c>
      <c r="Y123" s="35"/>
      <c r="Z123" s="35"/>
      <c r="AA123" s="35"/>
      <c r="AB123" s="40">
        <f>SUM(Y123:AA123)</f>
        <v>0</v>
      </c>
      <c r="AC123" s="35"/>
      <c r="AD123" s="35"/>
      <c r="AE123" s="35"/>
      <c r="AF123" s="40">
        <f>SUM(AC123:AE123)</f>
        <v>0</v>
      </c>
      <c r="AG123" s="40">
        <f t="shared" ref="AG123:AG132" si="76">SUM(T123,X123,AB123,AF123)</f>
        <v>0</v>
      </c>
      <c r="AH123" s="41">
        <f>IF(ISERROR(AG123/I123),0,AG123/I123)</f>
        <v>0</v>
      </c>
      <c r="AI123" s="42">
        <f t="shared" ref="AI123:AI132" si="77">IF(ISERROR(AG123/$AG$175),"-",AG123/$AG$175)</f>
        <v>0</v>
      </c>
    </row>
    <row r="124" spans="1:35" ht="12.75" hidden="1" customHeight="1" outlineLevel="1">
      <c r="A124" s="16">
        <v>2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ref="T124:T132" si="78">SUM(Q124:S124)</f>
        <v>0</v>
      </c>
      <c r="U124" s="35"/>
      <c r="V124" s="35"/>
      <c r="W124" s="35"/>
      <c r="X124" s="40">
        <f t="shared" ref="X124:X132" si="79">SUM(U124:W124)</f>
        <v>0</v>
      </c>
      <c r="Y124" s="35"/>
      <c r="Z124" s="35"/>
      <c r="AA124" s="35"/>
      <c r="AB124" s="40">
        <f t="shared" ref="AB124:AB132" si="80">SUM(Y124:AA124)</f>
        <v>0</v>
      </c>
      <c r="AC124" s="35"/>
      <c r="AD124" s="35"/>
      <c r="AE124" s="35"/>
      <c r="AF124" s="40">
        <f t="shared" ref="AF124:AF132" si="81">SUM(AC124:AE124)</f>
        <v>0</v>
      </c>
      <c r="AG124" s="40">
        <f t="shared" si="76"/>
        <v>0</v>
      </c>
      <c r="AH124" s="41">
        <f t="shared" ref="AH124:AH132" si="82">IF(ISERROR(AG124/I124),0,AG124/I124)</f>
        <v>0</v>
      </c>
      <c r="AI124" s="42">
        <f t="shared" si="77"/>
        <v>0</v>
      </c>
    </row>
    <row r="125" spans="1:35" ht="12.75" hidden="1" customHeight="1" outlineLevel="1">
      <c r="A125" s="16">
        <v>3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8"/>
        <v>0</v>
      </c>
      <c r="U125" s="35"/>
      <c r="V125" s="35"/>
      <c r="W125" s="35"/>
      <c r="X125" s="40">
        <f t="shared" si="79"/>
        <v>0</v>
      </c>
      <c r="Y125" s="35"/>
      <c r="Z125" s="35"/>
      <c r="AA125" s="35"/>
      <c r="AB125" s="40">
        <f t="shared" si="80"/>
        <v>0</v>
      </c>
      <c r="AC125" s="35"/>
      <c r="AD125" s="35"/>
      <c r="AE125" s="35"/>
      <c r="AF125" s="40">
        <f t="shared" si="81"/>
        <v>0</v>
      </c>
      <c r="AG125" s="40">
        <f t="shared" si="76"/>
        <v>0</v>
      </c>
      <c r="AH125" s="41">
        <f t="shared" si="82"/>
        <v>0</v>
      </c>
      <c r="AI125" s="42">
        <f t="shared" si="77"/>
        <v>0</v>
      </c>
    </row>
    <row r="126" spans="1:35" ht="12.75" hidden="1" customHeight="1" outlineLevel="1">
      <c r="A126" s="16">
        <v>4</v>
      </c>
      <c r="B126" s="32"/>
      <c r="C126" s="31"/>
      <c r="D126" s="32"/>
      <c r="E126" s="32"/>
      <c r="F126" s="32"/>
      <c r="G126" s="31"/>
      <c r="H126" s="31"/>
      <c r="I126" s="29"/>
      <c r="J126" s="33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8"/>
        <v>0</v>
      </c>
      <c r="U126" s="35"/>
      <c r="V126" s="35"/>
      <c r="W126" s="35"/>
      <c r="X126" s="40">
        <f t="shared" si="79"/>
        <v>0</v>
      </c>
      <c r="Y126" s="35"/>
      <c r="Z126" s="35"/>
      <c r="AA126" s="35"/>
      <c r="AB126" s="40">
        <f t="shared" si="80"/>
        <v>0</v>
      </c>
      <c r="AC126" s="35"/>
      <c r="AD126" s="35"/>
      <c r="AE126" s="35"/>
      <c r="AF126" s="40">
        <f t="shared" si="81"/>
        <v>0</v>
      </c>
      <c r="AG126" s="40">
        <f t="shared" si="76"/>
        <v>0</v>
      </c>
      <c r="AH126" s="41">
        <f t="shared" si="82"/>
        <v>0</v>
      </c>
      <c r="AI126" s="42">
        <f t="shared" si="77"/>
        <v>0</v>
      </c>
    </row>
    <row r="127" spans="1:35" ht="12.75" hidden="1" customHeight="1" outlineLevel="1">
      <c r="A127" s="16">
        <v>5</v>
      </c>
      <c r="B127" s="32"/>
      <c r="C127" s="31"/>
      <c r="D127" s="32"/>
      <c r="E127" s="32"/>
      <c r="F127" s="32"/>
      <c r="G127" s="31"/>
      <c r="H127" s="31"/>
      <c r="I127" s="29"/>
      <c r="J127" s="33"/>
      <c r="K127" s="32"/>
      <c r="L127" s="35"/>
      <c r="M127" s="35"/>
      <c r="N127" s="35"/>
      <c r="O127" s="32"/>
      <c r="P127" s="32"/>
      <c r="Q127" s="35"/>
      <c r="R127" s="35"/>
      <c r="S127" s="35"/>
      <c r="T127" s="40">
        <f t="shared" si="78"/>
        <v>0</v>
      </c>
      <c r="U127" s="35"/>
      <c r="V127" s="35"/>
      <c r="W127" s="35"/>
      <c r="X127" s="40">
        <f t="shared" si="79"/>
        <v>0</v>
      </c>
      <c r="Y127" s="35"/>
      <c r="Z127" s="35"/>
      <c r="AA127" s="35"/>
      <c r="AB127" s="40">
        <f t="shared" si="80"/>
        <v>0</v>
      </c>
      <c r="AC127" s="35"/>
      <c r="AD127" s="35"/>
      <c r="AE127" s="35"/>
      <c r="AF127" s="40">
        <f t="shared" si="81"/>
        <v>0</v>
      </c>
      <c r="AG127" s="40">
        <f t="shared" si="76"/>
        <v>0</v>
      </c>
      <c r="AH127" s="41">
        <f t="shared" si="82"/>
        <v>0</v>
      </c>
      <c r="AI127" s="42">
        <f t="shared" si="77"/>
        <v>0</v>
      </c>
    </row>
    <row r="128" spans="1:35" ht="12.75" hidden="1" customHeight="1" outlineLevel="1">
      <c r="A128" s="16">
        <v>6</v>
      </c>
      <c r="B128" s="32"/>
      <c r="C128" s="31"/>
      <c r="D128" s="32"/>
      <c r="E128" s="32"/>
      <c r="F128" s="32"/>
      <c r="G128" s="31"/>
      <c r="H128" s="31"/>
      <c r="I128" s="29"/>
      <c r="J128" s="33"/>
      <c r="K128" s="32"/>
      <c r="L128" s="35"/>
      <c r="M128" s="35"/>
      <c r="N128" s="35"/>
      <c r="O128" s="32"/>
      <c r="P128" s="32"/>
      <c r="Q128" s="35"/>
      <c r="R128" s="35"/>
      <c r="S128" s="35"/>
      <c r="T128" s="40">
        <f t="shared" si="78"/>
        <v>0</v>
      </c>
      <c r="U128" s="35"/>
      <c r="V128" s="35"/>
      <c r="W128" s="35"/>
      <c r="X128" s="40">
        <f t="shared" si="79"/>
        <v>0</v>
      </c>
      <c r="Y128" s="35"/>
      <c r="Z128" s="35"/>
      <c r="AA128" s="35"/>
      <c r="AB128" s="40">
        <f t="shared" si="80"/>
        <v>0</v>
      </c>
      <c r="AC128" s="35"/>
      <c r="AD128" s="35"/>
      <c r="AE128" s="35"/>
      <c r="AF128" s="40">
        <f t="shared" si="81"/>
        <v>0</v>
      </c>
      <c r="AG128" s="40">
        <f t="shared" si="76"/>
        <v>0</v>
      </c>
      <c r="AH128" s="41">
        <f t="shared" si="82"/>
        <v>0</v>
      </c>
      <c r="AI128" s="42">
        <f t="shared" si="77"/>
        <v>0</v>
      </c>
    </row>
    <row r="129" spans="1:35" ht="12.75" hidden="1" customHeight="1" outlineLevel="1">
      <c r="A129" s="16">
        <v>7</v>
      </c>
      <c r="B129" s="32"/>
      <c r="C129" s="31"/>
      <c r="D129" s="32"/>
      <c r="E129" s="32"/>
      <c r="F129" s="32"/>
      <c r="G129" s="31"/>
      <c r="H129" s="31"/>
      <c r="I129" s="29"/>
      <c r="J129" s="33"/>
      <c r="K129" s="32"/>
      <c r="L129" s="35"/>
      <c r="M129" s="35"/>
      <c r="N129" s="35"/>
      <c r="O129" s="32"/>
      <c r="P129" s="32"/>
      <c r="Q129" s="35"/>
      <c r="R129" s="35"/>
      <c r="S129" s="35"/>
      <c r="T129" s="40">
        <f t="shared" si="78"/>
        <v>0</v>
      </c>
      <c r="U129" s="35"/>
      <c r="V129" s="35"/>
      <c r="W129" s="35"/>
      <c r="X129" s="40">
        <f t="shared" si="79"/>
        <v>0</v>
      </c>
      <c r="Y129" s="35"/>
      <c r="Z129" s="35"/>
      <c r="AA129" s="35"/>
      <c r="AB129" s="40">
        <f t="shared" si="80"/>
        <v>0</v>
      </c>
      <c r="AC129" s="35"/>
      <c r="AD129" s="35"/>
      <c r="AE129" s="35"/>
      <c r="AF129" s="40">
        <f t="shared" si="81"/>
        <v>0</v>
      </c>
      <c r="AG129" s="40">
        <f t="shared" si="76"/>
        <v>0</v>
      </c>
      <c r="AH129" s="41">
        <f t="shared" si="82"/>
        <v>0</v>
      </c>
      <c r="AI129" s="42">
        <f t="shared" si="77"/>
        <v>0</v>
      </c>
    </row>
    <row r="130" spans="1:35" ht="12.75" hidden="1" customHeight="1" outlineLevel="1">
      <c r="A130" s="16">
        <v>8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si="78"/>
        <v>0</v>
      </c>
      <c r="U130" s="35"/>
      <c r="V130" s="35"/>
      <c r="W130" s="35"/>
      <c r="X130" s="40">
        <f t="shared" si="79"/>
        <v>0</v>
      </c>
      <c r="Y130" s="35"/>
      <c r="Z130" s="35"/>
      <c r="AA130" s="35"/>
      <c r="AB130" s="40">
        <f t="shared" si="80"/>
        <v>0</v>
      </c>
      <c r="AC130" s="35"/>
      <c r="AD130" s="35"/>
      <c r="AE130" s="35"/>
      <c r="AF130" s="40">
        <f t="shared" si="81"/>
        <v>0</v>
      </c>
      <c r="AG130" s="40">
        <f t="shared" si="76"/>
        <v>0</v>
      </c>
      <c r="AH130" s="41">
        <f t="shared" si="82"/>
        <v>0</v>
      </c>
      <c r="AI130" s="42">
        <f t="shared" si="77"/>
        <v>0</v>
      </c>
    </row>
    <row r="131" spans="1:35" ht="12.75" hidden="1" customHeight="1" outlineLevel="1">
      <c r="A131" s="16">
        <v>9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78"/>
        <v>0</v>
      </c>
      <c r="U131" s="35"/>
      <c r="V131" s="35"/>
      <c r="W131" s="35"/>
      <c r="X131" s="40">
        <f t="shared" si="79"/>
        <v>0</v>
      </c>
      <c r="Y131" s="35"/>
      <c r="Z131" s="35"/>
      <c r="AA131" s="35"/>
      <c r="AB131" s="40">
        <f t="shared" si="80"/>
        <v>0</v>
      </c>
      <c r="AC131" s="35"/>
      <c r="AD131" s="35"/>
      <c r="AE131" s="35"/>
      <c r="AF131" s="40">
        <f t="shared" si="81"/>
        <v>0</v>
      </c>
      <c r="AG131" s="40">
        <f t="shared" si="76"/>
        <v>0</v>
      </c>
      <c r="AH131" s="41">
        <f t="shared" si="82"/>
        <v>0</v>
      </c>
      <c r="AI131" s="42">
        <f t="shared" si="77"/>
        <v>0</v>
      </c>
    </row>
    <row r="132" spans="1:35" ht="12.75" hidden="1" customHeight="1" outlineLevel="1">
      <c r="A132" s="16">
        <v>10</v>
      </c>
      <c r="B132" s="32"/>
      <c r="C132" s="31"/>
      <c r="D132" s="32"/>
      <c r="E132" s="32"/>
      <c r="F132" s="32"/>
      <c r="G132" s="31"/>
      <c r="H132" s="31"/>
      <c r="I132" s="29"/>
      <c r="J132" s="34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78"/>
        <v>0</v>
      </c>
      <c r="U132" s="35"/>
      <c r="V132" s="35"/>
      <c r="W132" s="35"/>
      <c r="X132" s="40">
        <f t="shared" si="79"/>
        <v>0</v>
      </c>
      <c r="Y132" s="35"/>
      <c r="Z132" s="35"/>
      <c r="AA132" s="35"/>
      <c r="AB132" s="40">
        <f t="shared" si="80"/>
        <v>0</v>
      </c>
      <c r="AC132" s="35"/>
      <c r="AD132" s="35"/>
      <c r="AE132" s="35"/>
      <c r="AF132" s="40">
        <f t="shared" si="81"/>
        <v>0</v>
      </c>
      <c r="AG132" s="40">
        <f t="shared" si="76"/>
        <v>0</v>
      </c>
      <c r="AH132" s="41">
        <f t="shared" si="82"/>
        <v>0</v>
      </c>
      <c r="AI132" s="42">
        <f t="shared" si="77"/>
        <v>0</v>
      </c>
    </row>
    <row r="133" spans="1:35" ht="12.75" customHeight="1" collapsed="1">
      <c r="A133" s="109" t="s">
        <v>70</v>
      </c>
      <c r="B133" s="110"/>
      <c r="C133" s="110"/>
      <c r="D133" s="110"/>
      <c r="E133" s="110"/>
      <c r="F133" s="110"/>
      <c r="G133" s="110"/>
      <c r="H133" s="111"/>
      <c r="I133" s="55">
        <f>SUM(I123:I132)</f>
        <v>0</v>
      </c>
      <c r="J133" s="55">
        <f>SUM(J123:J132)</f>
        <v>0</v>
      </c>
      <c r="K133" s="56"/>
      <c r="L133" s="55">
        <f>SUM(L123:L132)</f>
        <v>0</v>
      </c>
      <c r="M133" s="55">
        <f>SUM(M123:M132)</f>
        <v>0</v>
      </c>
      <c r="N133" s="55">
        <f>SUM(N123:N132)</f>
        <v>0</v>
      </c>
      <c r="O133" s="57"/>
      <c r="P133" s="59"/>
      <c r="Q133" s="55">
        <f t="shared" ref="Q133:AG133" si="83">SUM(Q123:Q132)</f>
        <v>0</v>
      </c>
      <c r="R133" s="55">
        <f t="shared" si="83"/>
        <v>0</v>
      </c>
      <c r="S133" s="55">
        <f t="shared" si="83"/>
        <v>0</v>
      </c>
      <c r="T133" s="60">
        <f t="shared" si="83"/>
        <v>0</v>
      </c>
      <c r="U133" s="55">
        <f t="shared" si="83"/>
        <v>0</v>
      </c>
      <c r="V133" s="55">
        <f t="shared" si="83"/>
        <v>0</v>
      </c>
      <c r="W133" s="55">
        <f t="shared" si="83"/>
        <v>0</v>
      </c>
      <c r="X133" s="60">
        <f t="shared" si="83"/>
        <v>0</v>
      </c>
      <c r="Y133" s="55">
        <f t="shared" si="83"/>
        <v>0</v>
      </c>
      <c r="Z133" s="55">
        <f t="shared" si="83"/>
        <v>0</v>
      </c>
      <c r="AA133" s="55">
        <f t="shared" si="83"/>
        <v>0</v>
      </c>
      <c r="AB133" s="60">
        <f t="shared" si="83"/>
        <v>0</v>
      </c>
      <c r="AC133" s="55">
        <f t="shared" si="83"/>
        <v>0</v>
      </c>
      <c r="AD133" s="55">
        <f t="shared" si="83"/>
        <v>0</v>
      </c>
      <c r="AE133" s="55">
        <f t="shared" si="83"/>
        <v>0</v>
      </c>
      <c r="AF133" s="60">
        <f t="shared" si="83"/>
        <v>0</v>
      </c>
      <c r="AG133" s="53">
        <f t="shared" si="83"/>
        <v>0</v>
      </c>
      <c r="AH133" s="54">
        <f>IF(ISERROR(AG133/I133),0,AG133/I133)</f>
        <v>0</v>
      </c>
      <c r="AI133" s="54">
        <f>IF(ISERROR(AG133/$AG$175),0,AG133/$AG$175)</f>
        <v>0</v>
      </c>
    </row>
    <row r="134" spans="1:35" ht="12.75" customHeight="1">
      <c r="A134" s="36"/>
      <c r="B134" s="115" t="s">
        <v>71</v>
      </c>
      <c r="C134" s="116"/>
      <c r="D134" s="117"/>
      <c r="E134" s="18"/>
      <c r="F134" s="19"/>
      <c r="G134" s="20"/>
      <c r="H134" s="20"/>
      <c r="I134" s="21"/>
      <c r="J134" s="22"/>
      <c r="K134" s="23"/>
      <c r="L134" s="24"/>
      <c r="M134" s="24"/>
      <c r="N134" s="24"/>
      <c r="O134" s="19"/>
      <c r="P134" s="25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6"/>
      <c r="AI134" s="26"/>
    </row>
    <row r="135" spans="1:35" ht="12.75" hidden="1" customHeight="1" outlineLevel="1">
      <c r="A135" s="16">
        <v>1</v>
      </c>
      <c r="B135" s="28"/>
      <c r="C135" s="27"/>
      <c r="D135" s="28"/>
      <c r="E135" s="28"/>
      <c r="F135" s="28"/>
      <c r="G135" s="27"/>
      <c r="H135" s="27"/>
      <c r="I135" s="29"/>
      <c r="J135" s="30"/>
      <c r="K135" s="28"/>
      <c r="L135" s="35"/>
      <c r="M135" s="35"/>
      <c r="N135" s="35"/>
      <c r="O135" s="28"/>
      <c r="P135" s="28"/>
      <c r="Q135" s="35"/>
      <c r="R135" s="35"/>
      <c r="S135" s="35"/>
      <c r="T135" s="40">
        <f>SUM(Q135:S135)</f>
        <v>0</v>
      </c>
      <c r="U135" s="35"/>
      <c r="V135" s="35"/>
      <c r="W135" s="35"/>
      <c r="X135" s="40">
        <f>SUM(U135:W135)</f>
        <v>0</v>
      </c>
      <c r="Y135" s="35"/>
      <c r="Z135" s="35"/>
      <c r="AA135" s="35"/>
      <c r="AB135" s="40">
        <f>SUM(Y135:AA135)</f>
        <v>0</v>
      </c>
      <c r="AC135" s="35"/>
      <c r="AD135" s="35"/>
      <c r="AE135" s="35"/>
      <c r="AF135" s="40">
        <f>SUM(AC135:AE135)</f>
        <v>0</v>
      </c>
      <c r="AG135" s="40">
        <f t="shared" ref="AG135:AG144" si="84">SUM(T135,X135,AB135,AF135)</f>
        <v>0</v>
      </c>
      <c r="AH135" s="41">
        <f>IF(ISERROR(AG135/I135),0,AG135/I135)</f>
        <v>0</v>
      </c>
      <c r="AI135" s="42">
        <f t="shared" ref="AI135:AI144" si="85">IF(ISERROR(AG135/$AG$175),"-",AG135/$AG$175)</f>
        <v>0</v>
      </c>
    </row>
    <row r="136" spans="1:35" ht="12.75" hidden="1" customHeight="1" outlineLevel="1">
      <c r="A136" s="16">
        <v>2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ref="T136:T144" si="86">SUM(Q136:S136)</f>
        <v>0</v>
      </c>
      <c r="U136" s="35"/>
      <c r="V136" s="35"/>
      <c r="W136" s="35"/>
      <c r="X136" s="40">
        <f t="shared" ref="X136:X144" si="87">SUM(U136:W136)</f>
        <v>0</v>
      </c>
      <c r="Y136" s="35"/>
      <c r="Z136" s="35"/>
      <c r="AA136" s="35"/>
      <c r="AB136" s="40">
        <f t="shared" ref="AB136:AB144" si="88">SUM(Y136:AA136)</f>
        <v>0</v>
      </c>
      <c r="AC136" s="35"/>
      <c r="AD136" s="35"/>
      <c r="AE136" s="35"/>
      <c r="AF136" s="40">
        <f t="shared" ref="AF136:AF144" si="89">SUM(AC136:AE136)</f>
        <v>0</v>
      </c>
      <c r="AG136" s="40">
        <f t="shared" si="84"/>
        <v>0</v>
      </c>
      <c r="AH136" s="41">
        <f t="shared" ref="AH136:AH144" si="90">IF(ISERROR(AG136/I136),0,AG136/I136)</f>
        <v>0</v>
      </c>
      <c r="AI136" s="42">
        <f t="shared" si="85"/>
        <v>0</v>
      </c>
    </row>
    <row r="137" spans="1:35" ht="12.75" hidden="1" customHeight="1" outlineLevel="1">
      <c r="A137" s="16">
        <v>3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6"/>
        <v>0</v>
      </c>
      <c r="U137" s="35"/>
      <c r="V137" s="35"/>
      <c r="W137" s="35"/>
      <c r="X137" s="40">
        <f t="shared" si="87"/>
        <v>0</v>
      </c>
      <c r="Y137" s="35"/>
      <c r="Z137" s="35"/>
      <c r="AA137" s="35"/>
      <c r="AB137" s="40">
        <f t="shared" si="88"/>
        <v>0</v>
      </c>
      <c r="AC137" s="35"/>
      <c r="AD137" s="35"/>
      <c r="AE137" s="35"/>
      <c r="AF137" s="40">
        <f t="shared" si="89"/>
        <v>0</v>
      </c>
      <c r="AG137" s="40">
        <f t="shared" si="84"/>
        <v>0</v>
      </c>
      <c r="AH137" s="41">
        <f t="shared" si="90"/>
        <v>0</v>
      </c>
      <c r="AI137" s="42">
        <f t="shared" si="85"/>
        <v>0</v>
      </c>
    </row>
    <row r="138" spans="1:35" ht="12.75" hidden="1" customHeight="1" outlineLevel="1">
      <c r="A138" s="16">
        <v>4</v>
      </c>
      <c r="B138" s="32"/>
      <c r="C138" s="31"/>
      <c r="D138" s="32"/>
      <c r="E138" s="32"/>
      <c r="F138" s="32"/>
      <c r="G138" s="31"/>
      <c r="H138" s="31"/>
      <c r="I138" s="29"/>
      <c r="J138" s="33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6"/>
        <v>0</v>
      </c>
      <c r="U138" s="35"/>
      <c r="V138" s="35"/>
      <c r="W138" s="35"/>
      <c r="X138" s="40">
        <f t="shared" si="87"/>
        <v>0</v>
      </c>
      <c r="Y138" s="35"/>
      <c r="Z138" s="35"/>
      <c r="AA138" s="35"/>
      <c r="AB138" s="40">
        <f t="shared" si="88"/>
        <v>0</v>
      </c>
      <c r="AC138" s="35"/>
      <c r="AD138" s="35"/>
      <c r="AE138" s="35"/>
      <c r="AF138" s="40">
        <f t="shared" si="89"/>
        <v>0</v>
      </c>
      <c r="AG138" s="40">
        <f t="shared" si="84"/>
        <v>0</v>
      </c>
      <c r="AH138" s="41">
        <f t="shared" si="90"/>
        <v>0</v>
      </c>
      <c r="AI138" s="42">
        <f t="shared" si="85"/>
        <v>0</v>
      </c>
    </row>
    <row r="139" spans="1:35" ht="12.75" hidden="1" customHeight="1" outlineLevel="1">
      <c r="A139" s="16">
        <v>5</v>
      </c>
      <c r="B139" s="32"/>
      <c r="C139" s="31"/>
      <c r="D139" s="32"/>
      <c r="E139" s="32"/>
      <c r="F139" s="32"/>
      <c r="G139" s="31"/>
      <c r="H139" s="31"/>
      <c r="I139" s="29"/>
      <c r="J139" s="33"/>
      <c r="K139" s="32"/>
      <c r="L139" s="35"/>
      <c r="M139" s="35"/>
      <c r="N139" s="35"/>
      <c r="O139" s="32"/>
      <c r="P139" s="32"/>
      <c r="Q139" s="35"/>
      <c r="R139" s="35"/>
      <c r="S139" s="35"/>
      <c r="T139" s="40">
        <f t="shared" si="86"/>
        <v>0</v>
      </c>
      <c r="U139" s="35"/>
      <c r="V139" s="35"/>
      <c r="W139" s="35"/>
      <c r="X139" s="40">
        <f t="shared" si="87"/>
        <v>0</v>
      </c>
      <c r="Y139" s="35"/>
      <c r="Z139" s="35"/>
      <c r="AA139" s="35"/>
      <c r="AB139" s="40">
        <f t="shared" si="88"/>
        <v>0</v>
      </c>
      <c r="AC139" s="35"/>
      <c r="AD139" s="35"/>
      <c r="AE139" s="35"/>
      <c r="AF139" s="40">
        <f t="shared" si="89"/>
        <v>0</v>
      </c>
      <c r="AG139" s="40">
        <f t="shared" si="84"/>
        <v>0</v>
      </c>
      <c r="AH139" s="41">
        <f t="shared" si="90"/>
        <v>0</v>
      </c>
      <c r="AI139" s="42">
        <f t="shared" si="85"/>
        <v>0</v>
      </c>
    </row>
    <row r="140" spans="1:35" ht="12.75" hidden="1" customHeight="1" outlineLevel="1">
      <c r="A140" s="16">
        <v>6</v>
      </c>
      <c r="B140" s="32"/>
      <c r="C140" s="31"/>
      <c r="D140" s="32"/>
      <c r="E140" s="32"/>
      <c r="F140" s="32"/>
      <c r="G140" s="31"/>
      <c r="H140" s="31"/>
      <c r="I140" s="29"/>
      <c r="J140" s="33"/>
      <c r="K140" s="32"/>
      <c r="L140" s="35"/>
      <c r="M140" s="35"/>
      <c r="N140" s="35"/>
      <c r="O140" s="32"/>
      <c r="P140" s="32"/>
      <c r="Q140" s="35"/>
      <c r="R140" s="35"/>
      <c r="S140" s="35"/>
      <c r="T140" s="40">
        <f t="shared" si="86"/>
        <v>0</v>
      </c>
      <c r="U140" s="35"/>
      <c r="V140" s="35"/>
      <c r="W140" s="35"/>
      <c r="X140" s="40">
        <f t="shared" si="87"/>
        <v>0</v>
      </c>
      <c r="Y140" s="35"/>
      <c r="Z140" s="35"/>
      <c r="AA140" s="35"/>
      <c r="AB140" s="40">
        <f t="shared" si="88"/>
        <v>0</v>
      </c>
      <c r="AC140" s="35"/>
      <c r="AD140" s="35"/>
      <c r="AE140" s="35"/>
      <c r="AF140" s="40">
        <f t="shared" si="89"/>
        <v>0</v>
      </c>
      <c r="AG140" s="40">
        <f t="shared" si="84"/>
        <v>0</v>
      </c>
      <c r="AH140" s="41">
        <f t="shared" si="90"/>
        <v>0</v>
      </c>
      <c r="AI140" s="42">
        <f t="shared" si="85"/>
        <v>0</v>
      </c>
    </row>
    <row r="141" spans="1:35" ht="12.75" hidden="1" customHeight="1" outlineLevel="1">
      <c r="A141" s="16">
        <v>7</v>
      </c>
      <c r="B141" s="32"/>
      <c r="C141" s="31"/>
      <c r="D141" s="32"/>
      <c r="E141" s="32"/>
      <c r="F141" s="32"/>
      <c r="G141" s="31"/>
      <c r="H141" s="31"/>
      <c r="I141" s="29"/>
      <c r="J141" s="33"/>
      <c r="K141" s="32"/>
      <c r="L141" s="35"/>
      <c r="M141" s="35"/>
      <c r="N141" s="35"/>
      <c r="O141" s="32"/>
      <c r="P141" s="32"/>
      <c r="Q141" s="35"/>
      <c r="R141" s="35"/>
      <c r="S141" s="35"/>
      <c r="T141" s="40">
        <f t="shared" si="86"/>
        <v>0</v>
      </c>
      <c r="U141" s="35"/>
      <c r="V141" s="35"/>
      <c r="W141" s="35"/>
      <c r="X141" s="40">
        <f t="shared" si="87"/>
        <v>0</v>
      </c>
      <c r="Y141" s="35"/>
      <c r="Z141" s="35"/>
      <c r="AA141" s="35"/>
      <c r="AB141" s="40">
        <f t="shared" si="88"/>
        <v>0</v>
      </c>
      <c r="AC141" s="35"/>
      <c r="AD141" s="35"/>
      <c r="AE141" s="35"/>
      <c r="AF141" s="40">
        <f t="shared" si="89"/>
        <v>0</v>
      </c>
      <c r="AG141" s="40">
        <f t="shared" si="84"/>
        <v>0</v>
      </c>
      <c r="AH141" s="41">
        <f t="shared" si="90"/>
        <v>0</v>
      </c>
      <c r="AI141" s="42">
        <f t="shared" si="85"/>
        <v>0</v>
      </c>
    </row>
    <row r="142" spans="1:35" ht="12.75" hidden="1" customHeight="1" outlineLevel="1">
      <c r="A142" s="16">
        <v>8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si="86"/>
        <v>0</v>
      </c>
      <c r="U142" s="35"/>
      <c r="V142" s="35"/>
      <c r="W142" s="35"/>
      <c r="X142" s="40">
        <f t="shared" si="87"/>
        <v>0</v>
      </c>
      <c r="Y142" s="35"/>
      <c r="Z142" s="35"/>
      <c r="AA142" s="35"/>
      <c r="AB142" s="40">
        <f t="shared" si="88"/>
        <v>0</v>
      </c>
      <c r="AC142" s="35"/>
      <c r="AD142" s="35"/>
      <c r="AE142" s="35"/>
      <c r="AF142" s="40">
        <f t="shared" si="89"/>
        <v>0</v>
      </c>
      <c r="AG142" s="40">
        <f t="shared" si="84"/>
        <v>0</v>
      </c>
      <c r="AH142" s="41">
        <f t="shared" si="90"/>
        <v>0</v>
      </c>
      <c r="AI142" s="42">
        <f t="shared" si="85"/>
        <v>0</v>
      </c>
    </row>
    <row r="143" spans="1:35" ht="12.75" hidden="1" customHeight="1" outlineLevel="1">
      <c r="A143" s="16">
        <v>9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86"/>
        <v>0</v>
      </c>
      <c r="U143" s="35"/>
      <c r="V143" s="35"/>
      <c r="W143" s="35"/>
      <c r="X143" s="40">
        <f t="shared" si="87"/>
        <v>0</v>
      </c>
      <c r="Y143" s="35"/>
      <c r="Z143" s="35"/>
      <c r="AA143" s="35"/>
      <c r="AB143" s="40">
        <f t="shared" si="88"/>
        <v>0</v>
      </c>
      <c r="AC143" s="35"/>
      <c r="AD143" s="35"/>
      <c r="AE143" s="35"/>
      <c r="AF143" s="40">
        <f t="shared" si="89"/>
        <v>0</v>
      </c>
      <c r="AG143" s="40">
        <f t="shared" si="84"/>
        <v>0</v>
      </c>
      <c r="AH143" s="41">
        <f t="shared" si="90"/>
        <v>0</v>
      </c>
      <c r="AI143" s="42">
        <f t="shared" si="85"/>
        <v>0</v>
      </c>
    </row>
    <row r="144" spans="1:35" ht="12.75" hidden="1" customHeight="1" outlineLevel="1">
      <c r="A144" s="16">
        <v>10</v>
      </c>
      <c r="B144" s="32"/>
      <c r="C144" s="31"/>
      <c r="D144" s="32"/>
      <c r="E144" s="32"/>
      <c r="F144" s="32"/>
      <c r="G144" s="31"/>
      <c r="H144" s="31"/>
      <c r="I144" s="29"/>
      <c r="J144" s="34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86"/>
        <v>0</v>
      </c>
      <c r="U144" s="35"/>
      <c r="V144" s="35"/>
      <c r="W144" s="35"/>
      <c r="X144" s="40">
        <f t="shared" si="87"/>
        <v>0</v>
      </c>
      <c r="Y144" s="35"/>
      <c r="Z144" s="35"/>
      <c r="AA144" s="35"/>
      <c r="AB144" s="40">
        <f t="shared" si="88"/>
        <v>0</v>
      </c>
      <c r="AC144" s="35"/>
      <c r="AD144" s="35"/>
      <c r="AE144" s="35"/>
      <c r="AF144" s="40">
        <f t="shared" si="89"/>
        <v>0</v>
      </c>
      <c r="AG144" s="40">
        <f t="shared" si="84"/>
        <v>0</v>
      </c>
      <c r="AH144" s="41">
        <f t="shared" si="90"/>
        <v>0</v>
      </c>
      <c r="AI144" s="42">
        <f t="shared" si="85"/>
        <v>0</v>
      </c>
    </row>
    <row r="145" spans="1:35" ht="12.75" customHeight="1" collapsed="1">
      <c r="A145" s="109" t="s">
        <v>72</v>
      </c>
      <c r="B145" s="110"/>
      <c r="C145" s="110"/>
      <c r="D145" s="110"/>
      <c r="E145" s="110"/>
      <c r="F145" s="110"/>
      <c r="G145" s="110"/>
      <c r="H145" s="111"/>
      <c r="I145" s="55">
        <f>SUM(I135:I144)</f>
        <v>0</v>
      </c>
      <c r="J145" s="55">
        <f>SUM(J135:J144)</f>
        <v>0</v>
      </c>
      <c r="K145" s="56"/>
      <c r="L145" s="55">
        <f>SUM(L135:L144)</f>
        <v>0</v>
      </c>
      <c r="M145" s="55">
        <f>SUM(M135:M144)</f>
        <v>0</v>
      </c>
      <c r="N145" s="55">
        <f>SUM(N135:N144)</f>
        <v>0</v>
      </c>
      <c r="O145" s="57"/>
      <c r="P145" s="59"/>
      <c r="Q145" s="55">
        <f t="shared" ref="Q145:AG145" si="91">SUM(Q135:Q144)</f>
        <v>0</v>
      </c>
      <c r="R145" s="55">
        <f t="shared" si="91"/>
        <v>0</v>
      </c>
      <c r="S145" s="55">
        <f t="shared" si="91"/>
        <v>0</v>
      </c>
      <c r="T145" s="60">
        <f t="shared" si="91"/>
        <v>0</v>
      </c>
      <c r="U145" s="55">
        <f t="shared" si="91"/>
        <v>0</v>
      </c>
      <c r="V145" s="55">
        <f t="shared" si="91"/>
        <v>0</v>
      </c>
      <c r="W145" s="55">
        <f t="shared" si="91"/>
        <v>0</v>
      </c>
      <c r="X145" s="60">
        <f t="shared" si="91"/>
        <v>0</v>
      </c>
      <c r="Y145" s="55">
        <f t="shared" si="91"/>
        <v>0</v>
      </c>
      <c r="Z145" s="55">
        <f t="shared" si="91"/>
        <v>0</v>
      </c>
      <c r="AA145" s="55">
        <f t="shared" si="91"/>
        <v>0</v>
      </c>
      <c r="AB145" s="60">
        <f t="shared" si="91"/>
        <v>0</v>
      </c>
      <c r="AC145" s="55">
        <f t="shared" si="91"/>
        <v>0</v>
      </c>
      <c r="AD145" s="55">
        <f t="shared" si="91"/>
        <v>0</v>
      </c>
      <c r="AE145" s="55">
        <f t="shared" si="91"/>
        <v>0</v>
      </c>
      <c r="AF145" s="60">
        <f t="shared" si="91"/>
        <v>0</v>
      </c>
      <c r="AG145" s="53">
        <f t="shared" si="91"/>
        <v>0</v>
      </c>
      <c r="AH145" s="54">
        <f>IF(ISERROR(AG145/I145),0,AG145/I145)</f>
        <v>0</v>
      </c>
      <c r="AI145" s="54">
        <f>IF(ISERROR(AG145/$AG$175),0,AG145/$AG$175)</f>
        <v>0</v>
      </c>
    </row>
    <row r="146" spans="1:35" ht="12.75" customHeight="1">
      <c r="A146" s="36"/>
      <c r="B146" s="115" t="s">
        <v>20</v>
      </c>
      <c r="C146" s="116"/>
      <c r="D146" s="117"/>
      <c r="E146" s="18"/>
      <c r="F146" s="19"/>
      <c r="G146" s="20"/>
      <c r="H146" s="20"/>
      <c r="I146" s="21"/>
      <c r="J146" s="22"/>
      <c r="K146" s="23"/>
      <c r="L146" s="24"/>
      <c r="M146" s="24"/>
      <c r="N146" s="24"/>
      <c r="O146" s="19"/>
      <c r="P146" s="25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6"/>
      <c r="AI146" s="26"/>
    </row>
    <row r="147" spans="1:35" ht="12.75" hidden="1" customHeight="1" outlineLevel="1">
      <c r="A147" s="16">
        <v>1</v>
      </c>
      <c r="B147" s="28"/>
      <c r="C147" s="27"/>
      <c r="D147" s="28"/>
      <c r="E147" s="28"/>
      <c r="F147" s="28"/>
      <c r="G147" s="27"/>
      <c r="H147" s="27"/>
      <c r="I147" s="29"/>
      <c r="J147" s="30"/>
      <c r="K147" s="28"/>
      <c r="L147" s="35"/>
      <c r="M147" s="35"/>
      <c r="N147" s="35"/>
      <c r="O147" s="28"/>
      <c r="P147" s="28"/>
      <c r="Q147" s="35"/>
      <c r="R147" s="35"/>
      <c r="S147" s="35"/>
      <c r="T147" s="40">
        <f>SUM(Q147:S147)</f>
        <v>0</v>
      </c>
      <c r="U147" s="35"/>
      <c r="V147" s="35"/>
      <c r="W147" s="35"/>
      <c r="X147" s="40">
        <f>SUM(U147:W147)</f>
        <v>0</v>
      </c>
      <c r="Y147" s="35"/>
      <c r="Z147" s="35"/>
      <c r="AA147" s="35"/>
      <c r="AB147" s="40">
        <f>SUM(Y147:AA147)</f>
        <v>0</v>
      </c>
      <c r="AC147" s="35"/>
      <c r="AD147" s="35"/>
      <c r="AE147" s="35"/>
      <c r="AF147" s="40">
        <f>SUM(AC147:AE147)</f>
        <v>0</v>
      </c>
      <c r="AG147" s="40">
        <f t="shared" ref="AG147:AG156" si="92">SUM(T147,X147,AB147,AF147)</f>
        <v>0</v>
      </c>
      <c r="AH147" s="41">
        <f>IF(ISERROR(AG147/I147),0,AG147/I147)</f>
        <v>0</v>
      </c>
      <c r="AI147" s="42">
        <f t="shared" ref="AI147:AI156" si="93">IF(ISERROR(AG147/$AG$175),"-",AG147/$AG$175)</f>
        <v>0</v>
      </c>
    </row>
    <row r="148" spans="1:35" ht="12.75" hidden="1" customHeight="1" outlineLevel="1">
      <c r="A148" s="16">
        <v>2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ref="T148:T156" si="94">SUM(Q148:S148)</f>
        <v>0</v>
      </c>
      <c r="U148" s="35"/>
      <c r="V148" s="35"/>
      <c r="W148" s="35"/>
      <c r="X148" s="40">
        <f t="shared" ref="X148:X156" si="95">SUM(U148:W148)</f>
        <v>0</v>
      </c>
      <c r="Y148" s="35"/>
      <c r="Z148" s="35"/>
      <c r="AA148" s="35"/>
      <c r="AB148" s="40">
        <f t="shared" ref="AB148:AB156" si="96">SUM(Y148:AA148)</f>
        <v>0</v>
      </c>
      <c r="AC148" s="35"/>
      <c r="AD148" s="35"/>
      <c r="AE148" s="35"/>
      <c r="AF148" s="40">
        <f t="shared" ref="AF148:AF156" si="97">SUM(AC148:AE148)</f>
        <v>0</v>
      </c>
      <c r="AG148" s="40">
        <f t="shared" si="92"/>
        <v>0</v>
      </c>
      <c r="AH148" s="41">
        <f t="shared" ref="AH148:AH156" si="98">IF(ISERROR(AG148/I148),0,AG148/I148)</f>
        <v>0</v>
      </c>
      <c r="AI148" s="42">
        <f t="shared" si="93"/>
        <v>0</v>
      </c>
    </row>
    <row r="149" spans="1:35" ht="12.75" hidden="1" customHeight="1" outlineLevel="1">
      <c r="A149" s="16">
        <v>3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4"/>
        <v>0</v>
      </c>
      <c r="U149" s="35"/>
      <c r="V149" s="35"/>
      <c r="W149" s="35"/>
      <c r="X149" s="40">
        <f t="shared" si="95"/>
        <v>0</v>
      </c>
      <c r="Y149" s="35"/>
      <c r="Z149" s="35"/>
      <c r="AA149" s="35"/>
      <c r="AB149" s="40">
        <f t="shared" si="96"/>
        <v>0</v>
      </c>
      <c r="AC149" s="35"/>
      <c r="AD149" s="35"/>
      <c r="AE149" s="35"/>
      <c r="AF149" s="40">
        <f t="shared" si="97"/>
        <v>0</v>
      </c>
      <c r="AG149" s="40">
        <f t="shared" si="92"/>
        <v>0</v>
      </c>
      <c r="AH149" s="41">
        <f t="shared" si="98"/>
        <v>0</v>
      </c>
      <c r="AI149" s="42">
        <f t="shared" si="93"/>
        <v>0</v>
      </c>
    </row>
    <row r="150" spans="1:35" ht="12.75" hidden="1" customHeight="1" outlineLevel="1">
      <c r="A150" s="16">
        <v>4</v>
      </c>
      <c r="B150" s="32"/>
      <c r="C150" s="31"/>
      <c r="D150" s="32"/>
      <c r="E150" s="32"/>
      <c r="F150" s="32"/>
      <c r="G150" s="31"/>
      <c r="H150" s="31"/>
      <c r="I150" s="29"/>
      <c r="J150" s="33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4"/>
        <v>0</v>
      </c>
      <c r="U150" s="35"/>
      <c r="V150" s="35"/>
      <c r="W150" s="35"/>
      <c r="X150" s="40">
        <f t="shared" si="95"/>
        <v>0</v>
      </c>
      <c r="Y150" s="35"/>
      <c r="Z150" s="35"/>
      <c r="AA150" s="35"/>
      <c r="AB150" s="40">
        <f t="shared" si="96"/>
        <v>0</v>
      </c>
      <c r="AC150" s="35"/>
      <c r="AD150" s="35"/>
      <c r="AE150" s="35"/>
      <c r="AF150" s="40">
        <f t="shared" si="97"/>
        <v>0</v>
      </c>
      <c r="AG150" s="40">
        <f t="shared" si="92"/>
        <v>0</v>
      </c>
      <c r="AH150" s="41">
        <f t="shared" si="98"/>
        <v>0</v>
      </c>
      <c r="AI150" s="42">
        <f t="shared" si="93"/>
        <v>0</v>
      </c>
    </row>
    <row r="151" spans="1:35" ht="12.75" hidden="1" customHeight="1" outlineLevel="1">
      <c r="A151" s="16">
        <v>5</v>
      </c>
      <c r="B151" s="32"/>
      <c r="C151" s="31"/>
      <c r="D151" s="32"/>
      <c r="E151" s="32"/>
      <c r="F151" s="32"/>
      <c r="G151" s="31"/>
      <c r="H151" s="31"/>
      <c r="I151" s="29"/>
      <c r="J151" s="33"/>
      <c r="K151" s="32"/>
      <c r="L151" s="35"/>
      <c r="M151" s="35"/>
      <c r="N151" s="35"/>
      <c r="O151" s="32"/>
      <c r="P151" s="32"/>
      <c r="Q151" s="35"/>
      <c r="R151" s="35"/>
      <c r="S151" s="35"/>
      <c r="T151" s="40">
        <f t="shared" si="94"/>
        <v>0</v>
      </c>
      <c r="U151" s="35"/>
      <c r="V151" s="35"/>
      <c r="W151" s="35"/>
      <c r="X151" s="40">
        <f t="shared" si="95"/>
        <v>0</v>
      </c>
      <c r="Y151" s="35"/>
      <c r="Z151" s="35"/>
      <c r="AA151" s="35"/>
      <c r="AB151" s="40">
        <f t="shared" si="96"/>
        <v>0</v>
      </c>
      <c r="AC151" s="35"/>
      <c r="AD151" s="35"/>
      <c r="AE151" s="35"/>
      <c r="AF151" s="40">
        <f t="shared" si="97"/>
        <v>0</v>
      </c>
      <c r="AG151" s="40">
        <f t="shared" si="92"/>
        <v>0</v>
      </c>
      <c r="AH151" s="41">
        <f t="shared" si="98"/>
        <v>0</v>
      </c>
      <c r="AI151" s="42">
        <f t="shared" si="93"/>
        <v>0</v>
      </c>
    </row>
    <row r="152" spans="1:35" ht="12.75" hidden="1" customHeight="1" outlineLevel="1">
      <c r="A152" s="16">
        <v>6</v>
      </c>
      <c r="B152" s="32"/>
      <c r="C152" s="31"/>
      <c r="D152" s="32"/>
      <c r="E152" s="32"/>
      <c r="F152" s="32"/>
      <c r="G152" s="31"/>
      <c r="H152" s="31"/>
      <c r="I152" s="29"/>
      <c r="J152" s="33"/>
      <c r="K152" s="32"/>
      <c r="L152" s="35"/>
      <c r="M152" s="35"/>
      <c r="N152" s="35"/>
      <c r="O152" s="32"/>
      <c r="P152" s="32"/>
      <c r="Q152" s="35"/>
      <c r="R152" s="35"/>
      <c r="S152" s="35"/>
      <c r="T152" s="40">
        <f t="shared" si="94"/>
        <v>0</v>
      </c>
      <c r="U152" s="35"/>
      <c r="V152" s="35"/>
      <c r="W152" s="35"/>
      <c r="X152" s="40">
        <f t="shared" si="95"/>
        <v>0</v>
      </c>
      <c r="Y152" s="35"/>
      <c r="Z152" s="35"/>
      <c r="AA152" s="35"/>
      <c r="AB152" s="40">
        <f t="shared" si="96"/>
        <v>0</v>
      </c>
      <c r="AC152" s="35"/>
      <c r="AD152" s="35"/>
      <c r="AE152" s="35"/>
      <c r="AF152" s="40">
        <f t="shared" si="97"/>
        <v>0</v>
      </c>
      <c r="AG152" s="40">
        <f t="shared" si="92"/>
        <v>0</v>
      </c>
      <c r="AH152" s="41">
        <f t="shared" si="98"/>
        <v>0</v>
      </c>
      <c r="AI152" s="42">
        <f t="shared" si="93"/>
        <v>0</v>
      </c>
    </row>
    <row r="153" spans="1:35" ht="12.75" hidden="1" customHeight="1" outlineLevel="1">
      <c r="A153" s="16">
        <v>7</v>
      </c>
      <c r="B153" s="32"/>
      <c r="C153" s="31"/>
      <c r="D153" s="32"/>
      <c r="E153" s="32"/>
      <c r="F153" s="32"/>
      <c r="G153" s="31"/>
      <c r="H153" s="31"/>
      <c r="I153" s="29"/>
      <c r="J153" s="33"/>
      <c r="K153" s="32"/>
      <c r="L153" s="35"/>
      <c r="M153" s="35"/>
      <c r="N153" s="35"/>
      <c r="O153" s="32"/>
      <c r="P153" s="32"/>
      <c r="Q153" s="35"/>
      <c r="R153" s="35"/>
      <c r="S153" s="35"/>
      <c r="T153" s="40">
        <f t="shared" si="94"/>
        <v>0</v>
      </c>
      <c r="U153" s="35"/>
      <c r="V153" s="35"/>
      <c r="W153" s="35"/>
      <c r="X153" s="40">
        <f t="shared" si="95"/>
        <v>0</v>
      </c>
      <c r="Y153" s="35"/>
      <c r="Z153" s="35"/>
      <c r="AA153" s="35"/>
      <c r="AB153" s="40">
        <f t="shared" si="96"/>
        <v>0</v>
      </c>
      <c r="AC153" s="35"/>
      <c r="AD153" s="35"/>
      <c r="AE153" s="35"/>
      <c r="AF153" s="40">
        <f t="shared" si="97"/>
        <v>0</v>
      </c>
      <c r="AG153" s="40">
        <f t="shared" si="92"/>
        <v>0</v>
      </c>
      <c r="AH153" s="41">
        <f t="shared" si="98"/>
        <v>0</v>
      </c>
      <c r="AI153" s="42">
        <f t="shared" si="93"/>
        <v>0</v>
      </c>
    </row>
    <row r="154" spans="1:35" ht="12.75" hidden="1" customHeight="1" outlineLevel="1">
      <c r="A154" s="16">
        <v>8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si="94"/>
        <v>0</v>
      </c>
      <c r="U154" s="35"/>
      <c r="V154" s="35"/>
      <c r="W154" s="35"/>
      <c r="X154" s="40">
        <f t="shared" si="95"/>
        <v>0</v>
      </c>
      <c r="Y154" s="35"/>
      <c r="Z154" s="35"/>
      <c r="AA154" s="35"/>
      <c r="AB154" s="40">
        <f t="shared" si="96"/>
        <v>0</v>
      </c>
      <c r="AC154" s="35"/>
      <c r="AD154" s="35"/>
      <c r="AE154" s="35"/>
      <c r="AF154" s="40">
        <f t="shared" si="97"/>
        <v>0</v>
      </c>
      <c r="AG154" s="40">
        <f t="shared" si="92"/>
        <v>0</v>
      </c>
      <c r="AH154" s="41">
        <f t="shared" si="98"/>
        <v>0</v>
      </c>
      <c r="AI154" s="42">
        <f t="shared" si="93"/>
        <v>0</v>
      </c>
    </row>
    <row r="155" spans="1:35" ht="12.75" hidden="1" customHeight="1" outlineLevel="1">
      <c r="A155" s="16">
        <v>9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4"/>
        <v>0</v>
      </c>
      <c r="U155" s="35"/>
      <c r="V155" s="35"/>
      <c r="W155" s="35"/>
      <c r="X155" s="40">
        <f t="shared" si="95"/>
        <v>0</v>
      </c>
      <c r="Y155" s="35"/>
      <c r="Z155" s="35"/>
      <c r="AA155" s="35"/>
      <c r="AB155" s="40">
        <f t="shared" si="96"/>
        <v>0</v>
      </c>
      <c r="AC155" s="35"/>
      <c r="AD155" s="35"/>
      <c r="AE155" s="35"/>
      <c r="AF155" s="40">
        <f t="shared" si="97"/>
        <v>0</v>
      </c>
      <c r="AG155" s="40">
        <f t="shared" si="92"/>
        <v>0</v>
      </c>
      <c r="AH155" s="41">
        <f t="shared" si="98"/>
        <v>0</v>
      </c>
      <c r="AI155" s="42">
        <f t="shared" si="93"/>
        <v>0</v>
      </c>
    </row>
    <row r="156" spans="1:35" ht="12.75" hidden="1" customHeight="1" outlineLevel="1">
      <c r="A156" s="16">
        <v>10</v>
      </c>
      <c r="B156" s="32"/>
      <c r="C156" s="31"/>
      <c r="D156" s="32"/>
      <c r="E156" s="32"/>
      <c r="F156" s="32"/>
      <c r="G156" s="31"/>
      <c r="H156" s="31"/>
      <c r="I156" s="29"/>
      <c r="J156" s="34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4"/>
        <v>0</v>
      </c>
      <c r="U156" s="35"/>
      <c r="V156" s="35"/>
      <c r="W156" s="35"/>
      <c r="X156" s="40">
        <f t="shared" si="95"/>
        <v>0</v>
      </c>
      <c r="Y156" s="35"/>
      <c r="Z156" s="35"/>
      <c r="AA156" s="35"/>
      <c r="AB156" s="40">
        <f t="shared" si="96"/>
        <v>0</v>
      </c>
      <c r="AC156" s="35"/>
      <c r="AD156" s="35"/>
      <c r="AE156" s="35"/>
      <c r="AF156" s="40">
        <f t="shared" si="97"/>
        <v>0</v>
      </c>
      <c r="AG156" s="40">
        <f t="shared" si="92"/>
        <v>0</v>
      </c>
      <c r="AH156" s="41">
        <f t="shared" si="98"/>
        <v>0</v>
      </c>
      <c r="AI156" s="42">
        <f t="shared" si="93"/>
        <v>0</v>
      </c>
    </row>
    <row r="157" spans="1:35" ht="12.75" customHeight="1" collapsed="1">
      <c r="A157" s="109" t="s">
        <v>73</v>
      </c>
      <c r="B157" s="110"/>
      <c r="C157" s="110"/>
      <c r="D157" s="110"/>
      <c r="E157" s="110"/>
      <c r="F157" s="110"/>
      <c r="G157" s="110"/>
      <c r="H157" s="111"/>
      <c r="I157" s="55">
        <f>SUM(I147:I156)</f>
        <v>0</v>
      </c>
      <c r="J157" s="55">
        <f>SUM(J147:J156)</f>
        <v>0</v>
      </c>
      <c r="K157" s="56"/>
      <c r="L157" s="55">
        <f>SUM(L147:L156)</f>
        <v>0</v>
      </c>
      <c r="M157" s="55">
        <f>SUM(M147:M156)</f>
        <v>0</v>
      </c>
      <c r="N157" s="55">
        <f>SUM(N147:N156)</f>
        <v>0</v>
      </c>
      <c r="O157" s="57"/>
      <c r="P157" s="59"/>
      <c r="Q157" s="55">
        <f t="shared" ref="Q157:AG157" si="99">SUM(Q147:Q156)</f>
        <v>0</v>
      </c>
      <c r="R157" s="55">
        <f t="shared" si="99"/>
        <v>0</v>
      </c>
      <c r="S157" s="55">
        <f t="shared" si="99"/>
        <v>0</v>
      </c>
      <c r="T157" s="60">
        <f t="shared" si="99"/>
        <v>0</v>
      </c>
      <c r="U157" s="55">
        <f t="shared" si="99"/>
        <v>0</v>
      </c>
      <c r="V157" s="55">
        <f t="shared" si="99"/>
        <v>0</v>
      </c>
      <c r="W157" s="55">
        <f t="shared" si="99"/>
        <v>0</v>
      </c>
      <c r="X157" s="60">
        <f t="shared" si="99"/>
        <v>0</v>
      </c>
      <c r="Y157" s="55">
        <f t="shared" si="99"/>
        <v>0</v>
      </c>
      <c r="Z157" s="55">
        <f t="shared" si="99"/>
        <v>0</v>
      </c>
      <c r="AA157" s="55">
        <f t="shared" si="99"/>
        <v>0</v>
      </c>
      <c r="AB157" s="60">
        <f t="shared" si="99"/>
        <v>0</v>
      </c>
      <c r="AC157" s="55">
        <f t="shared" si="99"/>
        <v>0</v>
      </c>
      <c r="AD157" s="55">
        <f t="shared" si="99"/>
        <v>0</v>
      </c>
      <c r="AE157" s="55">
        <f t="shared" si="99"/>
        <v>0</v>
      </c>
      <c r="AF157" s="60">
        <f t="shared" si="99"/>
        <v>0</v>
      </c>
      <c r="AG157" s="53">
        <f t="shared" si="99"/>
        <v>0</v>
      </c>
      <c r="AH157" s="54">
        <f>IF(ISERROR(AG157/I157),0,AG157/I157)</f>
        <v>0</v>
      </c>
      <c r="AI157" s="54">
        <f>IF(ISERROR(AG157/$AG$175),0,AG157/$AG$175)</f>
        <v>0</v>
      </c>
    </row>
    <row r="158" spans="1:35" ht="12.75" customHeight="1">
      <c r="A158" s="36"/>
      <c r="B158" s="115" t="s">
        <v>19</v>
      </c>
      <c r="C158" s="116"/>
      <c r="D158" s="117"/>
      <c r="E158" s="18"/>
      <c r="F158" s="19"/>
      <c r="G158" s="20"/>
      <c r="H158" s="20"/>
      <c r="I158" s="21"/>
      <c r="J158" s="22"/>
      <c r="K158" s="23"/>
      <c r="L158" s="24"/>
      <c r="M158" s="24"/>
      <c r="N158" s="24"/>
      <c r="O158" s="19"/>
      <c r="P158" s="25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6"/>
      <c r="AI158" s="26"/>
    </row>
    <row r="159" spans="1:35" ht="12.75" hidden="1" customHeight="1" outlineLevel="1">
      <c r="A159" s="16">
        <v>1</v>
      </c>
      <c r="B159" s="28"/>
      <c r="C159" s="27"/>
      <c r="D159" s="28"/>
      <c r="E159" s="28"/>
      <c r="F159" s="28"/>
      <c r="G159" s="27"/>
      <c r="H159" s="27"/>
      <c r="I159" s="29"/>
      <c r="J159" s="30"/>
      <c r="K159" s="28"/>
      <c r="L159" s="35"/>
      <c r="M159" s="35"/>
      <c r="N159" s="35"/>
      <c r="O159" s="28"/>
      <c r="P159" s="28"/>
      <c r="Q159" s="35"/>
      <c r="R159" s="35"/>
      <c r="S159" s="35"/>
      <c r="T159" s="40">
        <f>SUM(Q159:S159)</f>
        <v>0</v>
      </c>
      <c r="U159" s="35"/>
      <c r="V159" s="35"/>
      <c r="W159" s="35"/>
      <c r="X159" s="40">
        <f>SUM(U159:W159)</f>
        <v>0</v>
      </c>
      <c r="Y159" s="35"/>
      <c r="Z159" s="35"/>
      <c r="AA159" s="35"/>
      <c r="AB159" s="40">
        <f>SUM(Y159:AA159)</f>
        <v>0</v>
      </c>
      <c r="AC159" s="35"/>
      <c r="AD159" s="35"/>
      <c r="AE159" s="35"/>
      <c r="AF159" s="40">
        <f>SUM(AC159:AE159)</f>
        <v>0</v>
      </c>
      <c r="AG159" s="40">
        <f t="shared" ref="AG159:AG168" si="100">SUM(T159,X159,AB159,AF159)</f>
        <v>0</v>
      </c>
      <c r="AH159" s="41">
        <f>IF(ISERROR(AG159/I159),0,AG159/I159)</f>
        <v>0</v>
      </c>
      <c r="AI159" s="42">
        <f t="shared" ref="AI159:AI168" si="101">IF(ISERROR(AG159/$AG$175),"-",AG159/$AG$175)</f>
        <v>0</v>
      </c>
    </row>
    <row r="160" spans="1:35" ht="12.75" hidden="1" customHeight="1" outlineLevel="1">
      <c r="A160" s="16">
        <v>2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ref="T160:T168" si="102">SUM(Q160:S160)</f>
        <v>0</v>
      </c>
      <c r="U160" s="35"/>
      <c r="V160" s="35"/>
      <c r="W160" s="35"/>
      <c r="X160" s="40">
        <f t="shared" ref="X160:X168" si="103">SUM(U160:W160)</f>
        <v>0</v>
      </c>
      <c r="Y160" s="35"/>
      <c r="Z160" s="35"/>
      <c r="AA160" s="35"/>
      <c r="AB160" s="40">
        <f t="shared" ref="AB160:AB168" si="104">SUM(Y160:AA160)</f>
        <v>0</v>
      </c>
      <c r="AC160" s="35"/>
      <c r="AD160" s="35"/>
      <c r="AE160" s="35"/>
      <c r="AF160" s="40">
        <f t="shared" ref="AF160:AF168" si="105">SUM(AC160:AE160)</f>
        <v>0</v>
      </c>
      <c r="AG160" s="40">
        <f t="shared" si="100"/>
        <v>0</v>
      </c>
      <c r="AH160" s="41">
        <f t="shared" ref="AH160:AH168" si="106">IF(ISERROR(AG160/I160),0,AG160/I160)</f>
        <v>0</v>
      </c>
      <c r="AI160" s="42">
        <f t="shared" si="101"/>
        <v>0</v>
      </c>
    </row>
    <row r="161" spans="1:35" ht="12.75" hidden="1" customHeight="1" outlineLevel="1">
      <c r="A161" s="16">
        <v>3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102"/>
        <v>0</v>
      </c>
      <c r="U161" s="35"/>
      <c r="V161" s="35"/>
      <c r="W161" s="35"/>
      <c r="X161" s="40">
        <f t="shared" si="103"/>
        <v>0</v>
      </c>
      <c r="Y161" s="35"/>
      <c r="Z161" s="35"/>
      <c r="AA161" s="35"/>
      <c r="AB161" s="40">
        <f t="shared" si="104"/>
        <v>0</v>
      </c>
      <c r="AC161" s="35"/>
      <c r="AD161" s="35"/>
      <c r="AE161" s="35"/>
      <c r="AF161" s="40">
        <f t="shared" si="105"/>
        <v>0</v>
      </c>
      <c r="AG161" s="40">
        <f t="shared" si="100"/>
        <v>0</v>
      </c>
      <c r="AH161" s="41">
        <f t="shared" si="106"/>
        <v>0</v>
      </c>
      <c r="AI161" s="42">
        <f t="shared" si="101"/>
        <v>0</v>
      </c>
    </row>
    <row r="162" spans="1:35" ht="12.75" hidden="1" customHeight="1" outlineLevel="1">
      <c r="A162" s="16">
        <v>4</v>
      </c>
      <c r="B162" s="32"/>
      <c r="C162" s="31"/>
      <c r="D162" s="32"/>
      <c r="E162" s="32"/>
      <c r="F162" s="32"/>
      <c r="G162" s="31"/>
      <c r="H162" s="31"/>
      <c r="I162" s="29"/>
      <c r="J162" s="33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02"/>
        <v>0</v>
      </c>
      <c r="U162" s="35"/>
      <c r="V162" s="35"/>
      <c r="W162" s="35"/>
      <c r="X162" s="40">
        <f t="shared" si="103"/>
        <v>0</v>
      </c>
      <c r="Y162" s="35"/>
      <c r="Z162" s="35"/>
      <c r="AA162" s="35"/>
      <c r="AB162" s="40">
        <f t="shared" si="104"/>
        <v>0</v>
      </c>
      <c r="AC162" s="35"/>
      <c r="AD162" s="35"/>
      <c r="AE162" s="35"/>
      <c r="AF162" s="40">
        <f t="shared" si="105"/>
        <v>0</v>
      </c>
      <c r="AG162" s="40">
        <f t="shared" si="100"/>
        <v>0</v>
      </c>
      <c r="AH162" s="41">
        <f t="shared" si="106"/>
        <v>0</v>
      </c>
      <c r="AI162" s="42">
        <f t="shared" si="101"/>
        <v>0</v>
      </c>
    </row>
    <row r="163" spans="1:35" ht="12.75" hidden="1" customHeight="1" outlineLevel="1">
      <c r="A163" s="16">
        <v>5</v>
      </c>
      <c r="B163" s="32"/>
      <c r="C163" s="31"/>
      <c r="D163" s="32"/>
      <c r="E163" s="32"/>
      <c r="F163" s="32"/>
      <c r="G163" s="31"/>
      <c r="H163" s="31"/>
      <c r="I163" s="29"/>
      <c r="J163" s="33"/>
      <c r="K163" s="32"/>
      <c r="L163" s="35"/>
      <c r="M163" s="35"/>
      <c r="N163" s="35"/>
      <c r="O163" s="32"/>
      <c r="P163" s="32"/>
      <c r="Q163" s="35"/>
      <c r="R163" s="35"/>
      <c r="S163" s="35"/>
      <c r="T163" s="40">
        <f t="shared" si="102"/>
        <v>0</v>
      </c>
      <c r="U163" s="35"/>
      <c r="V163" s="35"/>
      <c r="W163" s="35"/>
      <c r="X163" s="40">
        <f t="shared" si="103"/>
        <v>0</v>
      </c>
      <c r="Y163" s="35"/>
      <c r="Z163" s="35"/>
      <c r="AA163" s="35"/>
      <c r="AB163" s="40">
        <f t="shared" si="104"/>
        <v>0</v>
      </c>
      <c r="AC163" s="35"/>
      <c r="AD163" s="35"/>
      <c r="AE163" s="35"/>
      <c r="AF163" s="40">
        <f t="shared" si="105"/>
        <v>0</v>
      </c>
      <c r="AG163" s="40">
        <f t="shared" si="100"/>
        <v>0</v>
      </c>
      <c r="AH163" s="41">
        <f t="shared" si="106"/>
        <v>0</v>
      </c>
      <c r="AI163" s="42">
        <f t="shared" si="101"/>
        <v>0</v>
      </c>
    </row>
    <row r="164" spans="1:35" ht="12.75" hidden="1" customHeight="1" outlineLevel="1">
      <c r="A164" s="16">
        <v>6</v>
      </c>
      <c r="B164" s="32"/>
      <c r="C164" s="31"/>
      <c r="D164" s="32"/>
      <c r="E164" s="32"/>
      <c r="F164" s="32"/>
      <c r="G164" s="31"/>
      <c r="H164" s="31"/>
      <c r="I164" s="29"/>
      <c r="J164" s="33"/>
      <c r="K164" s="32"/>
      <c r="L164" s="35"/>
      <c r="M164" s="35"/>
      <c r="N164" s="35"/>
      <c r="O164" s="32"/>
      <c r="P164" s="32"/>
      <c r="Q164" s="35"/>
      <c r="R164" s="35"/>
      <c r="S164" s="35"/>
      <c r="T164" s="40">
        <f t="shared" si="102"/>
        <v>0</v>
      </c>
      <c r="U164" s="35"/>
      <c r="V164" s="35"/>
      <c r="W164" s="35"/>
      <c r="X164" s="40">
        <f t="shared" si="103"/>
        <v>0</v>
      </c>
      <c r="Y164" s="35"/>
      <c r="Z164" s="35"/>
      <c r="AA164" s="35"/>
      <c r="AB164" s="40">
        <f t="shared" si="104"/>
        <v>0</v>
      </c>
      <c r="AC164" s="35"/>
      <c r="AD164" s="35"/>
      <c r="AE164" s="35"/>
      <c r="AF164" s="40">
        <f t="shared" si="105"/>
        <v>0</v>
      </c>
      <c r="AG164" s="40">
        <f t="shared" si="100"/>
        <v>0</v>
      </c>
      <c r="AH164" s="41">
        <f t="shared" si="106"/>
        <v>0</v>
      </c>
      <c r="AI164" s="42">
        <f t="shared" si="101"/>
        <v>0</v>
      </c>
    </row>
    <row r="165" spans="1:35" ht="12.75" hidden="1" customHeight="1" outlineLevel="1">
      <c r="A165" s="16">
        <v>7</v>
      </c>
      <c r="B165" s="32"/>
      <c r="C165" s="31"/>
      <c r="D165" s="32"/>
      <c r="E165" s="32"/>
      <c r="F165" s="32"/>
      <c r="G165" s="31"/>
      <c r="H165" s="31"/>
      <c r="I165" s="29"/>
      <c r="J165" s="33"/>
      <c r="K165" s="32"/>
      <c r="L165" s="35"/>
      <c r="M165" s="35"/>
      <c r="N165" s="35"/>
      <c r="O165" s="32"/>
      <c r="P165" s="32"/>
      <c r="Q165" s="35"/>
      <c r="R165" s="35"/>
      <c r="S165" s="35"/>
      <c r="T165" s="40">
        <f t="shared" si="102"/>
        <v>0</v>
      </c>
      <c r="U165" s="35"/>
      <c r="V165" s="35"/>
      <c r="W165" s="35"/>
      <c r="X165" s="40">
        <f t="shared" si="103"/>
        <v>0</v>
      </c>
      <c r="Y165" s="35"/>
      <c r="Z165" s="35"/>
      <c r="AA165" s="35"/>
      <c r="AB165" s="40">
        <f t="shared" si="104"/>
        <v>0</v>
      </c>
      <c r="AC165" s="35"/>
      <c r="AD165" s="35"/>
      <c r="AE165" s="35"/>
      <c r="AF165" s="40">
        <f t="shared" si="105"/>
        <v>0</v>
      </c>
      <c r="AG165" s="40">
        <f t="shared" si="100"/>
        <v>0</v>
      </c>
      <c r="AH165" s="41">
        <f t="shared" si="106"/>
        <v>0</v>
      </c>
      <c r="AI165" s="42">
        <f t="shared" si="101"/>
        <v>0</v>
      </c>
    </row>
    <row r="166" spans="1:35" ht="12.75" hidden="1" customHeight="1" outlineLevel="1">
      <c r="A166" s="16">
        <v>8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si="102"/>
        <v>0</v>
      </c>
      <c r="U166" s="35"/>
      <c r="V166" s="35"/>
      <c r="W166" s="35"/>
      <c r="X166" s="40">
        <f t="shared" si="103"/>
        <v>0</v>
      </c>
      <c r="Y166" s="35"/>
      <c r="Z166" s="35"/>
      <c r="AA166" s="35"/>
      <c r="AB166" s="40">
        <f t="shared" si="104"/>
        <v>0</v>
      </c>
      <c r="AC166" s="35"/>
      <c r="AD166" s="35"/>
      <c r="AE166" s="35"/>
      <c r="AF166" s="40">
        <f t="shared" si="105"/>
        <v>0</v>
      </c>
      <c r="AG166" s="40">
        <f t="shared" si="100"/>
        <v>0</v>
      </c>
      <c r="AH166" s="41">
        <f t="shared" si="106"/>
        <v>0</v>
      </c>
      <c r="AI166" s="42">
        <f t="shared" si="101"/>
        <v>0</v>
      </c>
    </row>
    <row r="167" spans="1:35" ht="12.75" hidden="1" customHeight="1" outlineLevel="1">
      <c r="A167" s="16">
        <v>9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2"/>
        <v>0</v>
      </c>
      <c r="U167" s="35"/>
      <c r="V167" s="35"/>
      <c r="W167" s="35"/>
      <c r="X167" s="40">
        <f t="shared" si="103"/>
        <v>0</v>
      </c>
      <c r="Y167" s="35"/>
      <c r="Z167" s="35"/>
      <c r="AA167" s="35"/>
      <c r="AB167" s="40">
        <f t="shared" si="104"/>
        <v>0</v>
      </c>
      <c r="AC167" s="35"/>
      <c r="AD167" s="35"/>
      <c r="AE167" s="35"/>
      <c r="AF167" s="40">
        <f t="shared" si="105"/>
        <v>0</v>
      </c>
      <c r="AG167" s="40">
        <f t="shared" si="100"/>
        <v>0</v>
      </c>
      <c r="AH167" s="41">
        <f t="shared" si="106"/>
        <v>0</v>
      </c>
      <c r="AI167" s="42">
        <f t="shared" si="101"/>
        <v>0</v>
      </c>
    </row>
    <row r="168" spans="1:35" ht="12.75" hidden="1" customHeight="1" outlineLevel="1">
      <c r="A168" s="16">
        <v>10</v>
      </c>
      <c r="B168" s="32"/>
      <c r="C168" s="31"/>
      <c r="D168" s="32"/>
      <c r="E168" s="32"/>
      <c r="F168" s="32"/>
      <c r="G168" s="31"/>
      <c r="H168" s="31"/>
      <c r="I168" s="29"/>
      <c r="J168" s="34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2"/>
        <v>0</v>
      </c>
      <c r="U168" s="35"/>
      <c r="V168" s="35"/>
      <c r="W168" s="35"/>
      <c r="X168" s="40">
        <f t="shared" si="103"/>
        <v>0</v>
      </c>
      <c r="Y168" s="35"/>
      <c r="Z168" s="35"/>
      <c r="AA168" s="35"/>
      <c r="AB168" s="40">
        <f t="shared" si="104"/>
        <v>0</v>
      </c>
      <c r="AC168" s="35"/>
      <c r="AD168" s="35"/>
      <c r="AE168" s="35"/>
      <c r="AF168" s="40">
        <f t="shared" si="105"/>
        <v>0</v>
      </c>
      <c r="AG168" s="40">
        <f t="shared" si="100"/>
        <v>0</v>
      </c>
      <c r="AH168" s="41">
        <f t="shared" si="106"/>
        <v>0</v>
      </c>
      <c r="AI168" s="42">
        <f t="shared" si="101"/>
        <v>0</v>
      </c>
    </row>
    <row r="169" spans="1:35" ht="12.75" customHeight="1" collapsed="1">
      <c r="A169" s="109" t="s">
        <v>74</v>
      </c>
      <c r="B169" s="110"/>
      <c r="C169" s="110"/>
      <c r="D169" s="110"/>
      <c r="E169" s="110"/>
      <c r="F169" s="110"/>
      <c r="G169" s="110"/>
      <c r="H169" s="111"/>
      <c r="I169" s="55">
        <f>SUM(I159:I168)</f>
        <v>0</v>
      </c>
      <c r="J169" s="55">
        <f>SUM(J159:J168)</f>
        <v>0</v>
      </c>
      <c r="K169" s="56"/>
      <c r="L169" s="55">
        <f>SUM(L159:L168)</f>
        <v>0</v>
      </c>
      <c r="M169" s="55">
        <f>SUM(M159:M168)</f>
        <v>0</v>
      </c>
      <c r="N169" s="55">
        <f>SUM(N159:N168)</f>
        <v>0</v>
      </c>
      <c r="O169" s="57"/>
      <c r="P169" s="59"/>
      <c r="Q169" s="55">
        <f t="shared" ref="Q169:AG169" si="107">SUM(Q159:Q168)</f>
        <v>0</v>
      </c>
      <c r="R169" s="55">
        <f t="shared" si="107"/>
        <v>0</v>
      </c>
      <c r="S169" s="55">
        <f t="shared" si="107"/>
        <v>0</v>
      </c>
      <c r="T169" s="60">
        <f t="shared" si="107"/>
        <v>0</v>
      </c>
      <c r="U169" s="55">
        <f t="shared" si="107"/>
        <v>0</v>
      </c>
      <c r="V169" s="55">
        <f t="shared" si="107"/>
        <v>0</v>
      </c>
      <c r="W169" s="55">
        <f t="shared" si="107"/>
        <v>0</v>
      </c>
      <c r="X169" s="60">
        <f t="shared" si="107"/>
        <v>0</v>
      </c>
      <c r="Y169" s="55">
        <f t="shared" si="107"/>
        <v>0</v>
      </c>
      <c r="Z169" s="55">
        <f t="shared" si="107"/>
        <v>0</v>
      </c>
      <c r="AA169" s="55">
        <f t="shared" si="107"/>
        <v>0</v>
      </c>
      <c r="AB169" s="60">
        <f t="shared" si="107"/>
        <v>0</v>
      </c>
      <c r="AC169" s="55">
        <f t="shared" si="107"/>
        <v>0</v>
      </c>
      <c r="AD169" s="55">
        <f t="shared" si="107"/>
        <v>0</v>
      </c>
      <c r="AE169" s="55">
        <f t="shared" si="107"/>
        <v>0</v>
      </c>
      <c r="AF169" s="60">
        <f t="shared" si="107"/>
        <v>0</v>
      </c>
      <c r="AG169" s="53">
        <f t="shared" si="107"/>
        <v>0</v>
      </c>
      <c r="AH169" s="54">
        <f>IF(ISERROR(AG169/I169),0,AG169/I169)</f>
        <v>0</v>
      </c>
      <c r="AI169" s="54">
        <f>IF(ISERROR(AG169/$AG$175),0,AG169/$AG$175)</f>
        <v>0</v>
      </c>
    </row>
    <row r="170" spans="1:35" ht="12.75" customHeight="1">
      <c r="A170" s="36"/>
      <c r="B170" s="115" t="s">
        <v>49</v>
      </c>
      <c r="C170" s="116"/>
      <c r="D170" s="117"/>
      <c r="E170" s="18"/>
      <c r="F170" s="19"/>
      <c r="G170" s="20"/>
      <c r="H170" s="20"/>
      <c r="I170" s="132">
        <v>5290594000</v>
      </c>
      <c r="J170" s="22"/>
      <c r="K170" s="23"/>
      <c r="L170" s="24"/>
      <c r="M170" s="24"/>
      <c r="N170" s="24"/>
      <c r="O170" s="19"/>
      <c r="P170" s="25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6"/>
      <c r="AI170" s="26"/>
    </row>
    <row r="171" spans="1:35" ht="39" customHeight="1" outlineLevel="1">
      <c r="A171" s="71">
        <v>1</v>
      </c>
      <c r="B171" s="103"/>
      <c r="C171" s="104"/>
      <c r="D171" s="73"/>
      <c r="E171" s="73"/>
      <c r="F171" s="103"/>
      <c r="G171" s="79"/>
      <c r="H171" s="79"/>
      <c r="I171" s="133"/>
      <c r="J171" s="35">
        <v>53100299</v>
      </c>
      <c r="K171" s="87" t="s">
        <v>84</v>
      </c>
      <c r="L171" s="35"/>
      <c r="M171" s="35"/>
      <c r="N171" s="35"/>
      <c r="O171" s="105"/>
      <c r="P171" s="106"/>
      <c r="Q171" s="107">
        <v>114516</v>
      </c>
      <c r="R171" s="107">
        <v>6114516</v>
      </c>
      <c r="S171" s="107">
        <v>19731623</v>
      </c>
      <c r="T171" s="40">
        <f>SUM(Q171:S171)</f>
        <v>25960655</v>
      </c>
      <c r="U171" s="35"/>
      <c r="V171" s="35"/>
      <c r="W171" s="35"/>
      <c r="X171" s="40">
        <f>SUM(U171:W171)</f>
        <v>0</v>
      </c>
      <c r="Y171" s="35"/>
      <c r="Z171" s="35"/>
      <c r="AA171" s="35"/>
      <c r="AB171" s="40">
        <f>SUM(Y171:AA171)</f>
        <v>0</v>
      </c>
      <c r="AC171" s="35"/>
      <c r="AD171" s="35"/>
      <c r="AE171" s="35"/>
      <c r="AF171" s="40">
        <f>SUM(AC171:AE171)</f>
        <v>0</v>
      </c>
      <c r="AG171" s="40">
        <f t="shared" ref="AG171:AG172" si="108">SUM(T171,X171,AB171,AF171)</f>
        <v>25960655</v>
      </c>
      <c r="AH171" s="41">
        <f>IF(ISERROR(AG171/I170),0,AG171/I170)</f>
        <v>4.906945231480624E-3</v>
      </c>
      <c r="AI171" s="42">
        <f>IF(ISERROR(AG171/$AG$175),"-",AG171/$AG$175)</f>
        <v>0.75750490133572523</v>
      </c>
    </row>
    <row r="172" spans="1:35" ht="39" customHeight="1" outlineLevel="1">
      <c r="A172" s="71">
        <v>2</v>
      </c>
      <c r="B172" s="103"/>
      <c r="C172" s="104"/>
      <c r="D172" s="73"/>
      <c r="E172" s="73"/>
      <c r="F172" s="103"/>
      <c r="G172" s="79"/>
      <c r="H172" s="79"/>
      <c r="I172" s="133"/>
      <c r="J172" s="35">
        <v>26764996</v>
      </c>
      <c r="K172" s="87" t="s">
        <v>85</v>
      </c>
      <c r="L172" s="35"/>
      <c r="M172" s="35"/>
      <c r="N172" s="35"/>
      <c r="O172" s="103"/>
      <c r="P172" s="39"/>
      <c r="Q172" s="108"/>
      <c r="R172" s="108">
        <v>2026073</v>
      </c>
      <c r="S172" s="107">
        <v>104542</v>
      </c>
      <c r="T172" s="40">
        <f t="shared" ref="T172:T173" si="109">SUM(Q172:S172)</f>
        <v>2130615</v>
      </c>
      <c r="U172" s="35"/>
      <c r="V172" s="35"/>
      <c r="W172" s="35"/>
      <c r="X172" s="40">
        <f t="shared" ref="X172" si="110">SUM(U172:W172)</f>
        <v>0</v>
      </c>
      <c r="Y172" s="35"/>
      <c r="Z172" s="35"/>
      <c r="AA172" s="35"/>
      <c r="AB172" s="40">
        <f t="shared" ref="AB172" si="111">SUM(Y172:AA172)</f>
        <v>0</v>
      </c>
      <c r="AC172" s="35"/>
      <c r="AD172" s="35"/>
      <c r="AE172" s="35"/>
      <c r="AF172" s="40">
        <f t="shared" ref="AF172" si="112">SUM(AC172:AE172)</f>
        <v>0</v>
      </c>
      <c r="AG172" s="40">
        <f t="shared" si="108"/>
        <v>2130615</v>
      </c>
      <c r="AH172" s="41">
        <f>IF(ISERROR(AG172/I170),0,AG172/I170)</f>
        <v>4.0271753984524232E-4</v>
      </c>
      <c r="AI172" s="42">
        <f>IF(ISERROR(AG172/$AG$175),"-",AG172/$AG$175)</f>
        <v>6.216912883590249E-2</v>
      </c>
    </row>
    <row r="173" spans="1:35" ht="39" customHeight="1" outlineLevel="1">
      <c r="A173" s="71">
        <v>3</v>
      </c>
      <c r="B173" s="103"/>
      <c r="C173" s="104"/>
      <c r="D173" s="73"/>
      <c r="E173" s="73"/>
      <c r="F173" s="103"/>
      <c r="G173" s="79"/>
      <c r="H173" s="79"/>
      <c r="I173" s="134"/>
      <c r="J173" s="35">
        <v>2551743055</v>
      </c>
      <c r="K173" s="102"/>
      <c r="L173" s="35"/>
      <c r="M173" s="35"/>
      <c r="N173" s="35"/>
      <c r="O173" s="103"/>
      <c r="P173" s="39"/>
      <c r="Q173" s="108"/>
      <c r="R173" s="108"/>
      <c r="S173" s="82"/>
      <c r="T173" s="40">
        <f t="shared" si="109"/>
        <v>0</v>
      </c>
      <c r="U173" s="35"/>
      <c r="V173" s="35"/>
      <c r="W173" s="35"/>
      <c r="X173" s="40">
        <f t="shared" ref="X173" si="113">SUM(U173:W173)</f>
        <v>0</v>
      </c>
      <c r="Y173" s="35"/>
      <c r="Z173" s="35"/>
      <c r="AA173" s="35"/>
      <c r="AB173" s="40">
        <f t="shared" ref="AB173" si="114">SUM(Y173:AA173)</f>
        <v>0</v>
      </c>
      <c r="AC173" s="35"/>
      <c r="AD173" s="35"/>
      <c r="AE173" s="35"/>
      <c r="AF173" s="40">
        <f t="shared" ref="AF173" si="115">SUM(AC173:AE173)</f>
        <v>0</v>
      </c>
      <c r="AG173" s="40">
        <f t="shared" ref="AG173" si="116">SUM(T173,X173,AB173,AF173)</f>
        <v>0</v>
      </c>
      <c r="AH173" s="41">
        <f>IF(ISERROR(AG173/I170),0,AG173/I170)</f>
        <v>0</v>
      </c>
      <c r="AI173" s="42">
        <f>IF(ISERROR(AG173/$AG$175),"-",AG173/$AG$175)</f>
        <v>0</v>
      </c>
    </row>
    <row r="174" spans="1:35" s="17" customFormat="1">
      <c r="A174" s="109" t="s">
        <v>50</v>
      </c>
      <c r="B174" s="110"/>
      <c r="C174" s="110"/>
      <c r="D174" s="110"/>
      <c r="E174" s="110"/>
      <c r="F174" s="110"/>
      <c r="G174" s="110"/>
      <c r="H174" s="111"/>
      <c r="I174" s="55">
        <f>I170</f>
        <v>5290594000</v>
      </c>
      <c r="J174" s="55">
        <f>SUM(J171:J173)</f>
        <v>2631608350</v>
      </c>
      <c r="K174" s="56"/>
      <c r="L174" s="55">
        <f>SUM(L171:L172)</f>
        <v>0</v>
      </c>
      <c r="M174" s="55">
        <f>SUM(M171:M172)</f>
        <v>0</v>
      </c>
      <c r="N174" s="55">
        <f>SUM(N171:N172)</f>
        <v>0</v>
      </c>
      <c r="O174" s="57"/>
      <c r="P174" s="59"/>
      <c r="Q174" s="55">
        <f t="shared" ref="Q174:AG174" si="117">SUM(Q171:Q172)</f>
        <v>114516</v>
      </c>
      <c r="R174" s="55">
        <f t="shared" si="117"/>
        <v>8140589</v>
      </c>
      <c r="S174" s="55">
        <f t="shared" si="117"/>
        <v>19836165</v>
      </c>
      <c r="T174" s="60">
        <f t="shared" si="117"/>
        <v>28091270</v>
      </c>
      <c r="U174" s="55">
        <f t="shared" si="117"/>
        <v>0</v>
      </c>
      <c r="V174" s="55">
        <f t="shared" si="117"/>
        <v>0</v>
      </c>
      <c r="W174" s="55">
        <f t="shared" si="117"/>
        <v>0</v>
      </c>
      <c r="X174" s="60">
        <f t="shared" si="117"/>
        <v>0</v>
      </c>
      <c r="Y174" s="55">
        <f t="shared" si="117"/>
        <v>0</v>
      </c>
      <c r="Z174" s="55">
        <f t="shared" si="117"/>
        <v>0</v>
      </c>
      <c r="AA174" s="55">
        <f t="shared" si="117"/>
        <v>0</v>
      </c>
      <c r="AB174" s="60">
        <f t="shared" si="117"/>
        <v>0</v>
      </c>
      <c r="AC174" s="55">
        <f t="shared" si="117"/>
        <v>0</v>
      </c>
      <c r="AD174" s="55">
        <f t="shared" si="117"/>
        <v>0</v>
      </c>
      <c r="AE174" s="55">
        <f t="shared" si="117"/>
        <v>0</v>
      </c>
      <c r="AF174" s="60">
        <f t="shared" si="117"/>
        <v>0</v>
      </c>
      <c r="AG174" s="53">
        <f t="shared" si="117"/>
        <v>28091270</v>
      </c>
      <c r="AH174" s="54">
        <f>IF(ISERROR(AG174/I174),0,AG174/I174)</f>
        <v>5.3096627713258666E-3</v>
      </c>
      <c r="AI174" s="54">
        <f>IF(ISERROR(AG174/$AG$175),0,AG174/$AG$175)</f>
        <v>0.81967403017162777</v>
      </c>
    </row>
    <row r="175" spans="1:35">
      <c r="A175" s="112" t="str">
        <f>"TOTAL ASIG."&amp;" "&amp;$A$5</f>
        <v>TOTAL ASIG. 24-03-998 PROGRAMA NOCHE DIGNA</v>
      </c>
      <c r="B175" s="113"/>
      <c r="C175" s="113"/>
      <c r="D175" s="113"/>
      <c r="E175" s="113"/>
      <c r="F175" s="113"/>
      <c r="G175" s="113"/>
      <c r="H175" s="114"/>
      <c r="I175" s="62">
        <f>+I19+I31+I12556+I55+I58+I70+I82+I85+I97+I109+I121+I133+I169+I145+I157+I174</f>
        <v>5315314000</v>
      </c>
      <c r="J175" s="60">
        <f>+J19+J31+J43+J55+J58+J70+J82+J85+J97+J109+J121+J133+J169+J145+J157+J174</f>
        <v>2656328350</v>
      </c>
      <c r="K175" s="63"/>
      <c r="L175" s="60">
        <f>+L19+L31+L43+L55+L58+L70+L82+L85+L97+L109+L121+L133+L169+L145+L157+L174</f>
        <v>0</v>
      </c>
      <c r="M175" s="60">
        <f>+M19+M31+M43+M55+M58+M70+M82+M85+M97+M109+M121+M133+M169+M145+M157+M174</f>
        <v>0</v>
      </c>
      <c r="N175" s="60">
        <f>+N19+N31+N43+N55+N58+N70+N82+N85+N97+N109+N121+N133+N169+N145+N157+N174</f>
        <v>0</v>
      </c>
      <c r="O175" s="64"/>
      <c r="P175" s="65"/>
      <c r="Q175" s="60">
        <f t="shared" ref="Q175:AG175" si="118">+Q19+Q31+Q43+Q55+Q58+Q70+Q82+Q85+Q97+Q109+Q121+Q133+Q169+Q145+Q157+Q174</f>
        <v>114516</v>
      </c>
      <c r="R175" s="60">
        <f t="shared" si="118"/>
        <v>12260589</v>
      </c>
      <c r="S175" s="60">
        <f t="shared" si="118"/>
        <v>21896165</v>
      </c>
      <c r="T175" s="60">
        <f t="shared" si="118"/>
        <v>34271270</v>
      </c>
      <c r="U175" s="60">
        <f t="shared" si="118"/>
        <v>0</v>
      </c>
      <c r="V175" s="60">
        <f t="shared" si="118"/>
        <v>0</v>
      </c>
      <c r="W175" s="60">
        <f t="shared" si="118"/>
        <v>0</v>
      </c>
      <c r="X175" s="60">
        <f t="shared" si="118"/>
        <v>0</v>
      </c>
      <c r="Y175" s="60">
        <f t="shared" si="118"/>
        <v>0</v>
      </c>
      <c r="Z175" s="60">
        <f t="shared" si="118"/>
        <v>0</v>
      </c>
      <c r="AA175" s="60">
        <f t="shared" si="118"/>
        <v>0</v>
      </c>
      <c r="AB175" s="60">
        <f t="shared" si="118"/>
        <v>0</v>
      </c>
      <c r="AC175" s="60">
        <f t="shared" si="118"/>
        <v>0</v>
      </c>
      <c r="AD175" s="60">
        <f t="shared" si="118"/>
        <v>0</v>
      </c>
      <c r="AE175" s="60">
        <f t="shared" si="118"/>
        <v>0</v>
      </c>
      <c r="AF175" s="60">
        <f t="shared" si="118"/>
        <v>0</v>
      </c>
      <c r="AG175" s="60">
        <f t="shared" si="118"/>
        <v>34271270</v>
      </c>
      <c r="AH175" s="61">
        <f>IF(ISERROR(AG175/I175),"-",AG175/I175)</f>
        <v>6.4476473073839099E-3</v>
      </c>
      <c r="AI175" s="61">
        <f>IF(ISERROR(AG175/$AG$175),"-",AG175/$AG$175)</f>
        <v>1</v>
      </c>
    </row>
    <row r="176" spans="1:35">
      <c r="I176" s="4"/>
      <c r="Q176" s="4"/>
      <c r="R176" s="4"/>
      <c r="S176" s="4"/>
      <c r="U176" s="4"/>
      <c r="V176" s="4"/>
      <c r="W176" s="4"/>
      <c r="Y176" s="4"/>
      <c r="Z176" s="4"/>
      <c r="AA176" s="4"/>
      <c r="AC176" s="4"/>
      <c r="AD176" s="4"/>
      <c r="AE176" s="4"/>
    </row>
    <row r="177" spans="9:31">
      <c r="I177" s="4"/>
      <c r="Q177" s="4"/>
      <c r="R177" s="4"/>
      <c r="S177" s="4"/>
      <c r="U177" s="4"/>
      <c r="V177" s="4"/>
      <c r="W177" s="4"/>
      <c r="Y177" s="4"/>
      <c r="Z177" s="4"/>
      <c r="AA177" s="4"/>
      <c r="AC177" s="4"/>
      <c r="AD177" s="4"/>
      <c r="AE177" s="4"/>
    </row>
    <row r="178" spans="9:31">
      <c r="I178" s="4"/>
      <c r="Q178" s="4"/>
      <c r="R178" s="4"/>
      <c r="S178" s="4"/>
      <c r="U178" s="4"/>
      <c r="V178" s="4"/>
      <c r="W178" s="4"/>
      <c r="Y178" s="4"/>
      <c r="Z178" s="4"/>
      <c r="AA178" s="4"/>
      <c r="AC178" s="4"/>
      <c r="AD178" s="4"/>
      <c r="AE178" s="4"/>
    </row>
    <row r="179" spans="9:31">
      <c r="I179" s="4"/>
      <c r="Q179" s="4"/>
      <c r="R179" s="4"/>
      <c r="S179" s="4"/>
      <c r="U179" s="4"/>
      <c r="V179" s="4"/>
      <c r="W179" s="4"/>
      <c r="Y179" s="4"/>
      <c r="Z179" s="4"/>
      <c r="AA179" s="4"/>
      <c r="AC179" s="4"/>
      <c r="AD179" s="4"/>
      <c r="AE179" s="4"/>
    </row>
    <row r="180" spans="9:31">
      <c r="I180" s="4"/>
      <c r="Q180" s="4"/>
      <c r="R180" s="4"/>
      <c r="S180" s="4"/>
      <c r="U180" s="4"/>
      <c r="V180" s="4"/>
      <c r="W180" s="4"/>
      <c r="Y180" s="4"/>
      <c r="Z180" s="4"/>
      <c r="AA180" s="4"/>
      <c r="AC180" s="4"/>
      <c r="AD180" s="4"/>
      <c r="AE180" s="4"/>
    </row>
    <row r="181" spans="9:31">
      <c r="I181" s="4"/>
      <c r="Q181" s="4"/>
      <c r="R181" s="4"/>
      <c r="S181" s="4"/>
      <c r="U181" s="4"/>
      <c r="V181" s="4"/>
      <c r="W181" s="4"/>
      <c r="Y181" s="4"/>
      <c r="Z181" s="4"/>
      <c r="AA181" s="4"/>
      <c r="AC181" s="4"/>
      <c r="AD181" s="4"/>
      <c r="AE181" s="4"/>
    </row>
    <row r="182" spans="9:31">
      <c r="I182" s="4"/>
      <c r="Q182" s="4"/>
      <c r="R182" s="4"/>
      <c r="S182" s="4"/>
      <c r="U182" s="4"/>
      <c r="V182" s="4"/>
      <c r="W182" s="4"/>
      <c r="Y182" s="4"/>
      <c r="Z182" s="4"/>
      <c r="AA182" s="4"/>
      <c r="AC182" s="4"/>
      <c r="AD182" s="4"/>
      <c r="AE182" s="4"/>
    </row>
    <row r="183" spans="9:31">
      <c r="I183" s="4"/>
      <c r="Q183" s="4"/>
      <c r="R183" s="4"/>
      <c r="S183" s="4"/>
      <c r="U183" s="4"/>
      <c r="V183" s="4"/>
      <c r="W183" s="4"/>
      <c r="Y183" s="4"/>
      <c r="Z183" s="4"/>
      <c r="AA183" s="4"/>
      <c r="AC183" s="4"/>
      <c r="AD183" s="4"/>
      <c r="AE183" s="4"/>
    </row>
    <row r="184" spans="9:31">
      <c r="I184" s="4"/>
      <c r="Q184" s="4"/>
      <c r="R184" s="4"/>
      <c r="S184" s="4"/>
      <c r="U184" s="4"/>
      <c r="V184" s="4"/>
      <c r="W184" s="4"/>
      <c r="Y184" s="4"/>
      <c r="Z184" s="4"/>
      <c r="AA184" s="4"/>
      <c r="AC184" s="4"/>
      <c r="AD184" s="4"/>
      <c r="AE184" s="4"/>
    </row>
    <row r="185" spans="9:31">
      <c r="I185" s="4"/>
      <c r="Q185" s="4"/>
      <c r="R185" s="4"/>
      <c r="S185" s="4"/>
      <c r="U185" s="4"/>
      <c r="V185" s="4"/>
      <c r="W185" s="4"/>
      <c r="Y185" s="4"/>
      <c r="Z185" s="4"/>
      <c r="AA185" s="4"/>
      <c r="AC185" s="4"/>
      <c r="AD185" s="4"/>
      <c r="AE185" s="4"/>
    </row>
    <row r="186" spans="9:31">
      <c r="I186" s="4"/>
      <c r="Q186" s="4"/>
      <c r="R186" s="4"/>
      <c r="S186" s="4"/>
      <c r="U186" s="4"/>
      <c r="V186" s="4"/>
      <c r="W186" s="4"/>
      <c r="Y186" s="4"/>
      <c r="Z186" s="4"/>
      <c r="AA186" s="4"/>
      <c r="AC186" s="4"/>
      <c r="AD186" s="4"/>
      <c r="AE186" s="4"/>
    </row>
    <row r="187" spans="9:31">
      <c r="I187" s="4"/>
      <c r="Q187" s="4"/>
      <c r="R187" s="4"/>
      <c r="S187" s="4"/>
      <c r="U187" s="4"/>
      <c r="V187" s="4"/>
      <c r="W187" s="4"/>
      <c r="Y187" s="4"/>
      <c r="Z187" s="4"/>
      <c r="AA187" s="4"/>
      <c r="AC187" s="4"/>
      <c r="AD187" s="4"/>
      <c r="AE187" s="4"/>
    </row>
    <row r="188" spans="9:31">
      <c r="I188" s="4"/>
      <c r="Q188" s="4"/>
      <c r="R188" s="4"/>
      <c r="S188" s="4"/>
      <c r="U188" s="4"/>
      <c r="V188" s="4"/>
      <c r="W188" s="4"/>
      <c r="Y188" s="4"/>
      <c r="Z188" s="4"/>
      <c r="AA188" s="4"/>
      <c r="AC188" s="4"/>
      <c r="AD188" s="4"/>
      <c r="AE188" s="4"/>
    </row>
    <row r="189" spans="9:31">
      <c r="I189" s="4"/>
      <c r="Q189" s="4"/>
      <c r="R189" s="4"/>
      <c r="S189" s="4"/>
      <c r="U189" s="4"/>
      <c r="V189" s="4"/>
      <c r="W189" s="4"/>
      <c r="Y189" s="4"/>
      <c r="Z189" s="4"/>
      <c r="AA189" s="4"/>
      <c r="AC189" s="4"/>
      <c r="AD189" s="4"/>
      <c r="AE189" s="4"/>
    </row>
    <row r="190" spans="9:31">
      <c r="I190" s="4"/>
      <c r="Q190" s="4"/>
      <c r="R190" s="4"/>
      <c r="S190" s="4"/>
      <c r="U190" s="4"/>
      <c r="V190" s="4"/>
      <c r="W190" s="4"/>
      <c r="Y190" s="4"/>
      <c r="Z190" s="4"/>
      <c r="AA190" s="4"/>
      <c r="AC190" s="4"/>
      <c r="AD190" s="4"/>
      <c r="AE190" s="4"/>
    </row>
    <row r="191" spans="9:31">
      <c r="I191" s="4"/>
      <c r="Q191" s="4"/>
      <c r="R191" s="4"/>
      <c r="S191" s="4"/>
      <c r="U191" s="4"/>
      <c r="V191" s="4"/>
      <c r="W191" s="4"/>
      <c r="Y191" s="4"/>
      <c r="Z191" s="4"/>
      <c r="AA191" s="4"/>
      <c r="AC191" s="4"/>
      <c r="AD191" s="4"/>
      <c r="AE191" s="4"/>
    </row>
    <row r="192" spans="9:31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</sheetData>
  <sheetProtection insertRows="0" autoFilter="0"/>
  <dataConsolidate/>
  <mergeCells count="63">
    <mergeCell ref="I170:I173"/>
    <mergeCell ref="B134:D134"/>
    <mergeCell ref="A82:H82"/>
    <mergeCell ref="B83:D83"/>
    <mergeCell ref="A85:H85"/>
    <mergeCell ref="B86:D86"/>
    <mergeCell ref="A109:H109"/>
    <mergeCell ref="B110:D110"/>
    <mergeCell ref="A121:H121"/>
    <mergeCell ref="A174:H174"/>
    <mergeCell ref="A175:H175"/>
    <mergeCell ref="A145:H145"/>
    <mergeCell ref="B146:D146"/>
    <mergeCell ref="A157:H157"/>
    <mergeCell ref="B158:D158"/>
    <mergeCell ref="A169:H169"/>
    <mergeCell ref="B170:D170"/>
    <mergeCell ref="I56:I57"/>
    <mergeCell ref="I83:I84"/>
    <mergeCell ref="B122:D122"/>
    <mergeCell ref="A133:H133"/>
    <mergeCell ref="B71:D71"/>
    <mergeCell ref="A70:H70"/>
    <mergeCell ref="A97:H97"/>
    <mergeCell ref="B98:D98"/>
    <mergeCell ref="A19:H19"/>
    <mergeCell ref="B20:D20"/>
    <mergeCell ref="A31:H31"/>
    <mergeCell ref="B32:D32"/>
    <mergeCell ref="A43:H43"/>
    <mergeCell ref="B44:D44"/>
    <mergeCell ref="A55:H55"/>
    <mergeCell ref="B56:D56"/>
    <mergeCell ref="A58:H58"/>
    <mergeCell ref="B59:D5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ecimal" allowBlank="1" showInputMessage="1" showErrorMessage="1" errorTitle="Sólo números" error="Sólo ingresar números sin letras_x000a_" sqref="L171:M173 L72:M81 L60:M69 L84:M84 Q60:S69 AC60:AE69 Y60:AA69 U60:W69 Q72:S81 AC72:AE81 Y72:AA81 U72:W81 Q84:S84 AC84:AE84 Y84:AA84 U84:W84 L9:M18 U57:W57 Y57:AA57 AC57:AE57 Q33:S42 Y9:AA18 AC9:AE18 L21:M30 U21:W30 Q9:S18 U9:W18 AC21:AE30 Y21:AA30 L33:M42 Q21:S30 U33:W42 Y33:AA42 AC33:AE42 L45:M54 L57:M57 U45:W54 Y45:AA54 AC45:AE54 Q45:S54 Q57 S57 U171:W173 AC171:AE173 S173 L159:M168 U159:W168 Y159:AA168 AC159:AE168 Q159:S168 U147:W156 Y147:AA156 AC147:AE156 Q147:S156 U135:W144 Y135:AA144 AC135:AE144 Q135:S144 U123:W132 Y123:AA132 AC123:AE132 Q123:S132 U111:W120 Y111:AA120 AC111:AE120 Q111:S120 U99:W108 Y99:AA108 AC99:AE108 Q99:S108 U87:W96 Y87:AA96 AC87:AE96 Q87:S96 L147:M156 L123:M132 L87:M96 L111:M120 L99:M108 L135:M144 Q172:Q173 Y171:AA173">
      <formula1>-100000000</formula1>
      <formula2>10000000000</formula2>
    </dataValidation>
    <dataValidation type="textLength" operator="lessThanOrEqual" allowBlank="1" showInputMessage="1" showErrorMessage="1" sqref="J87:J96 J72:J81 J21:J30 J33:J42 J45:J54 J9:J18 J159:J168 J111:J120 J147:J156 J99:J108 J135:J144 J123:J132 J60:J69">
      <formula1>255</formula1>
    </dataValidation>
    <dataValidation type="date" errorStyle="information" operator="greaterThan" allowBlank="1" showInputMessage="1" showErrorMessage="1" errorTitle="SÓLO FECHAS" error="Las fechas corresponden al presupuesto 2014" sqref="G90:H96 G63:H69 G60:H61 G75:H81 G72:H73 G84:H84 G57:H57 G9:H10 G12:H18 G21:H22 G24:H30 G33:H34 G36:H42 G45:H46 G48:H54 G153:G156 G150:G151 H150:H156 G138:H144 G123:H124 G126:H132 G147:H148 G135:H136 G99:H100 G102:H108 G87:H88 G171:H173 G111:H112 G114:H120 G159:H160 G162:H168">
      <formula1>41275</formula1>
    </dataValidation>
    <dataValidation type="date" allowBlank="1" showInputMessage="1" showErrorMessage="1" errorTitle="SÓLO FECHAS" error="Las fechas corresponden a las del Año 2013" sqref="G89:H89 G62:H62 G74:H74 G11:H11 G23:H23 G35:H35 G47:H47 G137:H137 G125:H125 G149:H149 G101:H101 G113:H113 G161:H161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O87:P96 K171:K173 K60:K69 D60:F69 O72:P81 K72:K81 D72:F81 O84:P84 D9:F18 D84:F84 B84 B72:B81 B60:B69 K57 B21:B30 B33:B42 B45:B54 B57 D57:F57 B9:B18 O57:P57 K9:K18 O9:P18 D21:F30 K21:K30 O21:P30 D33:F42 K33:K42 O33:P42 D45:F54 K45:K54 O45:P54 K84 B87:B96 B99:B108 B111:B120 B123:B132 B159:B168 B147:B156 B135:B144 B171:B173 D171:F173 O60:P69 O171:P173 D159:F168 K159:K168 O159:P168 D147:F156 K147:K156 O147:P156 D135:F144 K135:K144 O135:P144 D123:F132 K123:K132 O123:P132 D111:F120 K111:K120 O111:P120 D99:F108 K99:K108 O99:P108 D87:F96 K87:K96">
      <formula1>255</formula1>
    </dataValidation>
    <dataValidation type="date" operator="greaterThan" allowBlank="1" showInputMessage="1" showErrorMessage="1" errorTitle="Error en Ingresos de Fechas" error="La fecha debe corresponder al Año 2014." sqref="C87:C96 C60:C69 C72:C81 C84 C57 C45:C54 C33:C42 C21:C30 C9:C18 C171:C173 C159:C168 C147:C156 C135:C144 C123:C132 C111:C120 C99:C108">
      <formula1>41275</formula1>
    </dataValidation>
    <dataValidation allowBlank="1" showInputMessage="1" showErrorMessage="1" errorTitle="Sólo números" error="Sólo ingresar números sin letras_x000a_" sqref="N86:N96 N59:N69 N71:N81 N83:N84 N56:N57 N44:N54 N32:N42 N20:N30 N8:N18 N170:N173 N158:N168 N146:N156 N134:N144 N122:N132 N110:N120 N98:N108"/>
    <dataValidation type="date" errorStyle="information" operator="greaterThan" allowBlank="1" showInputMessage="1" showErrorMessage="1" errorTitle="SÓLO FECHAS" error="Las fechas corresponden al Presupuesto 2014" sqref="G152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36" fitToHeight="20" orientation="landscape" r:id="rId1"/>
  <headerFooter alignWithMargins="0"/>
  <ignoredErrors>
    <ignoredError sqref="AI17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20</vt:i4>
      </vt:variant>
    </vt:vector>
  </HeadingPairs>
  <TitlesOfParts>
    <vt:vector size="30" baseType="lpstr">
      <vt:lpstr>24-03-315</vt:lpstr>
      <vt:lpstr>24-03-315 res</vt:lpstr>
      <vt:lpstr>24-03-341</vt:lpstr>
      <vt:lpstr>24-03-341 res </vt:lpstr>
      <vt:lpstr>24-03-342</vt:lpstr>
      <vt:lpstr>24-03-342 res </vt:lpstr>
      <vt:lpstr>24-03-409</vt:lpstr>
      <vt:lpstr>24-03-409 res </vt:lpstr>
      <vt:lpstr>24-03-998</vt:lpstr>
      <vt:lpstr>24-03-998 res</vt:lpstr>
      <vt:lpstr>'24-03-315'!Área_de_impresión</vt:lpstr>
      <vt:lpstr>'24-03-315 res'!Área_de_impresión</vt:lpstr>
      <vt:lpstr>'24-03-341'!Área_de_impresión</vt:lpstr>
      <vt:lpstr>'24-03-341 res '!Área_de_impresión</vt:lpstr>
      <vt:lpstr>'24-03-342'!Área_de_impresión</vt:lpstr>
      <vt:lpstr>'24-03-342 res '!Área_de_impresión</vt:lpstr>
      <vt:lpstr>'24-03-409'!Área_de_impresión</vt:lpstr>
      <vt:lpstr>'24-03-409 res '!Área_de_impresión</vt:lpstr>
      <vt:lpstr>'24-03-998'!Área_de_impresión</vt:lpstr>
      <vt:lpstr>'24-03-998 res'!Área_de_impresión</vt:lpstr>
      <vt:lpstr>'24-03-315'!Títulos_a_imprimir</vt:lpstr>
      <vt:lpstr>'24-03-315 res'!Títulos_a_imprimir</vt:lpstr>
      <vt:lpstr>'24-03-341'!Títulos_a_imprimir</vt:lpstr>
      <vt:lpstr>'24-03-341 res '!Títulos_a_imprimir</vt:lpstr>
      <vt:lpstr>'24-03-342'!Títulos_a_imprimir</vt:lpstr>
      <vt:lpstr>'24-03-342 res '!Títulos_a_imprimir</vt:lpstr>
      <vt:lpstr>'24-03-409'!Títulos_a_imprimir</vt:lpstr>
      <vt:lpstr>'24-03-409 res '!Títulos_a_imprimir</vt:lpstr>
      <vt:lpstr>'24-03-998'!Títulos_a_imprimir</vt:lpstr>
      <vt:lpstr>'24-03-998 res'!Títulos_a_imprimir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 Serqueira</dc:creator>
  <cp:lastModifiedBy>tjeldrez</cp:lastModifiedBy>
  <cp:lastPrinted>2014-02-24T19:17:27Z</cp:lastPrinted>
  <dcterms:created xsi:type="dcterms:W3CDTF">2007-09-25T20:17:44Z</dcterms:created>
  <dcterms:modified xsi:type="dcterms:W3CDTF">2014-04-14T21:46:37Z</dcterms:modified>
</cp:coreProperties>
</file>