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45" yWindow="1245" windowWidth="11580" windowHeight="8835" tabRatio="832" firstSheet="1"/>
  </bookViews>
  <sheets>
    <sheet name="24-03-315" sheetId="10" r:id="rId1"/>
    <sheet name="24-03-315 res" sheetId="11" r:id="rId2"/>
    <sheet name="24-03-341" sheetId="23" r:id="rId3"/>
    <sheet name="24-03-341 res " sheetId="24" r:id="rId4"/>
    <sheet name="24-03-342" sheetId="25" r:id="rId5"/>
    <sheet name="24-03-342 res " sheetId="26" r:id="rId6"/>
    <sheet name="24-03-409" sheetId="27" r:id="rId7"/>
    <sheet name="24-03-409 res " sheetId="28" r:id="rId8"/>
    <sheet name="24-03-998" sheetId="29" r:id="rId9"/>
    <sheet name="24-03-998 res" sheetId="30" r:id="rId10"/>
  </sheets>
  <definedNames>
    <definedName name="_xlnm.Print_Area" localSheetId="0">'24-03-315'!$A$1:$AI$192</definedName>
    <definedName name="_xlnm.Print_Area" localSheetId="1">'24-03-315 res'!$A$1:$Y$25</definedName>
    <definedName name="_xlnm.Print_Area" localSheetId="2">'24-03-341'!$A$1:$AI$360</definedName>
    <definedName name="_xlnm.Print_Area" localSheetId="3">'24-03-341 res '!$A$1:$Y$25</definedName>
    <definedName name="_xlnm.Print_Area" localSheetId="4">'24-03-342'!$A$1:$AI$105</definedName>
    <definedName name="_xlnm.Print_Area" localSheetId="5">'24-03-342 res '!$A$1:$Y$25</definedName>
    <definedName name="_xlnm.Print_Area" localSheetId="6">'24-03-409'!$A$1:$AI$193</definedName>
    <definedName name="_xlnm.Print_Area" localSheetId="7">'24-03-409 res '!$A$1:$Y$25</definedName>
    <definedName name="_xlnm.Print_Area" localSheetId="8">'24-03-998'!$A$1:$AI$237</definedName>
    <definedName name="_xlnm.Print_Area" localSheetId="9">'24-03-998 res'!$A$1:$Y$25</definedName>
    <definedName name="_xlnm.Print_Titles" localSheetId="0">'24-03-315'!$1:$7</definedName>
    <definedName name="_xlnm.Print_Titles" localSheetId="1">'24-03-315 res'!$6:$7</definedName>
    <definedName name="_xlnm.Print_Titles" localSheetId="2">'24-03-341'!$1:$7</definedName>
    <definedName name="_xlnm.Print_Titles" localSheetId="3">'24-03-341 res '!$6:$7</definedName>
    <definedName name="_xlnm.Print_Titles" localSheetId="4">'24-03-342'!$1:$7</definedName>
    <definedName name="_xlnm.Print_Titles" localSheetId="5">'24-03-342 res '!$6:$7</definedName>
    <definedName name="_xlnm.Print_Titles" localSheetId="6">'24-03-409'!$1:$7</definedName>
    <definedName name="_xlnm.Print_Titles" localSheetId="7">'24-03-409 res '!$6:$7</definedName>
    <definedName name="_xlnm.Print_Titles" localSheetId="8">'24-03-998'!$1:$7</definedName>
    <definedName name="_xlnm.Print_Titles" localSheetId="9">'24-03-998 res'!$6:$7</definedName>
  </definedNames>
  <calcPr calcId="125725"/>
</workbook>
</file>

<file path=xl/calcChain.xml><?xml version="1.0" encoding="utf-8"?>
<calcChain xmlns="http://schemas.openxmlformats.org/spreadsheetml/2006/main">
  <c r="Q269" i="23"/>
  <c r="AB235" i="29" l="1"/>
  <c r="AC235" s="1"/>
  <c r="AB234"/>
  <c r="AB233"/>
  <c r="AC233" s="1"/>
  <c r="AB232"/>
  <c r="AB231"/>
  <c r="AC231" s="1"/>
  <c r="AB230"/>
  <c r="AB229"/>
  <c r="AC229" s="1"/>
  <c r="AB228"/>
  <c r="AB227"/>
  <c r="AC227" s="1"/>
  <c r="AB226"/>
  <c r="AB225"/>
  <c r="AB224"/>
  <c r="AB223"/>
  <c r="AC223" s="1"/>
  <c r="AB222"/>
  <c r="AB221"/>
  <c r="AB220"/>
  <c r="AB219"/>
  <c r="AC219" s="1"/>
  <c r="AB218"/>
  <c r="AB217"/>
  <c r="AB216"/>
  <c r="AC215"/>
  <c r="AB215"/>
  <c r="AB214"/>
  <c r="AB213"/>
  <c r="AB212"/>
  <c r="AB211"/>
  <c r="AC211" s="1"/>
  <c r="AB210"/>
  <c r="AB209"/>
  <c r="AB208"/>
  <c r="AB207"/>
  <c r="AC207" s="1"/>
  <c r="AB206"/>
  <c r="AB205"/>
  <c r="AB204"/>
  <c r="AB203"/>
  <c r="AC203" s="1"/>
  <c r="AB202"/>
  <c r="AB201"/>
  <c r="AB200"/>
  <c r="AB199"/>
  <c r="AC199" s="1"/>
  <c r="AB198"/>
  <c r="AB197"/>
  <c r="AB196"/>
  <c r="AB195"/>
  <c r="AC195" s="1"/>
  <c r="AB194"/>
  <c r="AB193"/>
  <c r="AB192"/>
  <c r="AB191"/>
  <c r="AC191" s="1"/>
  <c r="AB190"/>
  <c r="AB189"/>
  <c r="AB188"/>
  <c r="AB187"/>
  <c r="AC187" s="1"/>
  <c r="AB186"/>
  <c r="AB185"/>
  <c r="AB184"/>
  <c r="AB183"/>
  <c r="AC183" s="1"/>
  <c r="AB182"/>
  <c r="AB181"/>
  <c r="AB180"/>
  <c r="AB179"/>
  <c r="AC179" s="1"/>
  <c r="AB178"/>
  <c r="AB177"/>
  <c r="AB176"/>
  <c r="AB175"/>
  <c r="AC175" s="1"/>
  <c r="AB174"/>
  <c r="AB173"/>
  <c r="AB172"/>
  <c r="AB171"/>
  <c r="AC171" s="1"/>
  <c r="AB236"/>
  <c r="AA236"/>
  <c r="Z236"/>
  <c r="Y236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171"/>
  <c r="X236" s="1"/>
  <c r="W236"/>
  <c r="V236"/>
  <c r="U236"/>
  <c r="N236"/>
  <c r="M236"/>
  <c r="L236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R236"/>
  <c r="S236"/>
  <c r="Q236"/>
  <c r="J236"/>
  <c r="T171"/>
  <c r="T236" s="1"/>
  <c r="AF352" i="23"/>
  <c r="AB352"/>
  <c r="AF351"/>
  <c r="AB351"/>
  <c r="AF350"/>
  <c r="AB350"/>
  <c r="AF349"/>
  <c r="AB349"/>
  <c r="AF348"/>
  <c r="AB348"/>
  <c r="AF347"/>
  <c r="AB347"/>
  <c r="AF346"/>
  <c r="AB346"/>
  <c r="AF345"/>
  <c r="AB345"/>
  <c r="AF344"/>
  <c r="AB344"/>
  <c r="AF343"/>
  <c r="AB343"/>
  <c r="AF342"/>
  <c r="AB342"/>
  <c r="AF341"/>
  <c r="AB341"/>
  <c r="AF340"/>
  <c r="AB340"/>
  <c r="AF339"/>
  <c r="AB339"/>
  <c r="AF338"/>
  <c r="AB338"/>
  <c r="AF337"/>
  <c r="AB337"/>
  <c r="AF336"/>
  <c r="AB336"/>
  <c r="AF335"/>
  <c r="AB335"/>
  <c r="AF334"/>
  <c r="AB334"/>
  <c r="AF333"/>
  <c r="AB333"/>
  <c r="AF332"/>
  <c r="AB332"/>
  <c r="AF331"/>
  <c r="AB331"/>
  <c r="AF330"/>
  <c r="AB330"/>
  <c r="AF329"/>
  <c r="AB329"/>
  <c r="AF328"/>
  <c r="AB328"/>
  <c r="AF327"/>
  <c r="AB327"/>
  <c r="AF326"/>
  <c r="AB326"/>
  <c r="AF325"/>
  <c r="AB325"/>
  <c r="AF324"/>
  <c r="AB324"/>
  <c r="AF323"/>
  <c r="AB323"/>
  <c r="AF322"/>
  <c r="AB322"/>
  <c r="AF321"/>
  <c r="AB321"/>
  <c r="AF320"/>
  <c r="AB320"/>
  <c r="AG320" s="1"/>
  <c r="AH320" s="1"/>
  <c r="AF319"/>
  <c r="AB319"/>
  <c r="AF318"/>
  <c r="AB318"/>
  <c r="AG318" s="1"/>
  <c r="AH318" s="1"/>
  <c r="AF317"/>
  <c r="AB317"/>
  <c r="AF316"/>
  <c r="AB316"/>
  <c r="AG316" s="1"/>
  <c r="AH316" s="1"/>
  <c r="AF315"/>
  <c r="AB315"/>
  <c r="AF314"/>
  <c r="AB314"/>
  <c r="AG314" s="1"/>
  <c r="AH314" s="1"/>
  <c r="AF313"/>
  <c r="AB313"/>
  <c r="AF312"/>
  <c r="AB312"/>
  <c r="AG312" s="1"/>
  <c r="AH312" s="1"/>
  <c r="AF311"/>
  <c r="AB311"/>
  <c r="X352"/>
  <c r="X351"/>
  <c r="X350"/>
  <c r="X349"/>
  <c r="X348"/>
  <c r="X347"/>
  <c r="X346"/>
  <c r="X345"/>
  <c r="X344"/>
  <c r="X343"/>
  <c r="X342"/>
  <c r="X341"/>
  <c r="X340"/>
  <c r="X339"/>
  <c r="X338"/>
  <c r="X337"/>
  <c r="X336"/>
  <c r="X335"/>
  <c r="X334"/>
  <c r="X333"/>
  <c r="X332"/>
  <c r="X331"/>
  <c r="X330"/>
  <c r="X329"/>
  <c r="X328"/>
  <c r="X327"/>
  <c r="X326"/>
  <c r="X325"/>
  <c r="X324"/>
  <c r="X323"/>
  <c r="X322"/>
  <c r="X321"/>
  <c r="X320"/>
  <c r="X319"/>
  <c r="X318"/>
  <c r="X317"/>
  <c r="X316"/>
  <c r="X315"/>
  <c r="X314"/>
  <c r="X313"/>
  <c r="X312"/>
  <c r="X311"/>
  <c r="V354"/>
  <c r="W354"/>
  <c r="U354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J354"/>
  <c r="AG311" l="1"/>
  <c r="AH311" s="1"/>
  <c r="AG315"/>
  <c r="AH315" s="1"/>
  <c r="AG317"/>
  <c r="AH317" s="1"/>
  <c r="AG319"/>
  <c r="AH319" s="1"/>
  <c r="AG321"/>
  <c r="AH321" s="1"/>
  <c r="AG323"/>
  <c r="AH323" s="1"/>
  <c r="AG325"/>
  <c r="AH325" s="1"/>
  <c r="AG327"/>
  <c r="AH327" s="1"/>
  <c r="AG329"/>
  <c r="AH329" s="1"/>
  <c r="AG331"/>
  <c r="AH331" s="1"/>
  <c r="AG333"/>
  <c r="AH333" s="1"/>
  <c r="AG335"/>
  <c r="AH335" s="1"/>
  <c r="AG337"/>
  <c r="AH337" s="1"/>
  <c r="AG339"/>
  <c r="AH339" s="1"/>
  <c r="AG341"/>
  <c r="AH341" s="1"/>
  <c r="AG343"/>
  <c r="AH343" s="1"/>
  <c r="AG345"/>
  <c r="AH345" s="1"/>
  <c r="AG347"/>
  <c r="AH347" s="1"/>
  <c r="AG349"/>
  <c r="AH349" s="1"/>
  <c r="AG351"/>
  <c r="AH351" s="1"/>
  <c r="AG313"/>
  <c r="AH313" s="1"/>
  <c r="AG322"/>
  <c r="AH322" s="1"/>
  <c r="AG324"/>
  <c r="AH324" s="1"/>
  <c r="AG326"/>
  <c r="AH326" s="1"/>
  <c r="AG328"/>
  <c r="AH328" s="1"/>
  <c r="AG330"/>
  <c r="AH330" s="1"/>
  <c r="AG332"/>
  <c r="AH332" s="1"/>
  <c r="AG334"/>
  <c r="AH334" s="1"/>
  <c r="AG336"/>
  <c r="AH336" s="1"/>
  <c r="AG338"/>
  <c r="AH338" s="1"/>
  <c r="AG340"/>
  <c r="AH340" s="1"/>
  <c r="AG342"/>
  <c r="AH342" s="1"/>
  <c r="AG344"/>
  <c r="AH344" s="1"/>
  <c r="AG346"/>
  <c r="AH346" s="1"/>
  <c r="AG348"/>
  <c r="AH348" s="1"/>
  <c r="AG350"/>
  <c r="AH350" s="1"/>
  <c r="AG352"/>
  <c r="AH352" s="1"/>
  <c r="AD229" i="29"/>
  <c r="AD233"/>
  <c r="AD171"/>
  <c r="AC173"/>
  <c r="AD173" s="1"/>
  <c r="AE173" s="1"/>
  <c r="AF173" s="1"/>
  <c r="AG173" s="1"/>
  <c r="AD175"/>
  <c r="AC177"/>
  <c r="AD177" s="1"/>
  <c r="AE177" s="1"/>
  <c r="AF177" s="1"/>
  <c r="AG177" s="1"/>
  <c r="AD179"/>
  <c r="AC181"/>
  <c r="AD181" s="1"/>
  <c r="AE181" s="1"/>
  <c r="AF181" s="1"/>
  <c r="AG181" s="1"/>
  <c r="AD183"/>
  <c r="AC185"/>
  <c r="AD185" s="1"/>
  <c r="AE185" s="1"/>
  <c r="AF185" s="1"/>
  <c r="AG185" s="1"/>
  <c r="AD187"/>
  <c r="AC189"/>
  <c r="AD189" s="1"/>
  <c r="AE189" s="1"/>
  <c r="AF189" s="1"/>
  <c r="AG189" s="1"/>
  <c r="AD191"/>
  <c r="AC193"/>
  <c r="AD193" s="1"/>
  <c r="AE193" s="1"/>
  <c r="AF193" s="1"/>
  <c r="AG193" s="1"/>
  <c r="AD195"/>
  <c r="AC197"/>
  <c r="AD197" s="1"/>
  <c r="AE197" s="1"/>
  <c r="AF197" s="1"/>
  <c r="AG197" s="1"/>
  <c r="AD199"/>
  <c r="AC201"/>
  <c r="AD201" s="1"/>
  <c r="AE201" s="1"/>
  <c r="AF201" s="1"/>
  <c r="AG201" s="1"/>
  <c r="AD203"/>
  <c r="AC205"/>
  <c r="AD205" s="1"/>
  <c r="AE205" s="1"/>
  <c r="AF205" s="1"/>
  <c r="AG205" s="1"/>
  <c r="AD207"/>
  <c r="AC209"/>
  <c r="AD209" s="1"/>
  <c r="AE209" s="1"/>
  <c r="AF209" s="1"/>
  <c r="AG209" s="1"/>
  <c r="AD211"/>
  <c r="AC213"/>
  <c r="AD213" s="1"/>
  <c r="AE213" s="1"/>
  <c r="AF213" s="1"/>
  <c r="AG213" s="1"/>
  <c r="AD215"/>
  <c r="AC217"/>
  <c r="AD217" s="1"/>
  <c r="AE217" s="1"/>
  <c r="AF217" s="1"/>
  <c r="AG217" s="1"/>
  <c r="AD219"/>
  <c r="AC221"/>
  <c r="AD221" s="1"/>
  <c r="AE221" s="1"/>
  <c r="AF221" s="1"/>
  <c r="AG221" s="1"/>
  <c r="AD223"/>
  <c r="AC225"/>
  <c r="AD225" s="1"/>
  <c r="AE225" s="1"/>
  <c r="AF225" s="1"/>
  <c r="AG225" s="1"/>
  <c r="AD227"/>
  <c r="AD231"/>
  <c r="AE231" s="1"/>
  <c r="AF231" s="1"/>
  <c r="AG231" s="1"/>
  <c r="AD235"/>
  <c r="AE171"/>
  <c r="AF171" s="1"/>
  <c r="AG171" s="1"/>
  <c r="AE175"/>
  <c r="AF175" s="1"/>
  <c r="AG175" s="1"/>
  <c r="AE179"/>
  <c r="AF179" s="1"/>
  <c r="AG179" s="1"/>
  <c r="AE183"/>
  <c r="AF183" s="1"/>
  <c r="AG183" s="1"/>
  <c r="AE187"/>
  <c r="AF187" s="1"/>
  <c r="AG187" s="1"/>
  <c r="AE191"/>
  <c r="AF191" s="1"/>
  <c r="AG191" s="1"/>
  <c r="AE195"/>
  <c r="AF195" s="1"/>
  <c r="AG195" s="1"/>
  <c r="AE199"/>
  <c r="AF199" s="1"/>
  <c r="AG199" s="1"/>
  <c r="AE203"/>
  <c r="AF203" s="1"/>
  <c r="AG203" s="1"/>
  <c r="AE207"/>
  <c r="AF207" s="1"/>
  <c r="AG207" s="1"/>
  <c r="AE211"/>
  <c r="AF211" s="1"/>
  <c r="AG211" s="1"/>
  <c r="AE215"/>
  <c r="AF215" s="1"/>
  <c r="AG215" s="1"/>
  <c r="AE219"/>
  <c r="AE223"/>
  <c r="AF223" s="1"/>
  <c r="AG223" s="1"/>
  <c r="AE227"/>
  <c r="AE229"/>
  <c r="AF229" s="1"/>
  <c r="AG229" s="1"/>
  <c r="AE233"/>
  <c r="AF233" s="1"/>
  <c r="AG233" s="1"/>
  <c r="AE235"/>
  <c r="AC172"/>
  <c r="AD172" s="1"/>
  <c r="AC174"/>
  <c r="AC176"/>
  <c r="AD176" s="1"/>
  <c r="AE176" s="1"/>
  <c r="AC178"/>
  <c r="AC180"/>
  <c r="AD180" s="1"/>
  <c r="AE180" s="1"/>
  <c r="AC182"/>
  <c r="AC184"/>
  <c r="AD184" s="1"/>
  <c r="AE184" s="1"/>
  <c r="AC186"/>
  <c r="AC188"/>
  <c r="AD188" s="1"/>
  <c r="AE188" s="1"/>
  <c r="AC190"/>
  <c r="AC192"/>
  <c r="AD192" s="1"/>
  <c r="AE192" s="1"/>
  <c r="AC194"/>
  <c r="AC196"/>
  <c r="AD196" s="1"/>
  <c r="AE196" s="1"/>
  <c r="AC198"/>
  <c r="AC200"/>
  <c r="AD200" s="1"/>
  <c r="AE200" s="1"/>
  <c r="AC202"/>
  <c r="AC204"/>
  <c r="AD204" s="1"/>
  <c r="AE204" s="1"/>
  <c r="AC206"/>
  <c r="AC208"/>
  <c r="AD208" s="1"/>
  <c r="AE208" s="1"/>
  <c r="AC210"/>
  <c r="AC212"/>
  <c r="AD212" s="1"/>
  <c r="AE212" s="1"/>
  <c r="AC214"/>
  <c r="AC216"/>
  <c r="AD216" s="1"/>
  <c r="AE216" s="1"/>
  <c r="AC218"/>
  <c r="AC220"/>
  <c r="AD220" s="1"/>
  <c r="AE220" s="1"/>
  <c r="AC222"/>
  <c r="AC224"/>
  <c r="AD224" s="1"/>
  <c r="AE224" s="1"/>
  <c r="AC226"/>
  <c r="AC228"/>
  <c r="AD228" s="1"/>
  <c r="AE228" s="1"/>
  <c r="AC230"/>
  <c r="AC232"/>
  <c r="AD232" s="1"/>
  <c r="AE232" s="1"/>
  <c r="AC234"/>
  <c r="AF306" i="23"/>
  <c r="AB306"/>
  <c r="AF305"/>
  <c r="AB305"/>
  <c r="AF304"/>
  <c r="AB304"/>
  <c r="X306"/>
  <c r="X305"/>
  <c r="X304"/>
  <c r="V309"/>
  <c r="W309"/>
  <c r="U309"/>
  <c r="T306"/>
  <c r="T305"/>
  <c r="T304"/>
  <c r="M309"/>
  <c r="L309"/>
  <c r="J309"/>
  <c r="AH231" i="29" l="1"/>
  <c r="AH221"/>
  <c r="AH205"/>
  <c r="AH197"/>
  <c r="AH189"/>
  <c r="AH181"/>
  <c r="AH173"/>
  <c r="AH195"/>
  <c r="AH179"/>
  <c r="AH213"/>
  <c r="AH229"/>
  <c r="AH215"/>
  <c r="AH199"/>
  <c r="AH183"/>
  <c r="AH203"/>
  <c r="AH171"/>
  <c r="AH225"/>
  <c r="AH217"/>
  <c r="AH209"/>
  <c r="AH201"/>
  <c r="AH193"/>
  <c r="AH185"/>
  <c r="AH177"/>
  <c r="AH211"/>
  <c r="AH233"/>
  <c r="AH187"/>
  <c r="AH223"/>
  <c r="AH207"/>
  <c r="AH191"/>
  <c r="AH175"/>
  <c r="AF227"/>
  <c r="AG227" s="1"/>
  <c r="AF219"/>
  <c r="AG219" s="1"/>
  <c r="AF235"/>
  <c r="AG235" s="1"/>
  <c r="AC236"/>
  <c r="AD234"/>
  <c r="AD230"/>
  <c r="AD226"/>
  <c r="AD222"/>
  <c r="AD218"/>
  <c r="AD214"/>
  <c r="AD210"/>
  <c r="AD206"/>
  <c r="AD202"/>
  <c r="AD198"/>
  <c r="AD194"/>
  <c r="AD190"/>
  <c r="AD186"/>
  <c r="AD182"/>
  <c r="AD178"/>
  <c r="AD174"/>
  <c r="AD236" s="1"/>
  <c r="AE172"/>
  <c r="AF232"/>
  <c r="AG232" s="1"/>
  <c r="AF228"/>
  <c r="AG228" s="1"/>
  <c r="AF224"/>
  <c r="AG224" s="1"/>
  <c r="AF220"/>
  <c r="AG220" s="1"/>
  <c r="AF216"/>
  <c r="AG216" s="1"/>
  <c r="AF212"/>
  <c r="AG212" s="1"/>
  <c r="AF208"/>
  <c r="AG208" s="1"/>
  <c r="AF204"/>
  <c r="AG204" s="1"/>
  <c r="AF200"/>
  <c r="AG200" s="1"/>
  <c r="AF196"/>
  <c r="AG196" s="1"/>
  <c r="AF192"/>
  <c r="AG192" s="1"/>
  <c r="AF188"/>
  <c r="AG188" s="1"/>
  <c r="AF184"/>
  <c r="AG184" s="1"/>
  <c r="AF180"/>
  <c r="AG180" s="1"/>
  <c r="AF176"/>
  <c r="AG176" s="1"/>
  <c r="AF172"/>
  <c r="AG172" s="1"/>
  <c r="AE234"/>
  <c r="AF234" s="1"/>
  <c r="AG234" s="1"/>
  <c r="AE226"/>
  <c r="AF226" s="1"/>
  <c r="AG226" s="1"/>
  <c r="AE218"/>
  <c r="AF218" s="1"/>
  <c r="AG218" s="1"/>
  <c r="AE210"/>
  <c r="AF210" s="1"/>
  <c r="AG210" s="1"/>
  <c r="AE202"/>
  <c r="AF202" s="1"/>
  <c r="AG202" s="1"/>
  <c r="AE194"/>
  <c r="AF194" s="1"/>
  <c r="AG194" s="1"/>
  <c r="AE186"/>
  <c r="AF186" s="1"/>
  <c r="AG186" s="1"/>
  <c r="AE178"/>
  <c r="AF178" s="1"/>
  <c r="AG178" s="1"/>
  <c r="AG304" i="23"/>
  <c r="AH304" s="1"/>
  <c r="AG305"/>
  <c r="AH305" s="1"/>
  <c r="AG306"/>
  <c r="AH306" s="1"/>
  <c r="AF299"/>
  <c r="AB299"/>
  <c r="AF298"/>
  <c r="AB298"/>
  <c r="AF297"/>
  <c r="AB297"/>
  <c r="AF296"/>
  <c r="AB296"/>
  <c r="AF295"/>
  <c r="AB295"/>
  <c r="AF294"/>
  <c r="AB294"/>
  <c r="AF293"/>
  <c r="AB293"/>
  <c r="AF292"/>
  <c r="AB292"/>
  <c r="AF291"/>
  <c r="AB291"/>
  <c r="V302"/>
  <c r="W302"/>
  <c r="U302"/>
  <c r="X299"/>
  <c r="X298"/>
  <c r="X297"/>
  <c r="X296"/>
  <c r="X295"/>
  <c r="X294"/>
  <c r="X293"/>
  <c r="X292"/>
  <c r="X291"/>
  <c r="T299"/>
  <c r="T298"/>
  <c r="T297"/>
  <c r="T296"/>
  <c r="T295"/>
  <c r="T294"/>
  <c r="T293"/>
  <c r="T292"/>
  <c r="T291"/>
  <c r="J302"/>
  <c r="AH186" i="29" l="1"/>
  <c r="AH218"/>
  <c r="AH176"/>
  <c r="AH192"/>
  <c r="AH208"/>
  <c r="AH224"/>
  <c r="AH178"/>
  <c r="AH210"/>
  <c r="AH172"/>
  <c r="AH188"/>
  <c r="AH204"/>
  <c r="AH220"/>
  <c r="AH227"/>
  <c r="AH202"/>
  <c r="AH234"/>
  <c r="AH184"/>
  <c r="AH200"/>
  <c r="AH216"/>
  <c r="AH232"/>
  <c r="AH219"/>
  <c r="AH194"/>
  <c r="AH226"/>
  <c r="AH180"/>
  <c r="AH196"/>
  <c r="AH212"/>
  <c r="AH228"/>
  <c r="AH235"/>
  <c r="AE174"/>
  <c r="AE182"/>
  <c r="AF182" s="1"/>
  <c r="AG182" s="1"/>
  <c r="AE190"/>
  <c r="AF190" s="1"/>
  <c r="AG190" s="1"/>
  <c r="AE198"/>
  <c r="AF198" s="1"/>
  <c r="AG198" s="1"/>
  <c r="AE206"/>
  <c r="AF206" s="1"/>
  <c r="AG206" s="1"/>
  <c r="AE214"/>
  <c r="AF214" s="1"/>
  <c r="AG214" s="1"/>
  <c r="AE222"/>
  <c r="AF222" s="1"/>
  <c r="AG222" s="1"/>
  <c r="AE230"/>
  <c r="AF230" s="1"/>
  <c r="AG230" s="1"/>
  <c r="AF174"/>
  <c r="AG174" s="1"/>
  <c r="AG236" s="1"/>
  <c r="AG291" i="23"/>
  <c r="AG292"/>
  <c r="AH292" s="1"/>
  <c r="AG293"/>
  <c r="AH293" s="1"/>
  <c r="AG294"/>
  <c r="AH294" s="1"/>
  <c r="AG295"/>
  <c r="AH295" s="1"/>
  <c r="AG296"/>
  <c r="AH296" s="1"/>
  <c r="AG297"/>
  <c r="AH297" s="1"/>
  <c r="AG298"/>
  <c r="AH298" s="1"/>
  <c r="AG299"/>
  <c r="AH299" s="1"/>
  <c r="R289"/>
  <c r="S289"/>
  <c r="AB285"/>
  <c r="AF285"/>
  <c r="X286"/>
  <c r="AB286"/>
  <c r="AF286"/>
  <c r="T280"/>
  <c r="T281"/>
  <c r="T282"/>
  <c r="T283"/>
  <c r="T284"/>
  <c r="T285"/>
  <c r="T286"/>
  <c r="W288"/>
  <c r="W287"/>
  <c r="V285"/>
  <c r="X285" s="1"/>
  <c r="J289"/>
  <c r="AH214" i="29" l="1"/>
  <c r="AH182"/>
  <c r="AH222"/>
  <c r="AH190"/>
  <c r="AH230"/>
  <c r="AH198"/>
  <c r="AH174"/>
  <c r="AH206"/>
  <c r="AE236"/>
  <c r="AF236"/>
  <c r="AH291" i="23"/>
  <c r="AG285"/>
  <c r="AH285" s="1"/>
  <c r="AG286"/>
  <c r="AH286" s="1"/>
  <c r="AF273" l="1"/>
  <c r="AB273"/>
  <c r="AF272"/>
  <c r="AB272"/>
  <c r="AF271"/>
  <c r="AB271"/>
  <c r="X273"/>
  <c r="X272"/>
  <c r="X271"/>
  <c r="V276"/>
  <c r="W276"/>
  <c r="U276"/>
  <c r="T273"/>
  <c r="T272"/>
  <c r="T271"/>
  <c r="J276"/>
  <c r="AG271" l="1"/>
  <c r="AG272"/>
  <c r="AH272" s="1"/>
  <c r="AG273"/>
  <c r="AH273" s="1"/>
  <c r="AF266"/>
  <c r="AB266"/>
  <c r="AF265"/>
  <c r="AB265"/>
  <c r="AF264"/>
  <c r="AB264"/>
  <c r="AF263"/>
  <c r="AB263"/>
  <c r="AF262"/>
  <c r="AB262"/>
  <c r="AF261"/>
  <c r="AB261"/>
  <c r="AF260"/>
  <c r="AB260"/>
  <c r="AF259"/>
  <c r="AB259"/>
  <c r="AF258"/>
  <c r="AB258"/>
  <c r="AF257"/>
  <c r="AB257"/>
  <c r="AF256"/>
  <c r="AB256"/>
  <c r="AF255"/>
  <c r="AB255"/>
  <c r="AF254"/>
  <c r="AB254"/>
  <c r="AF253"/>
  <c r="AB253"/>
  <c r="AF252"/>
  <c r="AB252"/>
  <c r="AF251"/>
  <c r="AB251"/>
  <c r="AF250"/>
  <c r="AB250"/>
  <c r="AF249"/>
  <c r="AB249"/>
  <c r="AF248"/>
  <c r="AB248"/>
  <c r="AF247"/>
  <c r="AB247"/>
  <c r="AF246"/>
  <c r="AB246"/>
  <c r="AF245"/>
  <c r="AB245"/>
  <c r="AF244"/>
  <c r="AB244"/>
  <c r="AF243"/>
  <c r="AB243"/>
  <c r="AF242"/>
  <c r="AB242"/>
  <c r="AF241"/>
  <c r="AB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41"/>
  <c r="W269"/>
  <c r="V269"/>
  <c r="U269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J269"/>
  <c r="AH271" l="1"/>
  <c r="AG241"/>
  <c r="AG242"/>
  <c r="AH242" s="1"/>
  <c r="AG243"/>
  <c r="AH243" s="1"/>
  <c r="AG244"/>
  <c r="AH244" s="1"/>
  <c r="AG245"/>
  <c r="AH245" s="1"/>
  <c r="AG246"/>
  <c r="AH246" s="1"/>
  <c r="AG247"/>
  <c r="AH247" s="1"/>
  <c r="AG248"/>
  <c r="AH248" s="1"/>
  <c r="AG249"/>
  <c r="AH249" s="1"/>
  <c r="AG250"/>
  <c r="AH250" s="1"/>
  <c r="AG251"/>
  <c r="AH251" s="1"/>
  <c r="AG252"/>
  <c r="AH252" s="1"/>
  <c r="AG253"/>
  <c r="AH253" s="1"/>
  <c r="AG254"/>
  <c r="AH254" s="1"/>
  <c r="AG255"/>
  <c r="AH255" s="1"/>
  <c r="AG256"/>
  <c r="AH256" s="1"/>
  <c r="AG257"/>
  <c r="AH257" s="1"/>
  <c r="AG258"/>
  <c r="AH258" s="1"/>
  <c r="AG259"/>
  <c r="AH259" s="1"/>
  <c r="AG260"/>
  <c r="AH260" s="1"/>
  <c r="AG261"/>
  <c r="AH261" s="1"/>
  <c r="AG262"/>
  <c r="AH262" s="1"/>
  <c r="AG263"/>
  <c r="AH263" s="1"/>
  <c r="AG264"/>
  <c r="AH264" s="1"/>
  <c r="AG265"/>
  <c r="AH265" s="1"/>
  <c r="AG266"/>
  <c r="AH266" s="1"/>
  <c r="W239"/>
  <c r="AF236"/>
  <c r="AB236"/>
  <c r="AF235"/>
  <c r="AB235"/>
  <c r="AF234"/>
  <c r="AB234"/>
  <c r="AF233"/>
  <c r="AB233"/>
  <c r="AF232"/>
  <c r="AB232"/>
  <c r="AF231"/>
  <c r="AB231"/>
  <c r="AF230"/>
  <c r="AB230"/>
  <c r="AF229"/>
  <c r="AB229"/>
  <c r="AF228"/>
  <c r="AB228"/>
  <c r="AF227"/>
  <c r="AB227"/>
  <c r="AF226"/>
  <c r="AB226"/>
  <c r="AF225"/>
  <c r="AB225"/>
  <c r="AF224"/>
  <c r="AB224"/>
  <c r="AF223"/>
  <c r="AB223"/>
  <c r="AF222"/>
  <c r="AB222"/>
  <c r="AF221"/>
  <c r="AB221"/>
  <c r="AF220"/>
  <c r="AB220"/>
  <c r="AF219"/>
  <c r="AB219"/>
  <c r="AF218"/>
  <c r="AB218"/>
  <c r="AF217"/>
  <c r="AB217"/>
  <c r="AF216"/>
  <c r="AB216"/>
  <c r="AF215"/>
  <c r="AB215"/>
  <c r="AF214"/>
  <c r="AB214"/>
  <c r="V239"/>
  <c r="U239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J239"/>
  <c r="AH241" l="1"/>
  <c r="AG214"/>
  <c r="AH214" s="1"/>
  <c r="AG216"/>
  <c r="AH216" s="1"/>
  <c r="AG218"/>
  <c r="AH218" s="1"/>
  <c r="AG220"/>
  <c r="AH220" s="1"/>
  <c r="AG219"/>
  <c r="AH219" s="1"/>
  <c r="AG215"/>
  <c r="AH215" s="1"/>
  <c r="AG217"/>
  <c r="AH217" s="1"/>
  <c r="AG221"/>
  <c r="AH221" s="1"/>
  <c r="AG222"/>
  <c r="AH222" s="1"/>
  <c r="AG223"/>
  <c r="AH223" s="1"/>
  <c r="AG224"/>
  <c r="AH224" s="1"/>
  <c r="AG225"/>
  <c r="AH225" s="1"/>
  <c r="AG226"/>
  <c r="AH226" s="1"/>
  <c r="AG227"/>
  <c r="AH227" s="1"/>
  <c r="AG228"/>
  <c r="AH228" s="1"/>
  <c r="AG229"/>
  <c r="AH229" s="1"/>
  <c r="AG230"/>
  <c r="AH230" s="1"/>
  <c r="AG231"/>
  <c r="AH231" s="1"/>
  <c r="AG232"/>
  <c r="AH232" s="1"/>
  <c r="AG233"/>
  <c r="AH233" s="1"/>
  <c r="AG234"/>
  <c r="AH234" s="1"/>
  <c r="AG235"/>
  <c r="AH235" s="1"/>
  <c r="AG236"/>
  <c r="AH236" s="1"/>
  <c r="X210"/>
  <c r="Q212"/>
  <c r="S212"/>
  <c r="R212"/>
  <c r="W212"/>
  <c r="V212"/>
  <c r="U212"/>
  <c r="AF209"/>
  <c r="AB209"/>
  <c r="X209"/>
  <c r="AF208"/>
  <c r="AB208"/>
  <c r="X208"/>
  <c r="AF207"/>
  <c r="AB207"/>
  <c r="X207"/>
  <c r="AF206"/>
  <c r="AB206"/>
  <c r="X206"/>
  <c r="AF205"/>
  <c r="AB205"/>
  <c r="X205"/>
  <c r="AF204"/>
  <c r="AB204"/>
  <c r="X204"/>
  <c r="AF203"/>
  <c r="AB203"/>
  <c r="X203"/>
  <c r="AF202"/>
  <c r="AB202"/>
  <c r="X202"/>
  <c r="AF201"/>
  <c r="AB201"/>
  <c r="X201"/>
  <c r="AF200"/>
  <c r="AB200"/>
  <c r="X200"/>
  <c r="AF199"/>
  <c r="AB199"/>
  <c r="X199"/>
  <c r="AF198"/>
  <c r="AB198"/>
  <c r="X198"/>
  <c r="AF197"/>
  <c r="AB197"/>
  <c r="X197"/>
  <c r="AF196"/>
  <c r="AB196"/>
  <c r="X196"/>
  <c r="AF195"/>
  <c r="AB195"/>
  <c r="X195"/>
  <c r="AF194"/>
  <c r="AB194"/>
  <c r="X194"/>
  <c r="AF193"/>
  <c r="AB193"/>
  <c r="X193"/>
  <c r="AF192"/>
  <c r="AB192"/>
  <c r="X192"/>
  <c r="AF191"/>
  <c r="AB191"/>
  <c r="X191"/>
  <c r="AF190"/>
  <c r="AB190"/>
  <c r="X190"/>
  <c r="AF189"/>
  <c r="AB189"/>
  <c r="X189"/>
  <c r="AF188"/>
  <c r="AB188"/>
  <c r="X188"/>
  <c r="AF187"/>
  <c r="AB187"/>
  <c r="X187"/>
  <c r="AF186"/>
  <c r="AB186"/>
  <c r="X186"/>
  <c r="AF185"/>
  <c r="AB185"/>
  <c r="X185"/>
  <c r="AF184"/>
  <c r="AB184"/>
  <c r="X184"/>
  <c r="AF183"/>
  <c r="AB183"/>
  <c r="X183"/>
  <c r="AF182"/>
  <c r="AB182"/>
  <c r="X182"/>
  <c r="AF181"/>
  <c r="AB181"/>
  <c r="X181"/>
  <c r="AF180"/>
  <c r="AB180"/>
  <c r="X180"/>
  <c r="AF179"/>
  <c r="AB179"/>
  <c r="X179"/>
  <c r="AF178"/>
  <c r="AB178"/>
  <c r="X178"/>
  <c r="AF177"/>
  <c r="AB177"/>
  <c r="X177"/>
  <c r="AF176"/>
  <c r="AB176"/>
  <c r="X176"/>
  <c r="AF175"/>
  <c r="AB175"/>
  <c r="X175"/>
  <c r="AF174"/>
  <c r="AB174"/>
  <c r="X174"/>
  <c r="AF173"/>
  <c r="AB173"/>
  <c r="X173"/>
  <c r="AF172"/>
  <c r="AB172"/>
  <c r="X172"/>
  <c r="AF171"/>
  <c r="AB171"/>
  <c r="X171"/>
  <c r="AF170"/>
  <c r="AB170"/>
  <c r="X170"/>
  <c r="AF169"/>
  <c r="AB169"/>
  <c r="X169"/>
  <c r="AF168"/>
  <c r="AB168"/>
  <c r="X168"/>
  <c r="AF167"/>
  <c r="AB167"/>
  <c r="X167"/>
  <c r="AF166"/>
  <c r="AB166"/>
  <c r="X166"/>
  <c r="AF165"/>
  <c r="AB165"/>
  <c r="X165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J212"/>
  <c r="AG166" l="1"/>
  <c r="AH166" s="1"/>
  <c r="AG168"/>
  <c r="AH168" s="1"/>
  <c r="AG170"/>
  <c r="AH170" s="1"/>
  <c r="AG172"/>
  <c r="AH172" s="1"/>
  <c r="AG174"/>
  <c r="AH174" s="1"/>
  <c r="AG176"/>
  <c r="AH176" s="1"/>
  <c r="AG178"/>
  <c r="AH178" s="1"/>
  <c r="AG180"/>
  <c r="AH180" s="1"/>
  <c r="AG182"/>
  <c r="AH182" s="1"/>
  <c r="AG184"/>
  <c r="AH184" s="1"/>
  <c r="AG186"/>
  <c r="AH186" s="1"/>
  <c r="AG188"/>
  <c r="AH188" s="1"/>
  <c r="AG190"/>
  <c r="AH190" s="1"/>
  <c r="AG192"/>
  <c r="AH192" s="1"/>
  <c r="AG194"/>
  <c r="AH194" s="1"/>
  <c r="AG198"/>
  <c r="AH198" s="1"/>
  <c r="AG200"/>
  <c r="AH200" s="1"/>
  <c r="AG202"/>
  <c r="AH202" s="1"/>
  <c r="AG204"/>
  <c r="AH204" s="1"/>
  <c r="AG209"/>
  <c r="AH209" s="1"/>
  <c r="AG165"/>
  <c r="AH165" s="1"/>
  <c r="AG167"/>
  <c r="AH167" s="1"/>
  <c r="AG169"/>
  <c r="AH169" s="1"/>
  <c r="AG171"/>
  <c r="AH171" s="1"/>
  <c r="AG173"/>
  <c r="AH173" s="1"/>
  <c r="AG175"/>
  <c r="AH175" s="1"/>
  <c r="AG177"/>
  <c r="AH177" s="1"/>
  <c r="AG179"/>
  <c r="AH179" s="1"/>
  <c r="AG181"/>
  <c r="AH181" s="1"/>
  <c r="AG183"/>
  <c r="AH183" s="1"/>
  <c r="AG185"/>
  <c r="AH185" s="1"/>
  <c r="AG207"/>
  <c r="AH207" s="1"/>
  <c r="AG208"/>
  <c r="AH208" s="1"/>
  <c r="T212"/>
  <c r="AG187"/>
  <c r="AH187" s="1"/>
  <c r="AG189"/>
  <c r="AH189" s="1"/>
  <c r="AG191"/>
  <c r="AH191" s="1"/>
  <c r="AG193"/>
  <c r="AH193" s="1"/>
  <c r="AG195"/>
  <c r="AH195" s="1"/>
  <c r="AG199"/>
  <c r="AH199" s="1"/>
  <c r="AG201"/>
  <c r="AH201" s="1"/>
  <c r="AG203"/>
  <c r="AH203" s="1"/>
  <c r="AG205"/>
  <c r="AH205" s="1"/>
  <c r="AG206"/>
  <c r="AH206" s="1"/>
  <c r="AG197"/>
  <c r="AH197" s="1"/>
  <c r="AG196"/>
  <c r="AH196" l="1"/>
  <c r="X162" l="1"/>
  <c r="X161"/>
  <c r="AB160"/>
  <c r="AF160"/>
  <c r="X160"/>
  <c r="U163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AG160" l="1"/>
  <c r="AH160" s="1"/>
  <c r="AF127"/>
  <c r="AB127"/>
  <c r="AF126"/>
  <c r="AB126"/>
  <c r="AF125"/>
  <c r="AB125"/>
  <c r="AF124"/>
  <c r="AB124"/>
  <c r="AF123"/>
  <c r="AB123"/>
  <c r="AF122"/>
  <c r="AB122"/>
  <c r="AF121"/>
  <c r="AB121"/>
  <c r="AF120"/>
  <c r="AB120"/>
  <c r="AF119"/>
  <c r="AB119"/>
  <c r="AF118"/>
  <c r="AB118"/>
  <c r="AF117"/>
  <c r="AB117"/>
  <c r="AF116"/>
  <c r="AB116"/>
  <c r="AF115"/>
  <c r="AB115"/>
  <c r="AF114"/>
  <c r="AB114"/>
  <c r="AF113"/>
  <c r="AB113"/>
  <c r="AF112"/>
  <c r="AB112"/>
  <c r="AF111"/>
  <c r="AB111"/>
  <c r="AF110"/>
  <c r="AB110"/>
  <c r="AF109"/>
  <c r="AB109"/>
  <c r="AF108"/>
  <c r="AB108"/>
  <c r="AF107"/>
  <c r="AB107"/>
  <c r="AF106"/>
  <c r="AB106"/>
  <c r="AF105"/>
  <c r="AB105"/>
  <c r="AF104"/>
  <c r="AB104"/>
  <c r="AF103"/>
  <c r="AB103"/>
  <c r="AF102"/>
  <c r="AB102"/>
  <c r="AF101"/>
  <c r="AB101"/>
  <c r="AF100"/>
  <c r="AB100"/>
  <c r="AF99"/>
  <c r="AB99"/>
  <c r="AF98"/>
  <c r="AB98"/>
  <c r="AF97"/>
  <c r="AB97"/>
  <c r="AF96"/>
  <c r="AB96"/>
  <c r="AF95"/>
  <c r="AB95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W130"/>
  <c r="V130"/>
  <c r="U130"/>
  <c r="J130"/>
  <c r="X130" l="1"/>
  <c r="AG95"/>
  <c r="AG96"/>
  <c r="AH96" s="1"/>
  <c r="AG97"/>
  <c r="AH97" s="1"/>
  <c r="AG98"/>
  <c r="AH98" s="1"/>
  <c r="AG99"/>
  <c r="AH99" s="1"/>
  <c r="AG100"/>
  <c r="AH100" s="1"/>
  <c r="AG101"/>
  <c r="AH101" s="1"/>
  <c r="AG102"/>
  <c r="AH102" s="1"/>
  <c r="AG103"/>
  <c r="AH103" s="1"/>
  <c r="AG104"/>
  <c r="AH104" s="1"/>
  <c r="AG105"/>
  <c r="AH105" s="1"/>
  <c r="AG106"/>
  <c r="AH106" s="1"/>
  <c r="AG107"/>
  <c r="AH107" s="1"/>
  <c r="AG108"/>
  <c r="AH108" s="1"/>
  <c r="AG109"/>
  <c r="AH109" s="1"/>
  <c r="AG110"/>
  <c r="AH110" s="1"/>
  <c r="AG111"/>
  <c r="AH111" s="1"/>
  <c r="AG112"/>
  <c r="AH112" s="1"/>
  <c r="AG113"/>
  <c r="AH113" s="1"/>
  <c r="AG114"/>
  <c r="AH114" s="1"/>
  <c r="AG115"/>
  <c r="AH115" s="1"/>
  <c r="AG116"/>
  <c r="AH116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7"/>
  <c r="AH127" s="1"/>
  <c r="AF90"/>
  <c r="AB90"/>
  <c r="X90"/>
  <c r="AF89"/>
  <c r="AB89"/>
  <c r="X89"/>
  <c r="AF88"/>
  <c r="AB88"/>
  <c r="X88"/>
  <c r="AF87"/>
  <c r="AB87"/>
  <c r="X87"/>
  <c r="AF86"/>
  <c r="AB86"/>
  <c r="X86"/>
  <c r="AF85"/>
  <c r="AB85"/>
  <c r="X85"/>
  <c r="AF84"/>
  <c r="AB84"/>
  <c r="X84"/>
  <c r="AF83"/>
  <c r="AB83"/>
  <c r="X83"/>
  <c r="AF82"/>
  <c r="AB82"/>
  <c r="X82"/>
  <c r="AF81"/>
  <c r="AB81"/>
  <c r="X81"/>
  <c r="AF80"/>
  <c r="AB80"/>
  <c r="X80"/>
  <c r="AF79"/>
  <c r="AB79"/>
  <c r="X79"/>
  <c r="AF78"/>
  <c r="AB78"/>
  <c r="X78"/>
  <c r="AF77"/>
  <c r="AB77"/>
  <c r="X77"/>
  <c r="AF76"/>
  <c r="AB76"/>
  <c r="X76"/>
  <c r="AF75"/>
  <c r="AB75"/>
  <c r="X75"/>
  <c r="AF74"/>
  <c r="AB74"/>
  <c r="X74"/>
  <c r="AF73"/>
  <c r="AB73"/>
  <c r="X73"/>
  <c r="AF72"/>
  <c r="AB72"/>
  <c r="X72"/>
  <c r="AF71"/>
  <c r="AB71"/>
  <c r="X71"/>
  <c r="AF70"/>
  <c r="AB70"/>
  <c r="X70"/>
  <c r="AF69"/>
  <c r="AB69"/>
  <c r="X69"/>
  <c r="AF68"/>
  <c r="AB68"/>
  <c r="X68"/>
  <c r="AF67"/>
  <c r="AB67"/>
  <c r="X67"/>
  <c r="AF66"/>
  <c r="AB66"/>
  <c r="X66"/>
  <c r="AF65"/>
  <c r="AB65"/>
  <c r="X65"/>
  <c r="AF64"/>
  <c r="AB64"/>
  <c r="X64"/>
  <c r="AF63"/>
  <c r="AB63"/>
  <c r="X63"/>
  <c r="AF62"/>
  <c r="AB62"/>
  <c r="X62"/>
  <c r="AF61"/>
  <c r="AB61"/>
  <c r="X61"/>
  <c r="AF60"/>
  <c r="AB60"/>
  <c r="X60"/>
  <c r="AF59"/>
  <c r="AB59"/>
  <c r="X59"/>
  <c r="AF58"/>
  <c r="AB58"/>
  <c r="X58"/>
  <c r="AF57"/>
  <c r="AB57"/>
  <c r="X57"/>
  <c r="AF56"/>
  <c r="AB56"/>
  <c r="X56"/>
  <c r="V93"/>
  <c r="W93"/>
  <c r="U93"/>
  <c r="T90"/>
  <c r="AG90" s="1"/>
  <c r="T89"/>
  <c r="T88"/>
  <c r="AG88" s="1"/>
  <c r="T87"/>
  <c r="T86"/>
  <c r="AG86" s="1"/>
  <c r="T85"/>
  <c r="T84"/>
  <c r="AG84" s="1"/>
  <c r="T83"/>
  <c r="T82"/>
  <c r="AG82" s="1"/>
  <c r="T81"/>
  <c r="T80"/>
  <c r="AG80" s="1"/>
  <c r="T79"/>
  <c r="T78"/>
  <c r="AG78" s="1"/>
  <c r="T77"/>
  <c r="T76"/>
  <c r="AG76" s="1"/>
  <c r="T75"/>
  <c r="T74"/>
  <c r="AG74" s="1"/>
  <c r="T73"/>
  <c r="T72"/>
  <c r="AG72" s="1"/>
  <c r="T71"/>
  <c r="T70"/>
  <c r="AG70" s="1"/>
  <c r="T69"/>
  <c r="T68"/>
  <c r="AG68" s="1"/>
  <c r="T67"/>
  <c r="T66"/>
  <c r="AG66" s="1"/>
  <c r="T65"/>
  <c r="T64"/>
  <c r="AG64" s="1"/>
  <c r="T63"/>
  <c r="T62"/>
  <c r="AG62" s="1"/>
  <c r="T61"/>
  <c r="T60"/>
  <c r="AG60" s="1"/>
  <c r="T59"/>
  <c r="T58"/>
  <c r="AG58" s="1"/>
  <c r="T57"/>
  <c r="T56"/>
  <c r="AG56" s="1"/>
  <c r="J93"/>
  <c r="AH95" l="1"/>
  <c r="AG57"/>
  <c r="AH57" s="1"/>
  <c r="AG59"/>
  <c r="AG61"/>
  <c r="AG63"/>
  <c r="AG65"/>
  <c r="AH65" s="1"/>
  <c r="AG67"/>
  <c r="AG69"/>
  <c r="AG71"/>
  <c r="AG73"/>
  <c r="AH73" s="1"/>
  <c r="AG75"/>
  <c r="AG77"/>
  <c r="AG79"/>
  <c r="AG81"/>
  <c r="AH81" s="1"/>
  <c r="AG83"/>
  <c r="AG85"/>
  <c r="AG87"/>
  <c r="AG89"/>
  <c r="AH89" s="1"/>
  <c r="AH56"/>
  <c r="AH58"/>
  <c r="AH60"/>
  <c r="AH62"/>
  <c r="AH64"/>
  <c r="AH66"/>
  <c r="AH68"/>
  <c r="AH70"/>
  <c r="AH72"/>
  <c r="AH74"/>
  <c r="AH76"/>
  <c r="AH78"/>
  <c r="AH80"/>
  <c r="AH82"/>
  <c r="AH84"/>
  <c r="AH86"/>
  <c r="AH88"/>
  <c r="AH90"/>
  <c r="AH59"/>
  <c r="AH61"/>
  <c r="AH63"/>
  <c r="AH67"/>
  <c r="AH69"/>
  <c r="AH71"/>
  <c r="AH75"/>
  <c r="AH77"/>
  <c r="AH79"/>
  <c r="AH83"/>
  <c r="AH85"/>
  <c r="AH87"/>
  <c r="AB47"/>
  <c r="AF47"/>
  <c r="AB48"/>
  <c r="AF48"/>
  <c r="AB49"/>
  <c r="AF49"/>
  <c r="AB50"/>
  <c r="AF50"/>
  <c r="AB51"/>
  <c r="AF51"/>
  <c r="X47"/>
  <c r="X48"/>
  <c r="X49"/>
  <c r="X50"/>
  <c r="X51"/>
  <c r="T47"/>
  <c r="T48"/>
  <c r="T49"/>
  <c r="T50"/>
  <c r="T51"/>
  <c r="J53"/>
  <c r="J54" s="1"/>
  <c r="AG51" l="1"/>
  <c r="AH51" s="1"/>
  <c r="AG47"/>
  <c r="AH47" s="1"/>
  <c r="AG49"/>
  <c r="AH49" s="1"/>
  <c r="AG50"/>
  <c r="AH50" s="1"/>
  <c r="AG48"/>
  <c r="AH48" s="1"/>
  <c r="AF36"/>
  <c r="AB36"/>
  <c r="AF35"/>
  <c r="AB35"/>
  <c r="AF34"/>
  <c r="AB34"/>
  <c r="AF33"/>
  <c r="AB33"/>
  <c r="AF32"/>
  <c r="AB32"/>
  <c r="AF31"/>
  <c r="AB31"/>
  <c r="X36"/>
  <c r="X35"/>
  <c r="X34"/>
  <c r="X33"/>
  <c r="X32"/>
  <c r="X31"/>
  <c r="V39"/>
  <c r="W39"/>
  <c r="U39"/>
  <c r="T36"/>
  <c r="T35"/>
  <c r="T34"/>
  <c r="T33"/>
  <c r="T32"/>
  <c r="T31"/>
  <c r="J39"/>
  <c r="AG31" l="1"/>
  <c r="AG32"/>
  <c r="AH32" s="1"/>
  <c r="AG33"/>
  <c r="AH33" s="1"/>
  <c r="AG34"/>
  <c r="AH34" s="1"/>
  <c r="AG35"/>
  <c r="AH35" s="1"/>
  <c r="AG36"/>
  <c r="AH36" s="1"/>
  <c r="U18"/>
  <c r="AF17"/>
  <c r="AB17"/>
  <c r="AF15"/>
  <c r="AB15"/>
  <c r="AF14"/>
  <c r="AB14"/>
  <c r="AF13"/>
  <c r="AB13"/>
  <c r="AF12"/>
  <c r="AB12"/>
  <c r="AF11"/>
  <c r="AB11"/>
  <c r="AF10"/>
  <c r="AB10"/>
  <c r="AF9"/>
  <c r="AB9"/>
  <c r="V18"/>
  <c r="W18"/>
  <c r="X10"/>
  <c r="X11"/>
  <c r="X12"/>
  <c r="X13"/>
  <c r="X14"/>
  <c r="X15"/>
  <c r="X16"/>
  <c r="X17"/>
  <c r="X9"/>
  <c r="S18"/>
  <c r="Q18"/>
  <c r="R18"/>
  <c r="T10"/>
  <c r="AG10" s="1"/>
  <c r="T11"/>
  <c r="T12"/>
  <c r="AG12" s="1"/>
  <c r="T13"/>
  <c r="T14"/>
  <c r="AG14" s="1"/>
  <c r="T15"/>
  <c r="T16"/>
  <c r="T17"/>
  <c r="T9"/>
  <c r="AG9" s="1"/>
  <c r="J18"/>
  <c r="AG17" l="1"/>
  <c r="AG15"/>
  <c r="AG13"/>
  <c r="AG11"/>
  <c r="T18"/>
  <c r="AH31"/>
  <c r="X18"/>
  <c r="AF191" i="27"/>
  <c r="AB191"/>
  <c r="X191"/>
  <c r="V192"/>
  <c r="W192"/>
  <c r="U192"/>
  <c r="R192"/>
  <c r="S192"/>
  <c r="Q192"/>
  <c r="T191"/>
  <c r="AG191" s="1"/>
  <c r="J192"/>
  <c r="AB280" i="23"/>
  <c r="AF280"/>
  <c r="AB281"/>
  <c r="AF281"/>
  <c r="AB282"/>
  <c r="AF282"/>
  <c r="AB283"/>
  <c r="AF283"/>
  <c r="AB284"/>
  <c r="AF284"/>
  <c r="X287"/>
  <c r="AB287"/>
  <c r="AB289" s="1"/>
  <c r="AF287"/>
  <c r="AB288"/>
  <c r="AF288"/>
  <c r="V289"/>
  <c r="W289"/>
  <c r="X288"/>
  <c r="U284"/>
  <c r="X284" s="1"/>
  <c r="AG284" s="1"/>
  <c r="AH284" s="1"/>
  <c r="U283"/>
  <c r="X283" s="1"/>
  <c r="U282"/>
  <c r="X282" s="1"/>
  <c r="AG282" s="1"/>
  <c r="AH282" s="1"/>
  <c r="U281"/>
  <c r="X281" s="1"/>
  <c r="U280"/>
  <c r="U289" s="1"/>
  <c r="AH191" i="27" l="1"/>
  <c r="AG281" i="23"/>
  <c r="AH281" s="1"/>
  <c r="AG283"/>
  <c r="AH283" s="1"/>
  <c r="AG288"/>
  <c r="X280"/>
  <c r="AG280" s="1"/>
  <c r="AH280" s="1"/>
  <c r="AF159"/>
  <c r="AB159"/>
  <c r="AF158"/>
  <c r="AB158"/>
  <c r="AF157"/>
  <c r="AB157"/>
  <c r="AF156"/>
  <c r="AB156"/>
  <c r="AF155"/>
  <c r="AB155"/>
  <c r="AF154"/>
  <c r="AB154"/>
  <c r="AF153"/>
  <c r="AB153"/>
  <c r="AF152"/>
  <c r="AB152"/>
  <c r="AF151"/>
  <c r="AB151"/>
  <c r="AF150"/>
  <c r="AB150"/>
  <c r="AF149"/>
  <c r="AB149"/>
  <c r="AF148"/>
  <c r="AB148"/>
  <c r="AF147"/>
  <c r="AB147"/>
  <c r="AF146"/>
  <c r="AB146"/>
  <c r="AF145"/>
  <c r="AB145"/>
  <c r="AF144"/>
  <c r="AB144"/>
  <c r="AF143"/>
  <c r="AB143"/>
  <c r="AF142"/>
  <c r="AB142"/>
  <c r="AF141"/>
  <c r="AB141"/>
  <c r="AF140"/>
  <c r="AB140"/>
  <c r="AF139"/>
  <c r="AB139"/>
  <c r="AF138"/>
  <c r="AB138"/>
  <c r="AF137"/>
  <c r="AB137"/>
  <c r="AF136"/>
  <c r="AB136"/>
  <c r="AF135"/>
  <c r="AB135"/>
  <c r="AF134"/>
  <c r="AB134"/>
  <c r="AF133"/>
  <c r="AB133"/>
  <c r="AF132"/>
  <c r="AB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32"/>
  <c r="V163"/>
  <c r="W163"/>
  <c r="J163"/>
  <c r="AG151" l="1"/>
  <c r="AH151" s="1"/>
  <c r="AG139"/>
  <c r="AH139" s="1"/>
  <c r="AG135"/>
  <c r="AH135" s="1"/>
  <c r="AG155"/>
  <c r="AH155" s="1"/>
  <c r="AG143"/>
  <c r="AH143" s="1"/>
  <c r="AG159"/>
  <c r="AH159" s="1"/>
  <c r="AG147"/>
  <c r="AH147" s="1"/>
  <c r="AH288"/>
  <c r="AG134"/>
  <c r="AH134" s="1"/>
  <c r="AG136"/>
  <c r="AH136" s="1"/>
  <c r="AG137"/>
  <c r="AH137" s="1"/>
  <c r="AG142"/>
  <c r="AH142" s="1"/>
  <c r="AG144"/>
  <c r="AH144" s="1"/>
  <c r="AG145"/>
  <c r="AH145" s="1"/>
  <c r="AG150"/>
  <c r="AH150" s="1"/>
  <c r="AG152"/>
  <c r="AH152" s="1"/>
  <c r="AG153"/>
  <c r="AH153" s="1"/>
  <c r="AG158"/>
  <c r="AH158" s="1"/>
  <c r="AG132"/>
  <c r="AG133"/>
  <c r="AH133" s="1"/>
  <c r="AG138"/>
  <c r="AH138" s="1"/>
  <c r="AG140"/>
  <c r="AH140" s="1"/>
  <c r="AG141"/>
  <c r="AH141" s="1"/>
  <c r="AG146"/>
  <c r="AH146" s="1"/>
  <c r="AG148"/>
  <c r="AH148" s="1"/>
  <c r="AG149"/>
  <c r="AH149" s="1"/>
  <c r="AG154"/>
  <c r="AH154" s="1"/>
  <c r="AG156"/>
  <c r="AH156" s="1"/>
  <c r="AG157"/>
  <c r="AH157" s="1"/>
  <c r="AH132"/>
  <c r="AB45" l="1"/>
  <c r="AF45"/>
  <c r="AB46"/>
  <c r="AF46"/>
  <c r="X45"/>
  <c r="X46"/>
  <c r="V54"/>
  <c r="W54"/>
  <c r="U54"/>
  <c r="T45"/>
  <c r="T46"/>
  <c r="AG46" s="1"/>
  <c r="AH46" s="1"/>
  <c r="AB26"/>
  <c r="AF26"/>
  <c r="X26"/>
  <c r="X27"/>
  <c r="X28"/>
  <c r="V29"/>
  <c r="W29"/>
  <c r="U29"/>
  <c r="T26"/>
  <c r="AG26" s="1"/>
  <c r="AH26" s="1"/>
  <c r="AG45" l="1"/>
  <c r="AH45" s="1"/>
  <c r="Q191" i="10"/>
  <c r="S191"/>
  <c r="R191"/>
  <c r="V191"/>
  <c r="W191"/>
  <c r="U191"/>
  <c r="J359" i="23" l="1"/>
  <c r="X301"/>
  <c r="AB301"/>
  <c r="AF301"/>
  <c r="T301"/>
  <c r="Q302"/>
  <c r="S302"/>
  <c r="R302"/>
  <c r="T279"/>
  <c r="T278"/>
  <c r="AF279"/>
  <c r="AB279"/>
  <c r="X279"/>
  <c r="AF278"/>
  <c r="AB278"/>
  <c r="X278"/>
  <c r="Q289"/>
  <c r="X289" l="1"/>
  <c r="AG278"/>
  <c r="AG301"/>
  <c r="AH301" s="1"/>
  <c r="AG279"/>
  <c r="AH279" s="1"/>
  <c r="AH278" l="1"/>
  <c r="AB162"/>
  <c r="AF162"/>
  <c r="T162"/>
  <c r="Q163"/>
  <c r="S163"/>
  <c r="R163"/>
  <c r="AB129"/>
  <c r="AF129"/>
  <c r="T129"/>
  <c r="R130"/>
  <c r="S130"/>
  <c r="Q130"/>
  <c r="X92"/>
  <c r="AB92"/>
  <c r="AF92"/>
  <c r="T92"/>
  <c r="R93"/>
  <c r="S93"/>
  <c r="Q93"/>
  <c r="AF44"/>
  <c r="AB44"/>
  <c r="X44"/>
  <c r="AF43"/>
  <c r="AB43"/>
  <c r="X43"/>
  <c r="AF42"/>
  <c r="AB42"/>
  <c r="X42"/>
  <c r="AF41"/>
  <c r="AB41"/>
  <c r="X41"/>
  <c r="T44"/>
  <c r="T43"/>
  <c r="T42"/>
  <c r="T41"/>
  <c r="AF25"/>
  <c r="AB25"/>
  <c r="X25"/>
  <c r="AF24"/>
  <c r="AB24"/>
  <c r="X24"/>
  <c r="AF23"/>
  <c r="AB23"/>
  <c r="X23"/>
  <c r="AF22"/>
  <c r="AB22"/>
  <c r="X22"/>
  <c r="AF21"/>
  <c r="AB21"/>
  <c r="X21"/>
  <c r="AF20"/>
  <c r="AB20"/>
  <c r="X20"/>
  <c r="T25"/>
  <c r="T24"/>
  <c r="T23"/>
  <c r="T22"/>
  <c r="T21"/>
  <c r="T20"/>
  <c r="R29"/>
  <c r="S29"/>
  <c r="Q29"/>
  <c r="J29"/>
  <c r="AG129" l="1"/>
  <c r="AH129" s="1"/>
  <c r="AG42"/>
  <c r="AH42" s="1"/>
  <c r="AG92"/>
  <c r="AH92" s="1"/>
  <c r="AG23"/>
  <c r="AH23" s="1"/>
  <c r="AG22"/>
  <c r="AH22" s="1"/>
  <c r="X29"/>
  <c r="AG41"/>
  <c r="AG21"/>
  <c r="AH21" s="1"/>
  <c r="AG25"/>
  <c r="AH25" s="1"/>
  <c r="AG20"/>
  <c r="AG24"/>
  <c r="AH24" s="1"/>
  <c r="AG43"/>
  <c r="AH43" s="1"/>
  <c r="AG162"/>
  <c r="AH162" s="1"/>
  <c r="AG44"/>
  <c r="AH44" s="1"/>
  <c r="I236" i="29"/>
  <c r="I85"/>
  <c r="I58"/>
  <c r="I192" i="27"/>
  <c r="I130" i="23"/>
  <c r="I163"/>
  <c r="I359"/>
  <c r="AH20" l="1"/>
  <c r="AH41"/>
  <c r="T307"/>
  <c r="I309"/>
  <c r="I302" l="1"/>
  <c r="I92" i="25"/>
  <c r="I354" i="23" l="1"/>
  <c r="I76" i="25"/>
  <c r="I289" i="23" l="1"/>
  <c r="I70" i="25"/>
  <c r="I276" i="23" l="1"/>
  <c r="I64" i="25"/>
  <c r="I269" i="23" l="1"/>
  <c r="I239" l="1"/>
  <c r="I54" i="25"/>
  <c r="I212" i="23" l="1"/>
  <c r="R48" i="25"/>
  <c r="J48"/>
  <c r="I48"/>
  <c r="X40" l="1"/>
  <c r="AB40"/>
  <c r="AF40"/>
  <c r="X41"/>
  <c r="AB41"/>
  <c r="AF41"/>
  <c r="T41"/>
  <c r="T40"/>
  <c r="T39"/>
  <c r="R42"/>
  <c r="S42"/>
  <c r="Q42"/>
  <c r="M42"/>
  <c r="N42"/>
  <c r="L42"/>
  <c r="L37"/>
  <c r="J42"/>
  <c r="I42"/>
  <c r="AG40" l="1"/>
  <c r="AH40" s="1"/>
  <c r="T42"/>
  <c r="AG41"/>
  <c r="AH41" s="1"/>
  <c r="I37"/>
  <c r="I93" i="23"/>
  <c r="I26" i="25"/>
  <c r="Q54" i="23" l="1"/>
  <c r="R54"/>
  <c r="I21" i="25"/>
  <c r="I39" i="23" l="1"/>
  <c r="I16" i="25"/>
  <c r="I29" i="23" l="1"/>
  <c r="R11" i="25"/>
  <c r="H8" i="26" s="1"/>
  <c r="S11" i="25"/>
  <c r="I8" i="26" s="1"/>
  <c r="I11" i="25"/>
  <c r="J191" i="10"/>
  <c r="I191"/>
  <c r="AF190"/>
  <c r="AB190"/>
  <c r="X190"/>
  <c r="AG190" s="1"/>
  <c r="AH190" s="1"/>
  <c r="T190"/>
  <c r="A5" i="30"/>
  <c r="A24" s="1"/>
  <c r="A3"/>
  <c r="A1"/>
  <c r="A237" i="29"/>
  <c r="U23" i="30"/>
  <c r="T23"/>
  <c r="S23"/>
  <c r="Q23"/>
  <c r="P23"/>
  <c r="O23"/>
  <c r="M23"/>
  <c r="L23"/>
  <c r="K23"/>
  <c r="I23"/>
  <c r="H23"/>
  <c r="G23"/>
  <c r="F23"/>
  <c r="E23"/>
  <c r="D23"/>
  <c r="C23"/>
  <c r="B23"/>
  <c r="AE169" i="29"/>
  <c r="U22" i="30" s="1"/>
  <c r="AD169" i="29"/>
  <c r="T22" i="30" s="1"/>
  <c r="AC169" i="29"/>
  <c r="S22" i="30" s="1"/>
  <c r="AA169" i="29"/>
  <c r="Q22" i="30" s="1"/>
  <c r="Z169" i="29"/>
  <c r="P22" i="30" s="1"/>
  <c r="Y169" i="29"/>
  <c r="O22" i="30" s="1"/>
  <c r="W169" i="29"/>
  <c r="M22" i="30" s="1"/>
  <c r="V169" i="29"/>
  <c r="L22" i="30" s="1"/>
  <c r="U169" i="29"/>
  <c r="K22" i="30" s="1"/>
  <c r="S169" i="29"/>
  <c r="I22" i="30" s="1"/>
  <c r="R169" i="29"/>
  <c r="H22" i="30" s="1"/>
  <c r="Q169" i="29"/>
  <c r="G22" i="30" s="1"/>
  <c r="N169" i="29"/>
  <c r="F22" i="30" s="1"/>
  <c r="M169" i="29"/>
  <c r="E22" i="30" s="1"/>
  <c r="L169" i="29"/>
  <c r="D22" i="30" s="1"/>
  <c r="J169" i="29"/>
  <c r="C22" i="30" s="1"/>
  <c r="I169" i="29"/>
  <c r="B22" i="30" s="1"/>
  <c r="AF168" i="29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B161"/>
  <c r="X161"/>
  <c r="T161"/>
  <c r="AF160"/>
  <c r="AB160"/>
  <c r="X160"/>
  <c r="T160"/>
  <c r="AF159"/>
  <c r="AF169" s="1"/>
  <c r="V22" i="30" s="1"/>
  <c r="AB159" i="29"/>
  <c r="X159"/>
  <c r="T159"/>
  <c r="AE157"/>
  <c r="U21" i="30" s="1"/>
  <c r="AD157" i="29"/>
  <c r="T21" i="30" s="1"/>
  <c r="AC157" i="29"/>
  <c r="S21" i="30" s="1"/>
  <c r="AA157" i="29"/>
  <c r="Q21" i="30" s="1"/>
  <c r="Z157" i="29"/>
  <c r="P21" i="30" s="1"/>
  <c r="Y157" i="29"/>
  <c r="O21" i="30" s="1"/>
  <c r="W157" i="29"/>
  <c r="M21" i="30" s="1"/>
  <c r="V157" i="29"/>
  <c r="L21" i="30" s="1"/>
  <c r="U157" i="29"/>
  <c r="K21" i="30" s="1"/>
  <c r="S157" i="29"/>
  <c r="I21" i="30" s="1"/>
  <c r="R157" i="29"/>
  <c r="H21" i="30" s="1"/>
  <c r="Q157" i="29"/>
  <c r="G21" i="30" s="1"/>
  <c r="N157" i="29"/>
  <c r="F21" i="30" s="1"/>
  <c r="M157" i="29"/>
  <c r="E21" i="30" s="1"/>
  <c r="L157" i="29"/>
  <c r="D21" i="30" s="1"/>
  <c r="J157" i="29"/>
  <c r="C21" i="30" s="1"/>
  <c r="I157" i="29"/>
  <c r="B21" i="30" s="1"/>
  <c r="AF156" i="29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F148"/>
  <c r="AB148"/>
  <c r="X148"/>
  <c r="T148"/>
  <c r="AF147"/>
  <c r="AB147"/>
  <c r="X147"/>
  <c r="T147"/>
  <c r="AE145"/>
  <c r="U20" i="30" s="1"/>
  <c r="AD145" i="29"/>
  <c r="T20" i="30" s="1"/>
  <c r="AC145" i="29"/>
  <c r="S20" i="30" s="1"/>
  <c r="AA145" i="29"/>
  <c r="Q20" i="30" s="1"/>
  <c r="Z145" i="29"/>
  <c r="P20" i="30" s="1"/>
  <c r="Y145" i="29"/>
  <c r="O20" i="30" s="1"/>
  <c r="W145" i="29"/>
  <c r="M20" i="30" s="1"/>
  <c r="V145" i="29"/>
  <c r="L20" i="30" s="1"/>
  <c r="U145" i="29"/>
  <c r="K20" i="30" s="1"/>
  <c r="S145" i="29"/>
  <c r="I20" i="30" s="1"/>
  <c r="R145" i="29"/>
  <c r="H20" i="30" s="1"/>
  <c r="Q145" i="29"/>
  <c r="G20" i="30" s="1"/>
  <c r="N145" i="29"/>
  <c r="F20" i="30" s="1"/>
  <c r="M145" i="29"/>
  <c r="E20" i="30" s="1"/>
  <c r="L145" i="29"/>
  <c r="D20" i="30" s="1"/>
  <c r="J145" i="29"/>
  <c r="C20" i="30" s="1"/>
  <c r="I145" i="29"/>
  <c r="B20" i="30" s="1"/>
  <c r="AF144" i="29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X137"/>
  <c r="T137"/>
  <c r="AF136"/>
  <c r="AB136"/>
  <c r="X136"/>
  <c r="T136"/>
  <c r="AF135"/>
  <c r="AB135"/>
  <c r="X135"/>
  <c r="T135"/>
  <c r="AE133"/>
  <c r="U19" i="30" s="1"/>
  <c r="AD133" i="29"/>
  <c r="T19" i="30" s="1"/>
  <c r="AC133" i="29"/>
  <c r="S19" i="30" s="1"/>
  <c r="AA133" i="29"/>
  <c r="Q19" i="30" s="1"/>
  <c r="Z133" i="29"/>
  <c r="P19" i="30" s="1"/>
  <c r="Y133" i="29"/>
  <c r="O19" i="30" s="1"/>
  <c r="W133" i="29"/>
  <c r="M19" i="30" s="1"/>
  <c r="V133" i="29"/>
  <c r="L19" i="30" s="1"/>
  <c r="U133" i="29"/>
  <c r="K19" i="30" s="1"/>
  <c r="S133" i="29"/>
  <c r="I19" i="30" s="1"/>
  <c r="R133" i="29"/>
  <c r="H19" i="30" s="1"/>
  <c r="Q133" i="29"/>
  <c r="G19" i="30" s="1"/>
  <c r="N133" i="29"/>
  <c r="F19" i="30" s="1"/>
  <c r="M133" i="29"/>
  <c r="E19" i="30" s="1"/>
  <c r="L133" i="29"/>
  <c r="D19" i="30" s="1"/>
  <c r="J133" i="29"/>
  <c r="C19" i="30" s="1"/>
  <c r="I133" i="29"/>
  <c r="B19" i="30" s="1"/>
  <c r="AF132" i="29"/>
  <c r="AB132"/>
  <c r="X132"/>
  <c r="T132"/>
  <c r="AF131"/>
  <c r="AB131"/>
  <c r="X131"/>
  <c r="T131"/>
  <c r="AF130"/>
  <c r="AB130"/>
  <c r="X130"/>
  <c r="T130"/>
  <c r="AF129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F123"/>
  <c r="AB123"/>
  <c r="X123"/>
  <c r="T123"/>
  <c r="AE121"/>
  <c r="U18" i="30" s="1"/>
  <c r="AD121" i="29"/>
  <c r="T18" i="30" s="1"/>
  <c r="AC121" i="29"/>
  <c r="S18" i="30" s="1"/>
  <c r="AA121" i="29"/>
  <c r="Q18" i="30" s="1"/>
  <c r="Z121" i="29"/>
  <c r="P18" i="30" s="1"/>
  <c r="Y121" i="29"/>
  <c r="O18" i="30" s="1"/>
  <c r="W121" i="29"/>
  <c r="M18" i="30" s="1"/>
  <c r="V121" i="29"/>
  <c r="L18" i="30" s="1"/>
  <c r="U121" i="29"/>
  <c r="K18" i="30" s="1"/>
  <c r="S121" i="29"/>
  <c r="I18" i="30" s="1"/>
  <c r="R121" i="29"/>
  <c r="H18" i="30" s="1"/>
  <c r="Q121" i="29"/>
  <c r="G18" i="30" s="1"/>
  <c r="N121" i="29"/>
  <c r="F18" i="30" s="1"/>
  <c r="M121" i="29"/>
  <c r="E18" i="30" s="1"/>
  <c r="L121" i="29"/>
  <c r="D18" i="30" s="1"/>
  <c r="J121" i="29"/>
  <c r="C18" i="30" s="1"/>
  <c r="I121" i="29"/>
  <c r="B18" i="30" s="1"/>
  <c r="AF120" i="29"/>
  <c r="AB120"/>
  <c r="X120"/>
  <c r="T120"/>
  <c r="AF119"/>
  <c r="AB119"/>
  <c r="X119"/>
  <c r="T119"/>
  <c r="AF118"/>
  <c r="AB118"/>
  <c r="X118"/>
  <c r="T118"/>
  <c r="AF11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T112"/>
  <c r="AF111"/>
  <c r="AB111"/>
  <c r="X111"/>
  <c r="X121" s="1"/>
  <c r="N18" i="30" s="1"/>
  <c r="T111" i="29"/>
  <c r="AE109"/>
  <c r="U17" i="30" s="1"/>
  <c r="AD109" i="29"/>
  <c r="T17" i="30" s="1"/>
  <c r="AC109" i="29"/>
  <c r="S17" i="30" s="1"/>
  <c r="AA109" i="29"/>
  <c r="Q17" i="30" s="1"/>
  <c r="Z109" i="29"/>
  <c r="P17" i="30" s="1"/>
  <c r="Y109" i="29"/>
  <c r="O17" i="30" s="1"/>
  <c r="W109" i="29"/>
  <c r="M17" i="30" s="1"/>
  <c r="V109" i="29"/>
  <c r="L17" i="30" s="1"/>
  <c r="U109" i="29"/>
  <c r="K17" i="30" s="1"/>
  <c r="S109" i="29"/>
  <c r="I17" i="30" s="1"/>
  <c r="R109" i="29"/>
  <c r="H17" i="30" s="1"/>
  <c r="Q109" i="29"/>
  <c r="G17" i="30" s="1"/>
  <c r="N109" i="29"/>
  <c r="F17" i="30" s="1"/>
  <c r="M109" i="29"/>
  <c r="E17" i="30" s="1"/>
  <c r="L109" i="29"/>
  <c r="D17" i="30" s="1"/>
  <c r="J109" i="29"/>
  <c r="C17" i="30" s="1"/>
  <c r="I109" i="29"/>
  <c r="B17" i="30" s="1"/>
  <c r="AF108" i="29"/>
  <c r="AB108"/>
  <c r="X108"/>
  <c r="T108"/>
  <c r="AF107"/>
  <c r="AB107"/>
  <c r="X107"/>
  <c r="T107"/>
  <c r="AF106"/>
  <c r="AB106"/>
  <c r="X106"/>
  <c r="T106"/>
  <c r="AF105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AB109" s="1"/>
  <c r="R17" i="30" s="1"/>
  <c r="X99" i="29"/>
  <c r="X109" s="1"/>
  <c r="N17" i="30" s="1"/>
  <c r="T99" i="29"/>
  <c r="AE97"/>
  <c r="U16" i="30" s="1"/>
  <c r="AD97" i="29"/>
  <c r="T16" i="30" s="1"/>
  <c r="AC97" i="29"/>
  <c r="S16" i="30" s="1"/>
  <c r="AA97" i="29"/>
  <c r="Q16" i="30" s="1"/>
  <c r="Z97" i="29"/>
  <c r="P16" i="30" s="1"/>
  <c r="Y97" i="29"/>
  <c r="O16" i="30" s="1"/>
  <c r="W97" i="29"/>
  <c r="M16" i="30" s="1"/>
  <c r="V97" i="29"/>
  <c r="L16" i="30" s="1"/>
  <c r="U97" i="29"/>
  <c r="K16" i="30" s="1"/>
  <c r="S97" i="29"/>
  <c r="I16" i="30" s="1"/>
  <c r="R97" i="29"/>
  <c r="H16" i="30" s="1"/>
  <c r="Q97" i="29"/>
  <c r="G16" i="30" s="1"/>
  <c r="N97" i="29"/>
  <c r="F16" i="30" s="1"/>
  <c r="M97" i="29"/>
  <c r="E16" i="30" s="1"/>
  <c r="L97" i="29"/>
  <c r="D16" i="30" s="1"/>
  <c r="J97" i="29"/>
  <c r="C16" i="30" s="1"/>
  <c r="I97" i="29"/>
  <c r="B16" i="30" s="1"/>
  <c r="AF96" i="29"/>
  <c r="AB96"/>
  <c r="X96"/>
  <c r="T96"/>
  <c r="AF95"/>
  <c r="AB95"/>
  <c r="X95"/>
  <c r="T95"/>
  <c r="AF94"/>
  <c r="AB94"/>
  <c r="X94"/>
  <c r="T94"/>
  <c r="AF93"/>
  <c r="AB93"/>
  <c r="X93"/>
  <c r="T93"/>
  <c r="AF92"/>
  <c r="AB92"/>
  <c r="X92"/>
  <c r="T92"/>
  <c r="AF91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T97" s="1"/>
  <c r="J16" i="30" s="1"/>
  <c r="AE85" i="29"/>
  <c r="U15" i="30" s="1"/>
  <c r="AD85" i="29"/>
  <c r="T15" i="30" s="1"/>
  <c r="AC85" i="29"/>
  <c r="S15" i="30" s="1"/>
  <c r="AA85" i="29"/>
  <c r="Q15" i="30" s="1"/>
  <c r="Z85" i="29"/>
  <c r="P15" i="30" s="1"/>
  <c r="Y85" i="29"/>
  <c r="O15" i="30" s="1"/>
  <c r="W85" i="29"/>
  <c r="M15" i="30" s="1"/>
  <c r="V85" i="29"/>
  <c r="L15" i="30" s="1"/>
  <c r="U85" i="29"/>
  <c r="K15" i="30" s="1"/>
  <c r="S85" i="29"/>
  <c r="I15" i="30" s="1"/>
  <c r="R85" i="29"/>
  <c r="H15" i="30" s="1"/>
  <c r="Q85" i="29"/>
  <c r="G15" i="30" s="1"/>
  <c r="N85" i="29"/>
  <c r="F15" i="30" s="1"/>
  <c r="M85" i="29"/>
  <c r="E15" i="30" s="1"/>
  <c r="L85" i="29"/>
  <c r="D15" i="30" s="1"/>
  <c r="J85" i="29"/>
  <c r="C15" i="30" s="1"/>
  <c r="B15"/>
  <c r="AF84" i="29"/>
  <c r="AB84"/>
  <c r="X84"/>
  <c r="T84"/>
  <c r="AE82"/>
  <c r="U14" i="30" s="1"/>
  <c r="AD82" i="29"/>
  <c r="T14" i="30" s="1"/>
  <c r="AC82" i="29"/>
  <c r="S14" i="30" s="1"/>
  <c r="AA82" i="29"/>
  <c r="Q14" i="30" s="1"/>
  <c r="Z82" i="29"/>
  <c r="P14" i="30" s="1"/>
  <c r="Y82" i="29"/>
  <c r="O14" i="30" s="1"/>
  <c r="W82" i="29"/>
  <c r="M14" i="30" s="1"/>
  <c r="V82" i="29"/>
  <c r="L14" i="30" s="1"/>
  <c r="U82" i="29"/>
  <c r="K14" i="30" s="1"/>
  <c r="S82" i="29"/>
  <c r="I14" i="30" s="1"/>
  <c r="R82" i="29"/>
  <c r="H14" i="30" s="1"/>
  <c r="Q82" i="29"/>
  <c r="G14" i="30" s="1"/>
  <c r="N82" i="29"/>
  <c r="F14" i="30" s="1"/>
  <c r="M82" i="29"/>
  <c r="E14" i="30" s="1"/>
  <c r="L82" i="29"/>
  <c r="D14" i="30" s="1"/>
  <c r="J82" i="29"/>
  <c r="C14" i="30" s="1"/>
  <c r="I82" i="29"/>
  <c r="B14" i="30" s="1"/>
  <c r="AF81" i="29"/>
  <c r="AB81"/>
  <c r="X81"/>
  <c r="T81"/>
  <c r="AF80"/>
  <c r="AB80"/>
  <c r="X80"/>
  <c r="T80"/>
  <c r="AF79"/>
  <c r="AB79"/>
  <c r="X79"/>
  <c r="T79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F82" s="1"/>
  <c r="V14" i="30" s="1"/>
  <c r="AB72" i="29"/>
  <c r="X72"/>
  <c r="T72"/>
  <c r="AE70"/>
  <c r="U13" i="30" s="1"/>
  <c r="AD70" i="29"/>
  <c r="T13" i="30" s="1"/>
  <c r="AC70" i="29"/>
  <c r="S13" i="30" s="1"/>
  <c r="AA70" i="29"/>
  <c r="Q13" i="30" s="1"/>
  <c r="Z70" i="29"/>
  <c r="P13" i="30" s="1"/>
  <c r="Y70" i="29"/>
  <c r="O13" i="30" s="1"/>
  <c r="W70" i="29"/>
  <c r="M13" i="30" s="1"/>
  <c r="V70" i="29"/>
  <c r="L13" i="30" s="1"/>
  <c r="U70" i="29"/>
  <c r="K13" i="30" s="1"/>
  <c r="S70" i="29"/>
  <c r="I13" i="30" s="1"/>
  <c r="R70" i="29"/>
  <c r="H13" i="30" s="1"/>
  <c r="Q70" i="29"/>
  <c r="G13" i="30" s="1"/>
  <c r="N70" i="29"/>
  <c r="F13" i="30" s="1"/>
  <c r="M70" i="29"/>
  <c r="E13" i="30" s="1"/>
  <c r="L70" i="29"/>
  <c r="D13" i="30" s="1"/>
  <c r="J70" i="29"/>
  <c r="C13" i="30" s="1"/>
  <c r="I70" i="29"/>
  <c r="B13" i="30" s="1"/>
  <c r="AF69" i="29"/>
  <c r="AB69"/>
  <c r="X69"/>
  <c r="T69"/>
  <c r="AF68"/>
  <c r="AB68"/>
  <c r="X68"/>
  <c r="T68"/>
  <c r="AF67"/>
  <c r="AB67"/>
  <c r="X67"/>
  <c r="T67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E58"/>
  <c r="U12" i="30" s="1"/>
  <c r="AD58" i="29"/>
  <c r="T12" i="30" s="1"/>
  <c r="AC58" i="29"/>
  <c r="S12" i="30" s="1"/>
  <c r="AA58" i="29"/>
  <c r="Q12" i="30" s="1"/>
  <c r="Z58" i="29"/>
  <c r="P12" i="30" s="1"/>
  <c r="Y58" i="29"/>
  <c r="O12" i="30" s="1"/>
  <c r="W58" i="29"/>
  <c r="M12" i="30" s="1"/>
  <c r="V58" i="29"/>
  <c r="L12" i="30" s="1"/>
  <c r="U58" i="29"/>
  <c r="K12" i="30" s="1"/>
  <c r="S58" i="29"/>
  <c r="I12" i="30" s="1"/>
  <c r="R58" i="29"/>
  <c r="H12" i="30" s="1"/>
  <c r="Q58" i="29"/>
  <c r="G12" i="30" s="1"/>
  <c r="N58" i="29"/>
  <c r="F12" i="30" s="1"/>
  <c r="M58" i="29"/>
  <c r="E12" i="30" s="1"/>
  <c r="L58" i="29"/>
  <c r="D12" i="30" s="1"/>
  <c r="J58" i="29"/>
  <c r="C12" i="30" s="1"/>
  <c r="B12"/>
  <c r="AF57" i="29"/>
  <c r="AB57"/>
  <c r="AB58" s="1"/>
  <c r="R12" i="30" s="1"/>
  <c r="X57" i="29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B22" i="28"/>
  <c r="I12"/>
  <c r="A5"/>
  <c r="A24" s="1"/>
  <c r="A3"/>
  <c r="A1"/>
  <c r="A193" i="27"/>
  <c r="AE192"/>
  <c r="U23" i="28" s="1"/>
  <c r="AD192" i="27"/>
  <c r="T23" i="28" s="1"/>
  <c r="AC192" i="27"/>
  <c r="S23" i="28" s="1"/>
  <c r="AA192" i="27"/>
  <c r="Q23" i="28" s="1"/>
  <c r="Z192" i="27"/>
  <c r="P23" i="28" s="1"/>
  <c r="Y192" i="27"/>
  <c r="O23" i="28" s="1"/>
  <c r="M23"/>
  <c r="L23"/>
  <c r="K23"/>
  <c r="I23"/>
  <c r="H23"/>
  <c r="G23"/>
  <c r="N192" i="27"/>
  <c r="F23" i="28" s="1"/>
  <c r="M192" i="27"/>
  <c r="E23" i="28" s="1"/>
  <c r="L192" i="27"/>
  <c r="D23" i="28" s="1"/>
  <c r="C23"/>
  <c r="B23"/>
  <c r="AF190" i="27"/>
  <c r="AB190"/>
  <c r="X190"/>
  <c r="T190"/>
  <c r="AF189"/>
  <c r="AB189"/>
  <c r="AB192" s="1"/>
  <c r="R23" i="28" s="1"/>
  <c r="X189" i="27"/>
  <c r="T189"/>
  <c r="T192" s="1"/>
  <c r="AE187"/>
  <c r="U22" i="28" s="1"/>
  <c r="AD187" i="2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E22" i="28" s="1"/>
  <c r="L187" i="27"/>
  <c r="D22" i="28" s="1"/>
  <c r="J187" i="27"/>
  <c r="C22" i="28" s="1"/>
  <c r="I187" i="27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F20" i="28" s="1"/>
  <c r="M163" i="27"/>
  <c r="E20" i="28" s="1"/>
  <c r="L163" i="27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Q18" i="28" s="1"/>
  <c r="Z139" i="27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M16" i="28" s="1"/>
  <c r="V115" i="27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E16" i="28" s="1"/>
  <c r="L115" i="27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I15" i="28" s="1"/>
  <c r="R103" i="27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T93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R6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05" i="25"/>
  <c r="AE104"/>
  <c r="U23" i="26" s="1"/>
  <c r="AD104" i="25"/>
  <c r="T23" i="26" s="1"/>
  <c r="AC104" i="25"/>
  <c r="S23" i="26" s="1"/>
  <c r="AA104" i="25"/>
  <c r="Q23" i="26" s="1"/>
  <c r="Z104" i="25"/>
  <c r="P23" i="26" s="1"/>
  <c r="Y104" i="25"/>
  <c r="O23" i="26" s="1"/>
  <c r="W104" i="25"/>
  <c r="M23" i="26" s="1"/>
  <c r="V104" i="25"/>
  <c r="L23" i="26" s="1"/>
  <c r="U104" i="25"/>
  <c r="K23" i="26" s="1"/>
  <c r="S104" i="25"/>
  <c r="I23" i="26" s="1"/>
  <c r="R104" i="25"/>
  <c r="H23" i="26" s="1"/>
  <c r="Q104" i="25"/>
  <c r="G23" i="26" s="1"/>
  <c r="N104" i="25"/>
  <c r="F23" i="26" s="1"/>
  <c r="M104" i="25"/>
  <c r="E23" i="26" s="1"/>
  <c r="L104" i="25"/>
  <c r="D23" i="26" s="1"/>
  <c r="J104" i="25"/>
  <c r="C23" i="26" s="1"/>
  <c r="I104" i="25"/>
  <c r="B23" i="26" s="1"/>
  <c r="AF103" i="25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AB104" s="1"/>
  <c r="R23" i="26" s="1"/>
  <c r="X94" i="25"/>
  <c r="X104" s="1"/>
  <c r="N23" i="26" s="1"/>
  <c r="T94" i="25"/>
  <c r="AE92"/>
  <c r="U22" i="26" s="1"/>
  <c r="AD92" i="25"/>
  <c r="T22" i="26" s="1"/>
  <c r="AC92" i="25"/>
  <c r="S22" i="26" s="1"/>
  <c r="AA92" i="25"/>
  <c r="Q22" i="26" s="1"/>
  <c r="Z92" i="25"/>
  <c r="P22" i="26" s="1"/>
  <c r="Y92" i="25"/>
  <c r="O22" i="26" s="1"/>
  <c r="W92" i="25"/>
  <c r="M22" i="26" s="1"/>
  <c r="V92" i="25"/>
  <c r="L22" i="26" s="1"/>
  <c r="U92" i="25"/>
  <c r="K22" i="26" s="1"/>
  <c r="S92" i="25"/>
  <c r="I22" i="26" s="1"/>
  <c r="R92" i="25"/>
  <c r="H22" i="26" s="1"/>
  <c r="Q92" i="25"/>
  <c r="G22" i="26" s="1"/>
  <c r="N92" i="25"/>
  <c r="F22" i="26" s="1"/>
  <c r="M92" i="25"/>
  <c r="E22" i="26" s="1"/>
  <c r="L92" i="25"/>
  <c r="D22" i="26" s="1"/>
  <c r="J92" i="25"/>
  <c r="C22" i="26" s="1"/>
  <c r="B22"/>
  <c r="AF91" i="25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E84"/>
  <c r="U21" i="26" s="1"/>
  <c r="AD84" i="25"/>
  <c r="T21" i="26" s="1"/>
  <c r="AC84" i="25"/>
  <c r="S21" i="26" s="1"/>
  <c r="AA84" i="25"/>
  <c r="Q21" i="26" s="1"/>
  <c r="Z84" i="25"/>
  <c r="P21" i="26" s="1"/>
  <c r="Y84" i="25"/>
  <c r="O21" i="26" s="1"/>
  <c r="W84" i="25"/>
  <c r="M21" i="26" s="1"/>
  <c r="V84" i="25"/>
  <c r="L21" i="26" s="1"/>
  <c r="U84" i="25"/>
  <c r="K21" i="26" s="1"/>
  <c r="S84" i="25"/>
  <c r="I21" i="26" s="1"/>
  <c r="R84" i="25"/>
  <c r="H21" i="26" s="1"/>
  <c r="Q84" i="25"/>
  <c r="G21" i="26" s="1"/>
  <c r="N84" i="25"/>
  <c r="F21" i="26" s="1"/>
  <c r="M84" i="25"/>
  <c r="E21" i="26" s="1"/>
  <c r="L84" i="25"/>
  <c r="D21" i="26" s="1"/>
  <c r="J84" i="25"/>
  <c r="C21" i="26" s="1"/>
  <c r="I84" i="25"/>
  <c r="B21" i="26" s="1"/>
  <c r="AF83" i="25"/>
  <c r="AB83"/>
  <c r="X83"/>
  <c r="T83"/>
  <c r="AF82"/>
  <c r="AB82"/>
  <c r="X82"/>
  <c r="T82"/>
  <c r="AE80"/>
  <c r="U20" i="26" s="1"/>
  <c r="AD80" i="25"/>
  <c r="T20" i="26" s="1"/>
  <c r="AC80" i="25"/>
  <c r="S20" i="26" s="1"/>
  <c r="AA80" i="25"/>
  <c r="Q20" i="26" s="1"/>
  <c r="Z80" i="25"/>
  <c r="P20" i="26" s="1"/>
  <c r="Y80" i="25"/>
  <c r="O20" i="26" s="1"/>
  <c r="W80" i="25"/>
  <c r="M20" i="26" s="1"/>
  <c r="V80" i="25"/>
  <c r="L20" i="26" s="1"/>
  <c r="U80" i="25"/>
  <c r="K20" i="26" s="1"/>
  <c r="S80" i="25"/>
  <c r="I20" i="26" s="1"/>
  <c r="R80" i="25"/>
  <c r="H20" i="26" s="1"/>
  <c r="Q80" i="25"/>
  <c r="G20" i="26" s="1"/>
  <c r="N80" i="25"/>
  <c r="F20" i="26" s="1"/>
  <c r="M80" i="25"/>
  <c r="E20" i="26" s="1"/>
  <c r="L80" i="25"/>
  <c r="D20" i="26" s="1"/>
  <c r="J80" i="25"/>
  <c r="C20" i="26" s="1"/>
  <c r="I80" i="25"/>
  <c r="B20" i="26" s="1"/>
  <c r="AF79" i="25"/>
  <c r="AB79"/>
  <c r="X79"/>
  <c r="T79"/>
  <c r="AF78"/>
  <c r="AB78"/>
  <c r="AB80" s="1"/>
  <c r="R20" i="26" s="1"/>
  <c r="X78" i="25"/>
  <c r="T78"/>
  <c r="AE76"/>
  <c r="U19" i="26" s="1"/>
  <c r="AD76" i="25"/>
  <c r="T19" i="26" s="1"/>
  <c r="AC76" i="25"/>
  <c r="S19" i="26" s="1"/>
  <c r="AA76" i="25"/>
  <c r="Q19" i="26" s="1"/>
  <c r="Z76" i="25"/>
  <c r="P19" i="26" s="1"/>
  <c r="Y76" i="25"/>
  <c r="O19" i="26" s="1"/>
  <c r="W76" i="25"/>
  <c r="M19" i="26" s="1"/>
  <c r="V76" i="25"/>
  <c r="L19" i="26" s="1"/>
  <c r="U76" i="25"/>
  <c r="K19" i="26" s="1"/>
  <c r="S76" i="25"/>
  <c r="I19" i="26" s="1"/>
  <c r="R76" i="25"/>
  <c r="H19" i="26" s="1"/>
  <c r="Q76" i="25"/>
  <c r="G19" i="26" s="1"/>
  <c r="N76" i="25"/>
  <c r="F19" i="26" s="1"/>
  <c r="M76" i="25"/>
  <c r="E19" i="26" s="1"/>
  <c r="L76" i="25"/>
  <c r="D19" i="26" s="1"/>
  <c r="J76" i="25"/>
  <c r="C19" i="26" s="1"/>
  <c r="B19"/>
  <c r="AF75" i="25"/>
  <c r="AB75"/>
  <c r="X75"/>
  <c r="T75"/>
  <c r="AF74"/>
  <c r="AB74"/>
  <c r="X74"/>
  <c r="T74"/>
  <c r="AF73"/>
  <c r="AB73"/>
  <c r="X73"/>
  <c r="T73"/>
  <c r="AF72"/>
  <c r="AB72"/>
  <c r="X72"/>
  <c r="T72"/>
  <c r="AE70"/>
  <c r="U18" i="26" s="1"/>
  <c r="AD70" i="25"/>
  <c r="T18" i="26" s="1"/>
  <c r="AC70" i="25"/>
  <c r="S18" i="26" s="1"/>
  <c r="AA70" i="25"/>
  <c r="Q18" i="26" s="1"/>
  <c r="Z70" i="25"/>
  <c r="P18" i="26" s="1"/>
  <c r="Y70" i="25"/>
  <c r="O18" i="26" s="1"/>
  <c r="W70" i="25"/>
  <c r="M18" i="26" s="1"/>
  <c r="V70" i="25"/>
  <c r="L18" i="26" s="1"/>
  <c r="U70" i="25"/>
  <c r="K18" i="26" s="1"/>
  <c r="S70" i="25"/>
  <c r="I18" i="26" s="1"/>
  <c r="R70" i="25"/>
  <c r="H18" i="26" s="1"/>
  <c r="Q70" i="25"/>
  <c r="G18" i="26" s="1"/>
  <c r="N70" i="25"/>
  <c r="F18" i="26" s="1"/>
  <c r="M70" i="25"/>
  <c r="E18" i="26" s="1"/>
  <c r="L70" i="25"/>
  <c r="D18" i="26" s="1"/>
  <c r="J70" i="25"/>
  <c r="C18" i="26" s="1"/>
  <c r="B18"/>
  <c r="AF69" i="25"/>
  <c r="AB69"/>
  <c r="X69"/>
  <c r="T69"/>
  <c r="AF68"/>
  <c r="AB68"/>
  <c r="X68"/>
  <c r="T68"/>
  <c r="AF67"/>
  <c r="AB67"/>
  <c r="X67"/>
  <c r="T67"/>
  <c r="AF66"/>
  <c r="AB66"/>
  <c r="X66"/>
  <c r="T66"/>
  <c r="AE64"/>
  <c r="U17" i="26" s="1"/>
  <c r="AD64" i="25"/>
  <c r="T17" i="26" s="1"/>
  <c r="AC64" i="25"/>
  <c r="S17" i="26" s="1"/>
  <c r="AA64" i="25"/>
  <c r="Q17" i="26" s="1"/>
  <c r="Z64" i="25"/>
  <c r="P17" i="26" s="1"/>
  <c r="Y64" i="25"/>
  <c r="O17" i="26" s="1"/>
  <c r="W64" i="25"/>
  <c r="M17" i="26" s="1"/>
  <c r="V64" i="25"/>
  <c r="L17" i="26" s="1"/>
  <c r="U64" i="25"/>
  <c r="K17" i="26" s="1"/>
  <c r="S64" i="25"/>
  <c r="I17" i="26" s="1"/>
  <c r="R64" i="25"/>
  <c r="H17" i="26" s="1"/>
  <c r="Q64" i="25"/>
  <c r="G17" i="26" s="1"/>
  <c r="N64" i="25"/>
  <c r="F17" i="26" s="1"/>
  <c r="M64" i="25"/>
  <c r="E17" i="26" s="1"/>
  <c r="L64" i="25"/>
  <c r="D17" i="26" s="1"/>
  <c r="J64" i="25"/>
  <c r="C17" i="26" s="1"/>
  <c r="B17"/>
  <c r="AF63" i="25"/>
  <c r="AB63"/>
  <c r="X63"/>
  <c r="T63"/>
  <c r="AF62"/>
  <c r="AB62"/>
  <c r="X62"/>
  <c r="T62"/>
  <c r="AF61"/>
  <c r="AB61"/>
  <c r="X61"/>
  <c r="T61"/>
  <c r="AF60"/>
  <c r="AB60"/>
  <c r="X60"/>
  <c r="T60"/>
  <c r="AE58"/>
  <c r="U16" i="26" s="1"/>
  <c r="AD58" i="25"/>
  <c r="T16" i="26" s="1"/>
  <c r="AC58" i="25"/>
  <c r="S16" i="26" s="1"/>
  <c r="AA58" i="25"/>
  <c r="Q16" i="26" s="1"/>
  <c r="Z58" i="25"/>
  <c r="P16" i="26" s="1"/>
  <c r="Y58" i="25"/>
  <c r="O16" i="26" s="1"/>
  <c r="W58" i="25"/>
  <c r="M16" i="26" s="1"/>
  <c r="V58" i="25"/>
  <c r="L16" i="26" s="1"/>
  <c r="U58" i="25"/>
  <c r="K16" i="26" s="1"/>
  <c r="S58" i="25"/>
  <c r="I16" i="26" s="1"/>
  <c r="R58" i="25"/>
  <c r="H16" i="26" s="1"/>
  <c r="Q58" i="25"/>
  <c r="G16" i="26" s="1"/>
  <c r="N58" i="25"/>
  <c r="F16" i="26" s="1"/>
  <c r="M58" i="25"/>
  <c r="E16" i="26" s="1"/>
  <c r="L58" i="25"/>
  <c r="D16" i="26" s="1"/>
  <c r="J58" i="25"/>
  <c r="C16" i="26" s="1"/>
  <c r="I58" i="25"/>
  <c r="B16" i="26" s="1"/>
  <c r="AF57" i="25"/>
  <c r="AB57"/>
  <c r="X57"/>
  <c r="T57"/>
  <c r="AF56"/>
  <c r="AB56"/>
  <c r="X56"/>
  <c r="T56"/>
  <c r="AE54"/>
  <c r="U15" i="26" s="1"/>
  <c r="AD54" i="25"/>
  <c r="T15" i="26" s="1"/>
  <c r="AC54" i="25"/>
  <c r="S15" i="26" s="1"/>
  <c r="AA54" i="25"/>
  <c r="Q15" i="26" s="1"/>
  <c r="Z54" i="25"/>
  <c r="P15" i="26" s="1"/>
  <c r="Y54" i="25"/>
  <c r="O15" i="26" s="1"/>
  <c r="W54" i="25"/>
  <c r="M15" i="26" s="1"/>
  <c r="V54" i="25"/>
  <c r="L15" i="26" s="1"/>
  <c r="U54" i="25"/>
  <c r="K15" i="26" s="1"/>
  <c r="S54" i="25"/>
  <c r="I15" i="26" s="1"/>
  <c r="R54" i="25"/>
  <c r="H15" i="26" s="1"/>
  <c r="Q54" i="25"/>
  <c r="G15" i="26" s="1"/>
  <c r="N54" i="25"/>
  <c r="F15" i="26" s="1"/>
  <c r="M54" i="25"/>
  <c r="E15" i="26" s="1"/>
  <c r="L54" i="25"/>
  <c r="D15" i="26" s="1"/>
  <c r="J54" i="25"/>
  <c r="C15" i="26" s="1"/>
  <c r="B15"/>
  <c r="AF53" i="25"/>
  <c r="AB53"/>
  <c r="X53"/>
  <c r="T53"/>
  <c r="AF52"/>
  <c r="AB52"/>
  <c r="X52"/>
  <c r="T52"/>
  <c r="AF51"/>
  <c r="AB51"/>
  <c r="X51"/>
  <c r="T51"/>
  <c r="AF50"/>
  <c r="AB50"/>
  <c r="X50"/>
  <c r="T50"/>
  <c r="AE48"/>
  <c r="U14" i="26" s="1"/>
  <c r="AD48" i="25"/>
  <c r="T14" i="26" s="1"/>
  <c r="AC48" i="25"/>
  <c r="S14" i="26" s="1"/>
  <c r="AA48" i="25"/>
  <c r="Q14" i="26" s="1"/>
  <c r="Z48" i="25"/>
  <c r="P14" i="26" s="1"/>
  <c r="Y48" i="25"/>
  <c r="O14" i="26" s="1"/>
  <c r="W48" i="25"/>
  <c r="M14" i="26" s="1"/>
  <c r="V48" i="25"/>
  <c r="L14" i="26" s="1"/>
  <c r="U48" i="25"/>
  <c r="K14" i="26" s="1"/>
  <c r="S48" i="25"/>
  <c r="I14" i="26" s="1"/>
  <c r="Q48" i="25"/>
  <c r="G14" i="26" s="1"/>
  <c r="M48" i="25"/>
  <c r="E14" i="26" s="1"/>
  <c r="C14"/>
  <c r="AF47" i="25"/>
  <c r="AB47"/>
  <c r="X47"/>
  <c r="T47"/>
  <c r="AF46"/>
  <c r="AB46"/>
  <c r="X46"/>
  <c r="T46"/>
  <c r="AF45"/>
  <c r="AB45"/>
  <c r="X45"/>
  <c r="T45"/>
  <c r="AF44"/>
  <c r="AF48" s="1"/>
  <c r="V14" i="26" s="1"/>
  <c r="AB44" i="25"/>
  <c r="X44"/>
  <c r="T44"/>
  <c r="AE42"/>
  <c r="U13" i="26" s="1"/>
  <c r="AD42" i="25"/>
  <c r="T13" i="26" s="1"/>
  <c r="AC42" i="25"/>
  <c r="S13" i="26" s="1"/>
  <c r="AA42" i="25"/>
  <c r="Q13" i="26" s="1"/>
  <c r="Z42" i="25"/>
  <c r="P13" i="26" s="1"/>
  <c r="Y42" i="25"/>
  <c r="O13" i="26" s="1"/>
  <c r="W42" i="25"/>
  <c r="M13" i="26" s="1"/>
  <c r="V42" i="25"/>
  <c r="L13" i="26" s="1"/>
  <c r="U42" i="25"/>
  <c r="K13" i="26" s="1"/>
  <c r="I13"/>
  <c r="H13"/>
  <c r="G13"/>
  <c r="F13"/>
  <c r="E13"/>
  <c r="D13"/>
  <c r="C13"/>
  <c r="B13"/>
  <c r="AF39" i="25"/>
  <c r="AF42" s="1"/>
  <c r="AB39"/>
  <c r="AB42" s="1"/>
  <c r="X39"/>
  <c r="X42" s="1"/>
  <c r="AE37"/>
  <c r="U12" i="26" s="1"/>
  <c r="AD37" i="25"/>
  <c r="T12" i="26" s="1"/>
  <c r="AC37" i="25"/>
  <c r="S12" i="26" s="1"/>
  <c r="AA37" i="25"/>
  <c r="Q12" i="26" s="1"/>
  <c r="Z37" i="25"/>
  <c r="P12" i="26" s="1"/>
  <c r="Y37" i="25"/>
  <c r="O12" i="26" s="1"/>
  <c r="W37" i="25"/>
  <c r="M12" i="26" s="1"/>
  <c r="V37" i="25"/>
  <c r="L12" i="26" s="1"/>
  <c r="U37" i="25"/>
  <c r="K12" i="26" s="1"/>
  <c r="S37" i="25"/>
  <c r="I12" i="26" s="1"/>
  <c r="R37" i="25"/>
  <c r="H12" i="26" s="1"/>
  <c r="Q37" i="25"/>
  <c r="G12" i="26" s="1"/>
  <c r="N37" i="25"/>
  <c r="F12" i="26" s="1"/>
  <c r="M37" i="25"/>
  <c r="E12" i="26" s="1"/>
  <c r="D12"/>
  <c r="J37" i="25"/>
  <c r="C12" i="26" s="1"/>
  <c r="B12"/>
  <c r="AF36" i="25"/>
  <c r="AB36"/>
  <c r="X36"/>
  <c r="T36"/>
  <c r="AF35"/>
  <c r="AB35"/>
  <c r="X35"/>
  <c r="T35"/>
  <c r="AF34"/>
  <c r="AB34"/>
  <c r="X34"/>
  <c r="T34"/>
  <c r="AF33"/>
  <c r="AB33"/>
  <c r="X33"/>
  <c r="T33"/>
  <c r="AF32"/>
  <c r="AB32"/>
  <c r="X32"/>
  <c r="T32"/>
  <c r="AF31"/>
  <c r="AB31"/>
  <c r="X31"/>
  <c r="T31"/>
  <c r="AF30"/>
  <c r="AB30"/>
  <c r="X30"/>
  <c r="T30"/>
  <c r="AF29"/>
  <c r="AB29"/>
  <c r="X29"/>
  <c r="T29"/>
  <c r="AF28"/>
  <c r="AB28"/>
  <c r="X28"/>
  <c r="X37" s="1"/>
  <c r="T28"/>
  <c r="AE26"/>
  <c r="U11" i="26" s="1"/>
  <c r="AD26" i="25"/>
  <c r="T11" i="26" s="1"/>
  <c r="AC26" i="25"/>
  <c r="S11" i="26" s="1"/>
  <c r="AA26" i="25"/>
  <c r="Q11" i="26" s="1"/>
  <c r="Z26" i="25"/>
  <c r="P11" i="26" s="1"/>
  <c r="Y26" i="25"/>
  <c r="O11" i="26" s="1"/>
  <c r="W26" i="25"/>
  <c r="M11" i="26" s="1"/>
  <c r="V26" i="25"/>
  <c r="L11" i="26" s="1"/>
  <c r="U26" i="25"/>
  <c r="K11" i="26" s="1"/>
  <c r="S26" i="25"/>
  <c r="I11" i="26" s="1"/>
  <c r="R26" i="25"/>
  <c r="H11" i="26" s="1"/>
  <c r="Q26" i="25"/>
  <c r="G11" i="26" s="1"/>
  <c r="N26" i="25"/>
  <c r="F11" i="26" s="1"/>
  <c r="M26" i="25"/>
  <c r="E11" i="26" s="1"/>
  <c r="L26" i="25"/>
  <c r="D11" i="26" s="1"/>
  <c r="J26" i="25"/>
  <c r="C11" i="26" s="1"/>
  <c r="B11"/>
  <c r="AF25" i="25"/>
  <c r="AB25"/>
  <c r="X25"/>
  <c r="T25"/>
  <c r="AF24"/>
  <c r="AB24"/>
  <c r="X24"/>
  <c r="T24"/>
  <c r="AF23"/>
  <c r="AB23"/>
  <c r="AB26" s="1"/>
  <c r="R11" i="26" s="1"/>
  <c r="X23" i="25"/>
  <c r="T23"/>
  <c r="AE21"/>
  <c r="U10" i="26" s="1"/>
  <c r="AD21" i="25"/>
  <c r="T10" i="26" s="1"/>
  <c r="AC21" i="25"/>
  <c r="S10" i="26" s="1"/>
  <c r="AA21" i="25"/>
  <c r="Q10" i="26" s="1"/>
  <c r="Z21" i="25"/>
  <c r="P10" i="26" s="1"/>
  <c r="Y21" i="25"/>
  <c r="O10" i="26" s="1"/>
  <c r="W21" i="25"/>
  <c r="M10" i="26" s="1"/>
  <c r="V21" i="25"/>
  <c r="L10" i="26" s="1"/>
  <c r="U21" i="25"/>
  <c r="K10" i="26" s="1"/>
  <c r="S21" i="25"/>
  <c r="I10" i="26" s="1"/>
  <c r="R21" i="25"/>
  <c r="H10" i="26" s="1"/>
  <c r="Q21" i="25"/>
  <c r="G10" i="26" s="1"/>
  <c r="N21" i="25"/>
  <c r="F10" i="26" s="1"/>
  <c r="M21" i="25"/>
  <c r="E10" i="26" s="1"/>
  <c r="L21" i="25"/>
  <c r="D10" i="26" s="1"/>
  <c r="J21" i="25"/>
  <c r="C10" i="26" s="1"/>
  <c r="B10"/>
  <c r="AF20" i="25"/>
  <c r="AB20"/>
  <c r="X20"/>
  <c r="T20"/>
  <c r="AF19"/>
  <c r="AB19"/>
  <c r="X19"/>
  <c r="T19"/>
  <c r="AF18"/>
  <c r="AB18"/>
  <c r="X18"/>
  <c r="T18"/>
  <c r="AE16"/>
  <c r="U9" i="26" s="1"/>
  <c r="AD16" i="25"/>
  <c r="T9" i="26" s="1"/>
  <c r="AC16" i="25"/>
  <c r="S9" i="26" s="1"/>
  <c r="AA16" i="25"/>
  <c r="Z16"/>
  <c r="P9" i="26" s="1"/>
  <c r="Y16" i="25"/>
  <c r="O9" i="26" s="1"/>
  <c r="W16" i="25"/>
  <c r="M9" i="26" s="1"/>
  <c r="V16" i="25"/>
  <c r="L9" i="26" s="1"/>
  <c r="U16" i="25"/>
  <c r="K9" i="26" s="1"/>
  <c r="S16" i="25"/>
  <c r="I9" i="26" s="1"/>
  <c r="R16" i="25"/>
  <c r="H9" i="26" s="1"/>
  <c r="Q16" i="25"/>
  <c r="G9" i="26" s="1"/>
  <c r="N16" i="25"/>
  <c r="F9" i="26" s="1"/>
  <c r="M16" i="25"/>
  <c r="E9" i="26" s="1"/>
  <c r="L16" i="25"/>
  <c r="D9" i="26" s="1"/>
  <c r="J16" i="25"/>
  <c r="C9" i="26" s="1"/>
  <c r="B9"/>
  <c r="AF15" i="25"/>
  <c r="AB15"/>
  <c r="X15"/>
  <c r="T15"/>
  <c r="AF14"/>
  <c r="AB14"/>
  <c r="X14"/>
  <c r="T14"/>
  <c r="AF13"/>
  <c r="AF16" s="1"/>
  <c r="V9" i="26" s="1"/>
  <c r="AB13" i="25"/>
  <c r="AB16" s="1"/>
  <c r="R9" i="26" s="1"/>
  <c r="X13" i="25"/>
  <c r="X16" s="1"/>
  <c r="N9" i="26" s="1"/>
  <c r="T13" i="25"/>
  <c r="AE11"/>
  <c r="U8" i="26" s="1"/>
  <c r="AD11" i="25"/>
  <c r="T8" i="26" s="1"/>
  <c r="AC11" i="25"/>
  <c r="AA11"/>
  <c r="Q8" i="26" s="1"/>
  <c r="Z11" i="25"/>
  <c r="P8" i="26" s="1"/>
  <c r="Y11" i="25"/>
  <c r="W11"/>
  <c r="M8" i="26" s="1"/>
  <c r="V11" i="25"/>
  <c r="L8" i="26" s="1"/>
  <c r="U11" i="25"/>
  <c r="Q11"/>
  <c r="N11"/>
  <c r="M11"/>
  <c r="E8" i="26" s="1"/>
  <c r="L11" i="25"/>
  <c r="D8" i="26" s="1"/>
  <c r="J11" i="25"/>
  <c r="AF10"/>
  <c r="AB10"/>
  <c r="X10"/>
  <c r="T10"/>
  <c r="AF9"/>
  <c r="AB9"/>
  <c r="X9"/>
  <c r="T9"/>
  <c r="A5" i="24"/>
  <c r="A24" s="1"/>
  <c r="A3"/>
  <c r="A1"/>
  <c r="A360" i="23"/>
  <c r="AE359"/>
  <c r="U23" i="24" s="1"/>
  <c r="AD359" i="23"/>
  <c r="T23" i="24" s="1"/>
  <c r="AC359" i="23"/>
  <c r="S23" i="24" s="1"/>
  <c r="AA359" i="23"/>
  <c r="Q23" i="24" s="1"/>
  <c r="Z359" i="23"/>
  <c r="P23" i="24" s="1"/>
  <c r="Y359" i="23"/>
  <c r="O23" i="24" s="1"/>
  <c r="W359" i="23"/>
  <c r="M23" i="24" s="1"/>
  <c r="V359" i="23"/>
  <c r="L23" i="24" s="1"/>
  <c r="U359" i="23"/>
  <c r="K23" i="24" s="1"/>
  <c r="S359" i="23"/>
  <c r="I23" i="24" s="1"/>
  <c r="R359" i="23"/>
  <c r="H23" i="24" s="1"/>
  <c r="Q359" i="23"/>
  <c r="G23" i="24" s="1"/>
  <c r="N359" i="23"/>
  <c r="F23" i="24" s="1"/>
  <c r="M359" i="23"/>
  <c r="E23" i="24" s="1"/>
  <c r="L359" i="23"/>
  <c r="D23" i="24" s="1"/>
  <c r="C23"/>
  <c r="B23"/>
  <c r="AF358" i="23"/>
  <c r="AB358"/>
  <c r="X358"/>
  <c r="T358"/>
  <c r="AF357"/>
  <c r="AB357"/>
  <c r="X357"/>
  <c r="T357"/>
  <c r="AF356"/>
  <c r="AB356"/>
  <c r="X356"/>
  <c r="T356"/>
  <c r="AE354"/>
  <c r="U22" i="24" s="1"/>
  <c r="AD354" i="23"/>
  <c r="T22" i="24" s="1"/>
  <c r="AC354" i="23"/>
  <c r="S22" i="24" s="1"/>
  <c r="AA354" i="23"/>
  <c r="Q22" i="24" s="1"/>
  <c r="Z354" i="23"/>
  <c r="P22" i="24" s="1"/>
  <c r="Y354" i="23"/>
  <c r="O22" i="24" s="1"/>
  <c r="M22"/>
  <c r="L22"/>
  <c r="K22"/>
  <c r="S354" i="23"/>
  <c r="I22" i="24" s="1"/>
  <c r="R354" i="23"/>
  <c r="H22" i="24" s="1"/>
  <c r="Q354" i="23"/>
  <c r="G22" i="24" s="1"/>
  <c r="N354" i="23"/>
  <c r="F22" i="24" s="1"/>
  <c r="M354" i="23"/>
  <c r="E22" i="24" s="1"/>
  <c r="L354" i="23"/>
  <c r="D22" i="24" s="1"/>
  <c r="C22"/>
  <c r="B22"/>
  <c r="AF353" i="23"/>
  <c r="AB353"/>
  <c r="X353"/>
  <c r="X354" s="1"/>
  <c r="T353"/>
  <c r="AE309"/>
  <c r="U21" i="24" s="1"/>
  <c r="AD309" i="23"/>
  <c r="T21" i="24" s="1"/>
  <c r="AC309" i="23"/>
  <c r="S21" i="24" s="1"/>
  <c r="AA309" i="23"/>
  <c r="Q21" i="24" s="1"/>
  <c r="Z309" i="23"/>
  <c r="P21" i="24" s="1"/>
  <c r="Y309" i="23"/>
  <c r="O21" i="24" s="1"/>
  <c r="M21"/>
  <c r="L21"/>
  <c r="K21"/>
  <c r="S309" i="23"/>
  <c r="I21" i="24" s="1"/>
  <c r="R309" i="23"/>
  <c r="H21" i="24" s="1"/>
  <c r="Q309" i="23"/>
  <c r="G21" i="24" s="1"/>
  <c r="N309" i="23"/>
  <c r="F21" i="24" s="1"/>
  <c r="E21"/>
  <c r="D21"/>
  <c r="C21"/>
  <c r="B21"/>
  <c r="AF308" i="23"/>
  <c r="AB308"/>
  <c r="X308"/>
  <c r="T308"/>
  <c r="T309" s="1"/>
  <c r="AF307"/>
  <c r="AB307"/>
  <c r="AB309" s="1"/>
  <c r="R21" i="24" s="1"/>
  <c r="X307" i="23"/>
  <c r="X309" s="1"/>
  <c r="AE302"/>
  <c r="U20" i="24" s="1"/>
  <c r="AD302" i="23"/>
  <c r="T20" i="24" s="1"/>
  <c r="AC302" i="23"/>
  <c r="S20" i="24" s="1"/>
  <c r="AA302" i="23"/>
  <c r="Q20" i="24" s="1"/>
  <c r="Z302" i="23"/>
  <c r="P20" i="24" s="1"/>
  <c r="Y302" i="23"/>
  <c r="O20" i="24" s="1"/>
  <c r="M20"/>
  <c r="L20"/>
  <c r="K20"/>
  <c r="I20"/>
  <c r="H20"/>
  <c r="G20"/>
  <c r="N302" i="23"/>
  <c r="F20" i="24" s="1"/>
  <c r="M302" i="23"/>
  <c r="E20" i="24" s="1"/>
  <c r="L302" i="23"/>
  <c r="D20" i="24" s="1"/>
  <c r="C20"/>
  <c r="B20"/>
  <c r="AF300" i="23"/>
  <c r="AB300"/>
  <c r="AB302" s="1"/>
  <c r="R20" i="24" s="1"/>
  <c r="X300" i="23"/>
  <c r="X302" s="1"/>
  <c r="T300"/>
  <c r="T302" s="1"/>
  <c r="AE289"/>
  <c r="U19" i="24" s="1"/>
  <c r="AD289" i="23"/>
  <c r="T19" i="24" s="1"/>
  <c r="AC289" i="23"/>
  <c r="S19" i="24" s="1"/>
  <c r="AA289" i="23"/>
  <c r="Q19" i="24" s="1"/>
  <c r="Z289" i="23"/>
  <c r="P19" i="24" s="1"/>
  <c r="Y289" i="23"/>
  <c r="O19" i="24" s="1"/>
  <c r="M19"/>
  <c r="L19"/>
  <c r="K19"/>
  <c r="I19"/>
  <c r="H19"/>
  <c r="G19"/>
  <c r="N289" i="23"/>
  <c r="F19" i="24" s="1"/>
  <c r="M289" i="23"/>
  <c r="E19" i="24" s="1"/>
  <c r="L289" i="23"/>
  <c r="D19" i="24" s="1"/>
  <c r="C19"/>
  <c r="B19"/>
  <c r="T287" i="23"/>
  <c r="T289" s="1"/>
  <c r="AE276"/>
  <c r="U18" i="24" s="1"/>
  <c r="AD276" i="23"/>
  <c r="T18" i="24" s="1"/>
  <c r="AC276" i="23"/>
  <c r="S18" i="24" s="1"/>
  <c r="AA276" i="23"/>
  <c r="Q18" i="24" s="1"/>
  <c r="Z276" i="23"/>
  <c r="P18" i="24" s="1"/>
  <c r="Y276" i="23"/>
  <c r="O18" i="24" s="1"/>
  <c r="M18"/>
  <c r="L18"/>
  <c r="K18"/>
  <c r="S276" i="23"/>
  <c r="I18" i="24" s="1"/>
  <c r="R276" i="23"/>
  <c r="H18" i="24" s="1"/>
  <c r="Q276" i="23"/>
  <c r="G18" i="24" s="1"/>
  <c r="N276" i="23"/>
  <c r="F18" i="24" s="1"/>
  <c r="M276" i="23"/>
  <c r="E18" i="24" s="1"/>
  <c r="L276" i="23"/>
  <c r="D18" i="24" s="1"/>
  <c r="C18"/>
  <c r="B18"/>
  <c r="AF275" i="23"/>
  <c r="AB275"/>
  <c r="X275"/>
  <c r="T275"/>
  <c r="AF274"/>
  <c r="AB274"/>
  <c r="X274"/>
  <c r="X276" s="1"/>
  <c r="T274"/>
  <c r="AE269"/>
  <c r="U17" i="24" s="1"/>
  <c r="AD269" i="23"/>
  <c r="T17" i="24" s="1"/>
  <c r="AC269" i="23"/>
  <c r="S17" i="24" s="1"/>
  <c r="AA269" i="23"/>
  <c r="Q17" i="24" s="1"/>
  <c r="Z269" i="23"/>
  <c r="P17" i="24" s="1"/>
  <c r="Y269" i="23"/>
  <c r="O17" i="24" s="1"/>
  <c r="M17"/>
  <c r="L17"/>
  <c r="K17"/>
  <c r="N269" i="23"/>
  <c r="F17" i="24" s="1"/>
  <c r="M269" i="23"/>
  <c r="E17" i="24" s="1"/>
  <c r="L269" i="23"/>
  <c r="D17" i="24" s="1"/>
  <c r="C17"/>
  <c r="B17"/>
  <c r="AF268" i="23"/>
  <c r="AB268"/>
  <c r="X268"/>
  <c r="T268"/>
  <c r="AF267"/>
  <c r="AB267"/>
  <c r="AB269" s="1"/>
  <c r="R17" i="24" s="1"/>
  <c r="X267" i="23"/>
  <c r="X269" s="1"/>
  <c r="T267"/>
  <c r="T269" s="1"/>
  <c r="AE239"/>
  <c r="U16" i="24" s="1"/>
  <c r="AD239" i="23"/>
  <c r="T16" i="24" s="1"/>
  <c r="AC239" i="23"/>
  <c r="S16" i="24" s="1"/>
  <c r="AA239" i="23"/>
  <c r="Q16" i="24" s="1"/>
  <c r="Z239" i="23"/>
  <c r="P16" i="24" s="1"/>
  <c r="Y239" i="23"/>
  <c r="O16" i="24" s="1"/>
  <c r="M16"/>
  <c r="L16"/>
  <c r="K16"/>
  <c r="S239" i="23"/>
  <c r="R239"/>
  <c r="H16" i="24" s="1"/>
  <c r="Q239" i="23"/>
  <c r="G16" i="24" s="1"/>
  <c r="N239" i="23"/>
  <c r="F16" i="24" s="1"/>
  <c r="M239" i="23"/>
  <c r="E16" i="24" s="1"/>
  <c r="L239" i="23"/>
  <c r="D16" i="24" s="1"/>
  <c r="C16"/>
  <c r="B16"/>
  <c r="AF238" i="23"/>
  <c r="AB238"/>
  <c r="X238"/>
  <c r="T238"/>
  <c r="AF237"/>
  <c r="AB237"/>
  <c r="X237"/>
  <c r="T237"/>
  <c r="T239" s="1"/>
  <c r="AE212"/>
  <c r="U15" i="24" s="1"/>
  <c r="AD212" i="23"/>
  <c r="T15" i="24" s="1"/>
  <c r="AC212" i="23"/>
  <c r="S15" i="24" s="1"/>
  <c r="AA212" i="23"/>
  <c r="Q15" i="24" s="1"/>
  <c r="Z212" i="23"/>
  <c r="P15" i="24" s="1"/>
  <c r="Y212" i="23"/>
  <c r="O15" i="24" s="1"/>
  <c r="M15"/>
  <c r="L15"/>
  <c r="K15"/>
  <c r="I15"/>
  <c r="G15"/>
  <c r="N212" i="23"/>
  <c r="F15" i="24" s="1"/>
  <c r="M212" i="23"/>
  <c r="E15" i="24" s="1"/>
  <c r="L212" i="23"/>
  <c r="D15" i="24" s="1"/>
  <c r="C15"/>
  <c r="B15"/>
  <c r="AF211" i="23"/>
  <c r="AB211"/>
  <c r="X211"/>
  <c r="X212" s="1"/>
  <c r="AF210"/>
  <c r="AF212" s="1"/>
  <c r="AB210"/>
  <c r="AE163"/>
  <c r="U14" i="24" s="1"/>
  <c r="AD163" i="23"/>
  <c r="T14" i="24" s="1"/>
  <c r="AC163" i="23"/>
  <c r="S14" i="24" s="1"/>
  <c r="AA163" i="23"/>
  <c r="Q14" i="24" s="1"/>
  <c r="Z163" i="23"/>
  <c r="P14" i="24" s="1"/>
  <c r="Y163" i="23"/>
  <c r="O14" i="24" s="1"/>
  <c r="M14"/>
  <c r="L14"/>
  <c r="K14"/>
  <c r="I14"/>
  <c r="H14"/>
  <c r="G14"/>
  <c r="N163" i="23"/>
  <c r="F14" i="24" s="1"/>
  <c r="M163" i="23"/>
  <c r="E14" i="24" s="1"/>
  <c r="L163" i="23"/>
  <c r="D14" i="24" s="1"/>
  <c r="C14"/>
  <c r="B14"/>
  <c r="AF161" i="23"/>
  <c r="AB161"/>
  <c r="X163"/>
  <c r="T161"/>
  <c r="T163" s="1"/>
  <c r="AE130"/>
  <c r="U13" i="24" s="1"/>
  <c r="AD130" i="23"/>
  <c r="T13" i="24" s="1"/>
  <c r="AC130" i="23"/>
  <c r="S13" i="24" s="1"/>
  <c r="AA130" i="23"/>
  <c r="Q13" i="24" s="1"/>
  <c r="Z130" i="23"/>
  <c r="P13" i="24" s="1"/>
  <c r="Y130" i="23"/>
  <c r="O13" i="24" s="1"/>
  <c r="M13"/>
  <c r="L13"/>
  <c r="K13"/>
  <c r="I13"/>
  <c r="H13"/>
  <c r="G13"/>
  <c r="N130" i="23"/>
  <c r="F13" i="24" s="1"/>
  <c r="M130" i="23"/>
  <c r="E13" i="24" s="1"/>
  <c r="L130" i="23"/>
  <c r="D13" i="24" s="1"/>
  <c r="C13"/>
  <c r="B13"/>
  <c r="AF128" i="23"/>
  <c r="AF130" s="1"/>
  <c r="AB128"/>
  <c r="AB130" s="1"/>
  <c r="T128"/>
  <c r="AE93"/>
  <c r="U12" i="24" s="1"/>
  <c r="AD93" i="23"/>
  <c r="T12" i="24" s="1"/>
  <c r="AC93" i="23"/>
  <c r="S12" i="24" s="1"/>
  <c r="AA93" i="23"/>
  <c r="Q12" i="24" s="1"/>
  <c r="Z93" i="23"/>
  <c r="P12" i="24" s="1"/>
  <c r="Y93" i="23"/>
  <c r="O12" i="24" s="1"/>
  <c r="M12"/>
  <c r="L12"/>
  <c r="K12"/>
  <c r="I12"/>
  <c r="H12"/>
  <c r="G12"/>
  <c r="N93" i="23"/>
  <c r="F12" i="24" s="1"/>
  <c r="M93" i="23"/>
  <c r="E12" i="24" s="1"/>
  <c r="L93" i="23"/>
  <c r="D12" i="24" s="1"/>
  <c r="C12"/>
  <c r="B12"/>
  <c r="AF91" i="23"/>
  <c r="AF93" s="1"/>
  <c r="AB91"/>
  <c r="X91"/>
  <c r="X93" s="1"/>
  <c r="T91"/>
  <c r="T93" s="1"/>
  <c r="AE54"/>
  <c r="U11" i="24" s="1"/>
  <c r="AD54" i="23"/>
  <c r="T11" i="24" s="1"/>
  <c r="AC54" i="23"/>
  <c r="S11" i="24" s="1"/>
  <c r="AA54" i="23"/>
  <c r="Q11" i="24" s="1"/>
  <c r="Z54" i="23"/>
  <c r="P11" i="24" s="1"/>
  <c r="Y54" i="23"/>
  <c r="O11" i="24" s="1"/>
  <c r="M11"/>
  <c r="L11"/>
  <c r="K11"/>
  <c r="H11"/>
  <c r="G11"/>
  <c r="N54" i="23"/>
  <c r="F11" i="24" s="1"/>
  <c r="M54" i="23"/>
  <c r="E11" i="24" s="1"/>
  <c r="L54" i="23"/>
  <c r="D11" i="24" s="1"/>
  <c r="C11"/>
  <c r="B11"/>
  <c r="AF53" i="23"/>
  <c r="AB53"/>
  <c r="X53"/>
  <c r="T53"/>
  <c r="AF52"/>
  <c r="AF54" s="1"/>
  <c r="AB52"/>
  <c r="AB54" s="1"/>
  <c r="X52"/>
  <c r="X54" s="1"/>
  <c r="T52"/>
  <c r="T54" s="1"/>
  <c r="AE39"/>
  <c r="U10" i="24" s="1"/>
  <c r="AD39" i="23"/>
  <c r="T10" i="24" s="1"/>
  <c r="AC39" i="23"/>
  <c r="S10" i="24" s="1"/>
  <c r="AA39" i="23"/>
  <c r="Q10" i="24" s="1"/>
  <c r="Z39" i="23"/>
  <c r="P10" i="24" s="1"/>
  <c r="Y39" i="23"/>
  <c r="O10" i="24" s="1"/>
  <c r="M10"/>
  <c r="L10"/>
  <c r="K10"/>
  <c r="S39" i="23"/>
  <c r="I10" i="24" s="1"/>
  <c r="R39" i="23"/>
  <c r="H10" i="24" s="1"/>
  <c r="Q39" i="23"/>
  <c r="G10" i="24" s="1"/>
  <c r="N39" i="23"/>
  <c r="F10" i="24" s="1"/>
  <c r="M39" i="23"/>
  <c r="E10" i="24" s="1"/>
  <c r="L39" i="23"/>
  <c r="D10" i="24" s="1"/>
  <c r="C10"/>
  <c r="B10"/>
  <c r="AF38" i="23"/>
  <c r="AB38"/>
  <c r="X38"/>
  <c r="T38"/>
  <c r="AF37"/>
  <c r="AB37"/>
  <c r="X37"/>
  <c r="X39" s="1"/>
  <c r="T37"/>
  <c r="T39" s="1"/>
  <c r="J10" i="24" s="1"/>
  <c r="AE29" i="23"/>
  <c r="U9" i="24" s="1"/>
  <c r="AD29" i="23"/>
  <c r="T9" i="24" s="1"/>
  <c r="AC29" i="23"/>
  <c r="S9" i="24" s="1"/>
  <c r="AA29" i="23"/>
  <c r="Q9" i="24" s="1"/>
  <c r="Z29" i="23"/>
  <c r="P9" i="24" s="1"/>
  <c r="Y29" i="23"/>
  <c r="O9" i="24" s="1"/>
  <c r="M9"/>
  <c r="L9"/>
  <c r="K9"/>
  <c r="I9"/>
  <c r="H9"/>
  <c r="G9"/>
  <c r="N29" i="23"/>
  <c r="F9" i="24" s="1"/>
  <c r="M29" i="23"/>
  <c r="E9" i="24" s="1"/>
  <c r="L29" i="23"/>
  <c r="D9" i="24" s="1"/>
  <c r="C9"/>
  <c r="AF28" i="23"/>
  <c r="AB28"/>
  <c r="T28"/>
  <c r="AF27"/>
  <c r="AB27"/>
  <c r="T27"/>
  <c r="AE18"/>
  <c r="U8" i="24" s="1"/>
  <c r="AD18" i="23"/>
  <c r="AC18"/>
  <c r="S8" i="24" s="1"/>
  <c r="AA18" i="23"/>
  <c r="Q8" i="24" s="1"/>
  <c r="Z18" i="23"/>
  <c r="Y18"/>
  <c r="O8" i="24" s="1"/>
  <c r="M8"/>
  <c r="K8"/>
  <c r="I8"/>
  <c r="G8"/>
  <c r="N18" i="23"/>
  <c r="F8" i="24" s="1"/>
  <c r="M18" i="23"/>
  <c r="E8" i="24" s="1"/>
  <c r="L18" i="23"/>
  <c r="C8" i="24"/>
  <c r="I18" i="23"/>
  <c r="B8" i="24" s="1"/>
  <c r="AF16" i="23"/>
  <c r="AF18" s="1"/>
  <c r="AB16"/>
  <c r="Y55" i="10"/>
  <c r="Z55"/>
  <c r="AA55"/>
  <c r="A1" i="11"/>
  <c r="M191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23" i="11"/>
  <c r="E18"/>
  <c r="E8"/>
  <c r="A3"/>
  <c r="AE191" i="10"/>
  <c r="AD191"/>
  <c r="AC191"/>
  <c r="AA191"/>
  <c r="Z191"/>
  <c r="Y191"/>
  <c r="N191"/>
  <c r="L191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1" s="1"/>
  <c r="AB189"/>
  <c r="AB191" s="1"/>
  <c r="X189"/>
  <c r="T189"/>
  <c r="T191" s="1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X192" i="27" l="1"/>
  <c r="N23" i="28" s="1"/>
  <c r="X191" i="10"/>
  <c r="AG47" i="27"/>
  <c r="T354" i="23"/>
  <c r="J22" i="24" s="1"/>
  <c r="AB55" i="27"/>
  <c r="R11" i="28" s="1"/>
  <c r="AB212" i="23"/>
  <c r="AG33" i="27"/>
  <c r="I105" i="25"/>
  <c r="N23" i="30"/>
  <c r="T276" i="23"/>
  <c r="J18" i="24" s="1"/>
  <c r="I16"/>
  <c r="S269" i="23"/>
  <c r="I17" i="24" s="1"/>
  <c r="AB93" i="23"/>
  <c r="R12" i="24" s="1"/>
  <c r="J19"/>
  <c r="AG287" i="23"/>
  <c r="AG289" s="1"/>
  <c r="AB18"/>
  <c r="R8" i="24" s="1"/>
  <c r="AG16" i="23"/>
  <c r="AG18" s="1"/>
  <c r="T29"/>
  <c r="J9" i="24" s="1"/>
  <c r="J14"/>
  <c r="T130" i="23"/>
  <c r="J13" i="24" s="1"/>
  <c r="J12"/>
  <c r="B9"/>
  <c r="B24" s="1"/>
  <c r="I360" i="23"/>
  <c r="AG46" i="29"/>
  <c r="AH46" s="1"/>
  <c r="AG48"/>
  <c r="AG51"/>
  <c r="AG52"/>
  <c r="AH52" s="1"/>
  <c r="AG54"/>
  <c r="AH54" s="1"/>
  <c r="AG139"/>
  <c r="AH139" s="1"/>
  <c r="AG112"/>
  <c r="AH112" s="1"/>
  <c r="AG114"/>
  <c r="AH114" s="1"/>
  <c r="AG115"/>
  <c r="AH115" s="1"/>
  <c r="AG116"/>
  <c r="AG117"/>
  <c r="AH117" s="1"/>
  <c r="AG119"/>
  <c r="AH119" s="1"/>
  <c r="AG120"/>
  <c r="AH120" s="1"/>
  <c r="AB133"/>
  <c r="R19" i="30" s="1"/>
  <c r="X133" i="29"/>
  <c r="N19" i="30" s="1"/>
  <c r="AG136" i="29"/>
  <c r="AG138"/>
  <c r="AH138" s="1"/>
  <c r="AB157"/>
  <c r="R21" i="30" s="1"/>
  <c r="AB70" i="29"/>
  <c r="R13" i="30" s="1"/>
  <c r="AG33" i="29"/>
  <c r="AH33" s="1"/>
  <c r="AG37"/>
  <c r="AH37" s="1"/>
  <c r="AG39"/>
  <c r="AG42"/>
  <c r="AH42" s="1"/>
  <c r="X70"/>
  <c r="N13" i="30" s="1"/>
  <c r="AG74" i="29"/>
  <c r="AH74" s="1"/>
  <c r="AG77"/>
  <c r="AG80"/>
  <c r="AH80" s="1"/>
  <c r="AG100"/>
  <c r="AH100" s="1"/>
  <c r="AG102"/>
  <c r="AH102" s="1"/>
  <c r="AG105"/>
  <c r="AG108"/>
  <c r="AH108" s="1"/>
  <c r="AG160"/>
  <c r="AH160" s="1"/>
  <c r="AG164"/>
  <c r="AH164" s="1"/>
  <c r="AG167"/>
  <c r="AG17"/>
  <c r="AG27"/>
  <c r="AH27" s="1"/>
  <c r="AG28"/>
  <c r="AH28" s="1"/>
  <c r="AG30"/>
  <c r="AH30" s="1"/>
  <c r="AG60"/>
  <c r="AH60" s="1"/>
  <c r="T70"/>
  <c r="J13" i="30" s="1"/>
  <c r="AG63" i="29"/>
  <c r="AH63" s="1"/>
  <c r="AG65"/>
  <c r="AH65" s="1"/>
  <c r="AG66"/>
  <c r="AH66" s="1"/>
  <c r="AG67"/>
  <c r="AH67" s="1"/>
  <c r="AG68"/>
  <c r="AH68" s="1"/>
  <c r="AB85"/>
  <c r="R15" i="30" s="1"/>
  <c r="AG88" i="29"/>
  <c r="AH88" s="1"/>
  <c r="AG91"/>
  <c r="AH91" s="1"/>
  <c r="AG92"/>
  <c r="AH92" s="1"/>
  <c r="AG94"/>
  <c r="AH94" s="1"/>
  <c r="AG95"/>
  <c r="AH95" s="1"/>
  <c r="AG96"/>
  <c r="AH96" s="1"/>
  <c r="AF109"/>
  <c r="V17" i="30" s="1"/>
  <c r="AG126" i="29"/>
  <c r="AG129"/>
  <c r="AH129" s="1"/>
  <c r="AG130"/>
  <c r="AH130" s="1"/>
  <c r="AG132"/>
  <c r="AH132" s="1"/>
  <c r="AB145"/>
  <c r="R20" i="30" s="1"/>
  <c r="AG147" i="29"/>
  <c r="AH147" s="1"/>
  <c r="T157"/>
  <c r="J21" i="30" s="1"/>
  <c r="AG150" i="29"/>
  <c r="AH150" s="1"/>
  <c r="AG152"/>
  <c r="AH152" s="1"/>
  <c r="AG153"/>
  <c r="AG154"/>
  <c r="AH154" s="1"/>
  <c r="AG155"/>
  <c r="AH155" s="1"/>
  <c r="R23" i="30"/>
  <c r="AF19" i="29"/>
  <c r="V8" i="30" s="1"/>
  <c r="T85" i="29"/>
  <c r="J15" i="30" s="1"/>
  <c r="J23"/>
  <c r="AG34" i="29"/>
  <c r="AG36"/>
  <c r="AH36" s="1"/>
  <c r="AG38"/>
  <c r="AH38" s="1"/>
  <c r="AG41"/>
  <c r="AH41" s="1"/>
  <c r="AG73"/>
  <c r="AG76"/>
  <c r="AG79"/>
  <c r="AH79" s="1"/>
  <c r="AG81"/>
  <c r="AH81" s="1"/>
  <c r="AF85"/>
  <c r="V15" i="30" s="1"/>
  <c r="T109" i="29"/>
  <c r="J17" i="30" s="1"/>
  <c r="AG103" i="29"/>
  <c r="AH103" s="1"/>
  <c r="AG106"/>
  <c r="AH106" s="1"/>
  <c r="X157"/>
  <c r="N21" i="30" s="1"/>
  <c r="AG161" i="29"/>
  <c r="AH161" s="1"/>
  <c r="AG163"/>
  <c r="AH163" s="1"/>
  <c r="AG166"/>
  <c r="AH166" s="1"/>
  <c r="AG168"/>
  <c r="V23" i="30"/>
  <c r="AG12" i="29"/>
  <c r="AH12" s="1"/>
  <c r="AG16"/>
  <c r="AH16" s="1"/>
  <c r="AF70"/>
  <c r="V13" i="30" s="1"/>
  <c r="X85" i="29"/>
  <c r="N15" i="30" s="1"/>
  <c r="AG124" i="29"/>
  <c r="AH124" s="1"/>
  <c r="T133"/>
  <c r="J19" i="30" s="1"/>
  <c r="AG125" i="29"/>
  <c r="AH125" s="1"/>
  <c r="AF133"/>
  <c r="V19" i="30" s="1"/>
  <c r="AG140" i="29"/>
  <c r="AH140" s="1"/>
  <c r="AG143"/>
  <c r="AH143" s="1"/>
  <c r="AG144"/>
  <c r="AH144" s="1"/>
  <c r="AF157"/>
  <c r="V21" i="30" s="1"/>
  <c r="AA237" i="29"/>
  <c r="T55"/>
  <c r="J11" i="30" s="1"/>
  <c r="AF55" i="29"/>
  <c r="V11" i="30" s="1"/>
  <c r="X55" i="29"/>
  <c r="N11" i="30" s="1"/>
  <c r="X31" i="29"/>
  <c r="N9" i="30" s="1"/>
  <c r="T31" i="29"/>
  <c r="J9" i="30" s="1"/>
  <c r="AG22" i="29"/>
  <c r="AH22" s="1"/>
  <c r="AG23"/>
  <c r="AH23" s="1"/>
  <c r="AG24"/>
  <c r="AH24" s="1"/>
  <c r="AG25"/>
  <c r="AH25" s="1"/>
  <c r="AB31"/>
  <c r="R9" i="30" s="1"/>
  <c r="AB19" i="29"/>
  <c r="R8" i="30" s="1"/>
  <c r="AG18" i="29"/>
  <c r="AH18" s="1"/>
  <c r="X19"/>
  <c r="N8" i="30" s="1"/>
  <c r="AG13" i="29"/>
  <c r="AH13" s="1"/>
  <c r="AG14"/>
  <c r="AH14" s="1"/>
  <c r="AG15"/>
  <c r="AH15" s="1"/>
  <c r="T19"/>
  <c r="J8" i="30" s="1"/>
  <c r="AG10" i="29"/>
  <c r="AH10" s="1"/>
  <c r="AG11"/>
  <c r="AH11" s="1"/>
  <c r="AB151" i="27"/>
  <c r="R19" i="28" s="1"/>
  <c r="AG12" i="27"/>
  <c r="AH12" s="1"/>
  <c r="AG16"/>
  <c r="AH16" s="1"/>
  <c r="AG61"/>
  <c r="AG62"/>
  <c r="AH62" s="1"/>
  <c r="AG65"/>
  <c r="AH65" s="1"/>
  <c r="AG66"/>
  <c r="AG154"/>
  <c r="AG156"/>
  <c r="AH156" s="1"/>
  <c r="AG157"/>
  <c r="AH157" s="1"/>
  <c r="AG18"/>
  <c r="AG99"/>
  <c r="AG137"/>
  <c r="AG144"/>
  <c r="AH144" s="1"/>
  <c r="AG147"/>
  <c r="AG148"/>
  <c r="AG150"/>
  <c r="AH150" s="1"/>
  <c r="AB31"/>
  <c r="R9" i="28" s="1"/>
  <c r="AG46" i="27"/>
  <c r="AH46" s="1"/>
  <c r="AG82"/>
  <c r="AG83"/>
  <c r="AH83" s="1"/>
  <c r="AG85"/>
  <c r="AH85" s="1"/>
  <c r="AG86"/>
  <c r="AG88"/>
  <c r="AH88" s="1"/>
  <c r="AG89"/>
  <c r="AH89" s="1"/>
  <c r="AG90"/>
  <c r="AH90" s="1"/>
  <c r="AG129"/>
  <c r="AG138"/>
  <c r="X175"/>
  <c r="N21" i="28" s="1"/>
  <c r="AF192" i="27"/>
  <c r="V23" i="28" s="1"/>
  <c r="J23"/>
  <c r="AG178" i="27"/>
  <c r="AG179"/>
  <c r="AH179" s="1"/>
  <c r="AG181"/>
  <c r="AG182"/>
  <c r="AH182" s="1"/>
  <c r="AG184"/>
  <c r="AH184" s="1"/>
  <c r="AG185"/>
  <c r="AH185" s="1"/>
  <c r="AG186"/>
  <c r="AH186" s="1"/>
  <c r="AB175"/>
  <c r="R21" i="28" s="1"/>
  <c r="AG168" i="27"/>
  <c r="AG170"/>
  <c r="AH170" s="1"/>
  <c r="AG171"/>
  <c r="AH171" s="1"/>
  <c r="AG172"/>
  <c r="AH172" s="1"/>
  <c r="AG173"/>
  <c r="AG165"/>
  <c r="AH165" s="1"/>
  <c r="T175"/>
  <c r="J21" i="28" s="1"/>
  <c r="AG167" i="27"/>
  <c r="AH167" s="1"/>
  <c r="AF175"/>
  <c r="V21" i="28" s="1"/>
  <c r="AG158" i="27"/>
  <c r="AH158" s="1"/>
  <c r="AG161"/>
  <c r="AH161" s="1"/>
  <c r="AG162"/>
  <c r="X151"/>
  <c r="N19" i="28" s="1"/>
  <c r="AG142" i="27"/>
  <c r="AH142" s="1"/>
  <c r="T151"/>
  <c r="J19" i="28" s="1"/>
  <c r="AG143" i="27"/>
  <c r="AF151"/>
  <c r="V19" i="28" s="1"/>
  <c r="X139" i="27"/>
  <c r="N18" i="28" s="1"/>
  <c r="AG132" i="27"/>
  <c r="AH132" s="1"/>
  <c r="AG133"/>
  <c r="AG134"/>
  <c r="AG130"/>
  <c r="AH130" s="1"/>
  <c r="AG135"/>
  <c r="AH135" s="1"/>
  <c r="AF127"/>
  <c r="V17" i="28" s="1"/>
  <c r="AG118" i="27"/>
  <c r="AH118" s="1"/>
  <c r="T127"/>
  <c r="J17" i="28" s="1"/>
  <c r="AG120" i="27"/>
  <c r="AH120" s="1"/>
  <c r="AG121"/>
  <c r="AH121" s="1"/>
  <c r="AG123"/>
  <c r="AG124"/>
  <c r="AH124" s="1"/>
  <c r="AG126"/>
  <c r="AH126" s="1"/>
  <c r="AG106"/>
  <c r="AG109"/>
  <c r="AG110"/>
  <c r="AH110" s="1"/>
  <c r="AG112"/>
  <c r="AH112" s="1"/>
  <c r="AG113"/>
  <c r="AG114"/>
  <c r="X103"/>
  <c r="N15" i="28" s="1"/>
  <c r="AG100" i="27"/>
  <c r="AH100" s="1"/>
  <c r="T103"/>
  <c r="J15" i="28" s="1"/>
  <c r="AG96" i="27"/>
  <c r="AG98"/>
  <c r="AH98" s="1"/>
  <c r="AF103"/>
  <c r="V15" i="28" s="1"/>
  <c r="AF79" i="27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G76"/>
  <c r="AH76" s="1"/>
  <c r="AG77"/>
  <c r="AG58"/>
  <c r="AH58" s="1"/>
  <c r="AG60"/>
  <c r="AH60" s="1"/>
  <c r="AB67"/>
  <c r="R12" i="28" s="1"/>
  <c r="AF55" i="27"/>
  <c r="V11" i="28" s="1"/>
  <c r="X55" i="27"/>
  <c r="N11" i="28" s="1"/>
  <c r="T55" i="27"/>
  <c r="J11" i="28" s="1"/>
  <c r="AG48" i="27"/>
  <c r="AG51"/>
  <c r="AH51" s="1"/>
  <c r="AG52"/>
  <c r="AH52" s="1"/>
  <c r="AG54"/>
  <c r="AH54" s="1"/>
  <c r="AG34"/>
  <c r="AG38"/>
  <c r="AG39"/>
  <c r="AH39" s="1"/>
  <c r="AG42"/>
  <c r="AH42" s="1"/>
  <c r="X43"/>
  <c r="N10" i="28" s="1"/>
  <c r="AG36" i="27"/>
  <c r="AH36" s="1"/>
  <c r="AG41"/>
  <c r="AH41" s="1"/>
  <c r="AG22"/>
  <c r="AH22" s="1"/>
  <c r="AG24"/>
  <c r="AG25"/>
  <c r="AG27"/>
  <c r="AH27" s="1"/>
  <c r="AG28"/>
  <c r="AH28" s="1"/>
  <c r="AG30"/>
  <c r="AH30" s="1"/>
  <c r="AG9"/>
  <c r="AH9" s="1"/>
  <c r="AG13"/>
  <c r="AH13" s="1"/>
  <c r="AG15"/>
  <c r="AF19"/>
  <c r="AB19"/>
  <c r="R8" i="28" s="1"/>
  <c r="AG11" i="27"/>
  <c r="AG14"/>
  <c r="AH14" s="1"/>
  <c r="S54" i="23"/>
  <c r="I11" i="24" s="1"/>
  <c r="L48" i="25"/>
  <c r="D14" i="26" s="1"/>
  <c r="D24" s="1"/>
  <c r="H14"/>
  <c r="H24" s="1"/>
  <c r="B14"/>
  <c r="N48" i="25"/>
  <c r="F14" i="26" s="1"/>
  <c r="AB239" i="23"/>
  <c r="R16" i="24" s="1"/>
  <c r="AG74" i="25"/>
  <c r="AH74" s="1"/>
  <c r="N10" i="24"/>
  <c r="V12"/>
  <c r="AG91" i="25"/>
  <c r="AH91" s="1"/>
  <c r="AG15"/>
  <c r="AH15" s="1"/>
  <c r="AG61"/>
  <c r="AH61" s="1"/>
  <c r="AG63"/>
  <c r="AH63" s="1"/>
  <c r="AB76"/>
  <c r="R19" i="26" s="1"/>
  <c r="N22" i="24"/>
  <c r="AF29" i="23"/>
  <c r="V9" i="24" s="1"/>
  <c r="AG237" i="23"/>
  <c r="AG238"/>
  <c r="AH238" s="1"/>
  <c r="AG300"/>
  <c r="T16" i="25"/>
  <c r="J9" i="26" s="1"/>
  <c r="AG32" i="25"/>
  <c r="AH32" s="1"/>
  <c r="V13" i="26"/>
  <c r="AG73" i="25"/>
  <c r="AH73" s="1"/>
  <c r="X84"/>
  <c r="N21" i="26" s="1"/>
  <c r="AG90" i="25"/>
  <c r="AH90" s="1"/>
  <c r="AG53"/>
  <c r="AH53" s="1"/>
  <c r="AG18"/>
  <c r="AH18" s="1"/>
  <c r="X64"/>
  <c r="N17" i="26" s="1"/>
  <c r="V13" i="24"/>
  <c r="AB29" i="23"/>
  <c r="R9" i="24" s="1"/>
  <c r="J11"/>
  <c r="AG210" i="23"/>
  <c r="J15" i="24"/>
  <c r="N18"/>
  <c r="T359" i="23"/>
  <c r="J23" i="24" s="1"/>
  <c r="U360" i="23"/>
  <c r="AC360"/>
  <c r="N9" i="24"/>
  <c r="V11"/>
  <c r="N13"/>
  <c r="V15"/>
  <c r="N17"/>
  <c r="AF289" i="23"/>
  <c r="V19" i="24" s="1"/>
  <c r="N21"/>
  <c r="AF359" i="23"/>
  <c r="V23" i="24" s="1"/>
  <c r="AA360" i="23"/>
  <c r="AB39"/>
  <c r="R10" i="24" s="1"/>
  <c r="N11"/>
  <c r="AB163" i="23"/>
  <c r="R14" i="24" s="1"/>
  <c r="N15"/>
  <c r="J16"/>
  <c r="AF269" i="23"/>
  <c r="V17" i="24" s="1"/>
  <c r="AB276" i="23"/>
  <c r="R18" i="24" s="1"/>
  <c r="N19"/>
  <c r="J20"/>
  <c r="AF309" i="23"/>
  <c r="V21" i="24" s="1"/>
  <c r="AB354" i="23"/>
  <c r="R22" i="24" s="1"/>
  <c r="X359" i="23"/>
  <c r="N23" i="24" s="1"/>
  <c r="W360" i="23"/>
  <c r="AE360"/>
  <c r="AG52"/>
  <c r="R13" i="24"/>
  <c r="N14"/>
  <c r="AF239" i="23"/>
  <c r="V16" i="24" s="1"/>
  <c r="AF302" i="23"/>
  <c r="V20" i="24" s="1"/>
  <c r="AG356" i="23"/>
  <c r="AH356" s="1"/>
  <c r="Q24" i="24"/>
  <c r="AF39" i="23"/>
  <c r="V10" i="24" s="1"/>
  <c r="R11"/>
  <c r="N12"/>
  <c r="AF163" i="23"/>
  <c r="V14" i="24" s="1"/>
  <c r="R15"/>
  <c r="X239" i="23"/>
  <c r="N16" i="24" s="1"/>
  <c r="AG267" i="23"/>
  <c r="AF276"/>
  <c r="V18" i="24" s="1"/>
  <c r="R19"/>
  <c r="N20"/>
  <c r="AG307" i="23"/>
  <c r="AF354"/>
  <c r="V22" i="24" s="1"/>
  <c r="AB359" i="23"/>
  <c r="R23" i="24" s="1"/>
  <c r="M360" i="23"/>
  <c r="Y360"/>
  <c r="J360"/>
  <c r="AG108" i="10"/>
  <c r="AH108" s="1"/>
  <c r="X26" i="25"/>
  <c r="N11" i="26" s="1"/>
  <c r="AG9" i="25"/>
  <c r="AH9" s="1"/>
  <c r="AG24"/>
  <c r="AH24" s="1"/>
  <c r="T26"/>
  <c r="J11" i="26" s="1"/>
  <c r="J13"/>
  <c r="AG79" i="25"/>
  <c r="AH79" s="1"/>
  <c r="AG87"/>
  <c r="AH87" s="1"/>
  <c r="AF11"/>
  <c r="V8" i="26" s="1"/>
  <c r="X21" i="25"/>
  <c r="N10" i="26" s="1"/>
  <c r="AG19" i="25"/>
  <c r="AH19" s="1"/>
  <c r="AF26"/>
  <c r="V11" i="26" s="1"/>
  <c r="AG33" i="25"/>
  <c r="AH33" s="1"/>
  <c r="AG36"/>
  <c r="AH36" s="1"/>
  <c r="AB54"/>
  <c r="R15" i="26" s="1"/>
  <c r="T58" i="25"/>
  <c r="J16" i="26" s="1"/>
  <c r="AG57" i="25"/>
  <c r="AH57" s="1"/>
  <c r="AB64"/>
  <c r="R17" i="26" s="1"/>
  <c r="AG66" i="25"/>
  <c r="AH66" s="1"/>
  <c r="AG67"/>
  <c r="AH67" s="1"/>
  <c r="AG69"/>
  <c r="AH69" s="1"/>
  <c r="X76"/>
  <c r="N19" i="26" s="1"/>
  <c r="AF92" i="25"/>
  <c r="V22" i="26" s="1"/>
  <c r="T104" i="25"/>
  <c r="J23" i="26" s="1"/>
  <c r="AG97" i="25"/>
  <c r="AH97" s="1"/>
  <c r="AG99"/>
  <c r="AH99" s="1"/>
  <c r="AG100"/>
  <c r="AH100" s="1"/>
  <c r="AG101"/>
  <c r="AH101" s="1"/>
  <c r="T54"/>
  <c r="J15" i="26" s="1"/>
  <c r="T64" i="25"/>
  <c r="J17" i="26" s="1"/>
  <c r="T76" i="25"/>
  <c r="J19" i="26" s="1"/>
  <c r="AF76" i="25"/>
  <c r="V19" i="26" s="1"/>
  <c r="AB37" i="25"/>
  <c r="R12" i="26" s="1"/>
  <c r="AG39" i="25"/>
  <c r="AF54"/>
  <c r="V15" i="26" s="1"/>
  <c r="AF64" i="25"/>
  <c r="V17" i="26" s="1"/>
  <c r="X70" i="25"/>
  <c r="N18" i="26" s="1"/>
  <c r="AB84" i="25"/>
  <c r="R21" i="26" s="1"/>
  <c r="AG88" i="25"/>
  <c r="AH88" s="1"/>
  <c r="AG14"/>
  <c r="AH14" s="1"/>
  <c r="AA105"/>
  <c r="AG29"/>
  <c r="AH29" s="1"/>
  <c r="AG31"/>
  <c r="AH31" s="1"/>
  <c r="R13" i="26"/>
  <c r="N13"/>
  <c r="AG45" i="25"/>
  <c r="AH45" s="1"/>
  <c r="AG46"/>
  <c r="AH46" s="1"/>
  <c r="X54"/>
  <c r="N15" i="26" s="1"/>
  <c r="AG75" i="25"/>
  <c r="AH75" s="1"/>
  <c r="AG82"/>
  <c r="AH82" s="1"/>
  <c r="T84"/>
  <c r="J21" i="26" s="1"/>
  <c r="AF84" i="25"/>
  <c r="V21" i="26" s="1"/>
  <c r="AF104" i="25"/>
  <c r="V23" i="26" s="1"/>
  <c r="P24"/>
  <c r="L24"/>
  <c r="F24" i="30"/>
  <c r="P24"/>
  <c r="U24"/>
  <c r="U24" i="24"/>
  <c r="T24" i="28"/>
  <c r="H24"/>
  <c r="T24" i="30"/>
  <c r="E24" i="24"/>
  <c r="E24" i="26"/>
  <c r="I24"/>
  <c r="T24"/>
  <c r="D24" i="28"/>
  <c r="D24" i="30"/>
  <c r="H24"/>
  <c r="M24" i="24"/>
  <c r="L24" i="28"/>
  <c r="P24"/>
  <c r="L24" i="30"/>
  <c r="AH116" i="29"/>
  <c r="AH136"/>
  <c r="AH73"/>
  <c r="AH76"/>
  <c r="AH77"/>
  <c r="AH167"/>
  <c r="AH168"/>
  <c r="E24" i="30"/>
  <c r="I24"/>
  <c r="M24"/>
  <c r="AH34" i="29"/>
  <c r="AH17"/>
  <c r="AH48"/>
  <c r="AH51"/>
  <c r="AH126"/>
  <c r="AH153"/>
  <c r="C8" i="30"/>
  <c r="C24" s="1"/>
  <c r="J237" i="29"/>
  <c r="G8" i="30"/>
  <c r="G24" s="1"/>
  <c r="Q237" i="29"/>
  <c r="K8" i="30"/>
  <c r="K24" s="1"/>
  <c r="U237" i="29"/>
  <c r="O8" i="30"/>
  <c r="O24" s="1"/>
  <c r="Y237" i="29"/>
  <c r="S8" i="30"/>
  <c r="S24" s="1"/>
  <c r="AC237" i="29"/>
  <c r="AH39"/>
  <c r="AG47"/>
  <c r="S237"/>
  <c r="B24" i="30"/>
  <c r="AG9" i="29"/>
  <c r="T43"/>
  <c r="J10" i="30" s="1"/>
  <c r="AG62" i="29"/>
  <c r="AB82"/>
  <c r="R14" i="30" s="1"/>
  <c r="AG84" i="29"/>
  <c r="AH84" s="1"/>
  <c r="AF97"/>
  <c r="V16" i="30" s="1"/>
  <c r="AG89" i="29"/>
  <c r="T121"/>
  <c r="J18" i="30" s="1"/>
  <c r="AG111" i="29"/>
  <c r="AG127"/>
  <c r="X145"/>
  <c r="N20" i="30" s="1"/>
  <c r="AG141" i="29"/>
  <c r="AG149"/>
  <c r="AB169"/>
  <c r="R22" i="30" s="1"/>
  <c r="R237" i="29"/>
  <c r="Z237"/>
  <c r="Q8" i="30"/>
  <c r="Q24" s="1"/>
  <c r="AG26" i="29"/>
  <c r="AG29"/>
  <c r="AF43"/>
  <c r="V10" i="30" s="1"/>
  <c r="AG35" i="29"/>
  <c r="AG40"/>
  <c r="T58"/>
  <c r="J12" i="30" s="1"/>
  <c r="AG57" i="29"/>
  <c r="AH57" s="1"/>
  <c r="AG61"/>
  <c r="AG64"/>
  <c r="AG69"/>
  <c r="X82"/>
  <c r="N14" i="30" s="1"/>
  <c r="AG75" i="29"/>
  <c r="AG78"/>
  <c r="AB97"/>
  <c r="R16" i="30" s="1"/>
  <c r="AG99" i="29"/>
  <c r="AG104"/>
  <c r="AG107"/>
  <c r="AF121"/>
  <c r="V18" i="30" s="1"/>
  <c r="AG113" i="29"/>
  <c r="AG118"/>
  <c r="T145"/>
  <c r="J20" i="30" s="1"/>
  <c r="AG135" i="29"/>
  <c r="AG148"/>
  <c r="AG151"/>
  <c r="AG156"/>
  <c r="X169"/>
  <c r="N22" i="30" s="1"/>
  <c r="AG162" i="29"/>
  <c r="AG165"/>
  <c r="M237"/>
  <c r="W237"/>
  <c r="AE237"/>
  <c r="AG87"/>
  <c r="AG49"/>
  <c r="X58"/>
  <c r="N12" i="30" s="1"/>
  <c r="I237" i="29"/>
  <c r="N237"/>
  <c r="AG21"/>
  <c r="AB43"/>
  <c r="R10" i="30" s="1"/>
  <c r="AG45" i="29"/>
  <c r="AG50"/>
  <c r="AG53"/>
  <c r="AF58"/>
  <c r="V12" i="30" s="1"/>
  <c r="T82" i="29"/>
  <c r="J14" i="30" s="1"/>
  <c r="AG72" i="29"/>
  <c r="X97"/>
  <c r="N16" i="30" s="1"/>
  <c r="AG90" i="29"/>
  <c r="AG93"/>
  <c r="AG101"/>
  <c r="AB121"/>
  <c r="R18" i="30" s="1"/>
  <c r="AG123" i="29"/>
  <c r="AG128"/>
  <c r="AG131"/>
  <c r="AF145"/>
  <c r="V20" i="30" s="1"/>
  <c r="AG137" i="29"/>
  <c r="AG142"/>
  <c r="T169"/>
  <c r="J22" i="30" s="1"/>
  <c r="AG159" i="29"/>
  <c r="L237"/>
  <c r="V237"/>
  <c r="AD237"/>
  <c r="AH11" i="27"/>
  <c r="AH15"/>
  <c r="AH34"/>
  <c r="V8" i="28"/>
  <c r="I9"/>
  <c r="I24" s="1"/>
  <c r="S193" i="27"/>
  <c r="AH48"/>
  <c r="AH109"/>
  <c r="AH114"/>
  <c r="AH154"/>
  <c r="AH178"/>
  <c r="AH18"/>
  <c r="I193"/>
  <c r="B8" i="28"/>
  <c r="B24" s="1"/>
  <c r="N193" i="27"/>
  <c r="F8" i="28"/>
  <c r="F24" s="1"/>
  <c r="AH66" i="27"/>
  <c r="AH133"/>
  <c r="AH134"/>
  <c r="AH168"/>
  <c r="AH24"/>
  <c r="Q9" i="28"/>
  <c r="Q24" s="1"/>
  <c r="AA193" i="27"/>
  <c r="AH96"/>
  <c r="AH147"/>
  <c r="AH148"/>
  <c r="T19"/>
  <c r="X19"/>
  <c r="AG17"/>
  <c r="E24" i="28"/>
  <c r="M24"/>
  <c r="U24"/>
  <c r="AG23" i="27"/>
  <c r="AH25"/>
  <c r="AH75"/>
  <c r="AH106"/>
  <c r="AH113"/>
  <c r="AH138"/>
  <c r="AH181"/>
  <c r="AH38"/>
  <c r="AH82"/>
  <c r="AH86"/>
  <c r="AH123"/>
  <c r="AH162"/>
  <c r="AG21"/>
  <c r="AG10"/>
  <c r="AG37"/>
  <c r="AH99"/>
  <c r="AH137"/>
  <c r="AH77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3" i="27"/>
  <c r="Z193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3"/>
  <c r="W193"/>
  <c r="AE193"/>
  <c r="AH47"/>
  <c r="AH61"/>
  <c r="AH143"/>
  <c r="AH33"/>
  <c r="AH129"/>
  <c r="C8" i="28"/>
  <c r="C24" s="1"/>
  <c r="J193" i="27"/>
  <c r="G8" i="28"/>
  <c r="G24" s="1"/>
  <c r="Q193" i="27"/>
  <c r="K8" i="28"/>
  <c r="K24" s="1"/>
  <c r="U193" i="27"/>
  <c r="O8" i="28"/>
  <c r="O24" s="1"/>
  <c r="Y193" i="27"/>
  <c r="S8" i="28"/>
  <c r="S24" s="1"/>
  <c r="AC193" i="27"/>
  <c r="AG105"/>
  <c r="AH173"/>
  <c r="AG49"/>
  <c r="X67"/>
  <c r="N12" i="28" s="1"/>
  <c r="AG63" i="27"/>
  <c r="AG93"/>
  <c r="AG101"/>
  <c r="AG107"/>
  <c r="AG145"/>
  <c r="AG189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AG190"/>
  <c r="AH190" s="1"/>
  <c r="L193"/>
  <c r="V193"/>
  <c r="AD193"/>
  <c r="X11" i="25"/>
  <c r="AB11"/>
  <c r="M24" i="26"/>
  <c r="AG10" i="25"/>
  <c r="AH10" s="1"/>
  <c r="T11"/>
  <c r="U24" i="26"/>
  <c r="AG25" i="25"/>
  <c r="AH25" s="1"/>
  <c r="S105"/>
  <c r="N12" i="26"/>
  <c r="AF58" i="25"/>
  <c r="V16" i="26" s="1"/>
  <c r="AG94" i="25"/>
  <c r="AG102"/>
  <c r="Z105"/>
  <c r="Q9" i="26"/>
  <c r="Q24" s="1"/>
  <c r="AF21" i="25"/>
  <c r="V10" i="26" s="1"/>
  <c r="AG20" i="25"/>
  <c r="AH20" s="1"/>
  <c r="T37"/>
  <c r="J12" i="26" s="1"/>
  <c r="AG28" i="25"/>
  <c r="AH28" s="1"/>
  <c r="X48"/>
  <c r="N14" i="26" s="1"/>
  <c r="AG47" i="25"/>
  <c r="AH47" s="1"/>
  <c r="AG52"/>
  <c r="AB58"/>
  <c r="R16" i="26" s="1"/>
  <c r="AG60" i="25"/>
  <c r="AH60" s="1"/>
  <c r="AF70"/>
  <c r="V18" i="26" s="1"/>
  <c r="AG68" i="25"/>
  <c r="AH68" s="1"/>
  <c r="T80"/>
  <c r="J20" i="26" s="1"/>
  <c r="AG78" i="25"/>
  <c r="AG83"/>
  <c r="AH83" s="1"/>
  <c r="X92"/>
  <c r="N22" i="26" s="1"/>
  <c r="AG89" i="25"/>
  <c r="AH89" s="1"/>
  <c r="AG96"/>
  <c r="M105"/>
  <c r="W105"/>
  <c r="AE105"/>
  <c r="F8" i="26"/>
  <c r="C8"/>
  <c r="C24" s="1"/>
  <c r="J105" i="25"/>
  <c r="G8" i="26"/>
  <c r="G24" s="1"/>
  <c r="Q105" i="25"/>
  <c r="K8" i="26"/>
  <c r="K24" s="1"/>
  <c r="U105" i="25"/>
  <c r="O8" i="26"/>
  <c r="O24" s="1"/>
  <c r="Y105" i="25"/>
  <c r="S8" i="26"/>
  <c r="S24" s="1"/>
  <c r="AC105" i="25"/>
  <c r="AG13"/>
  <c r="AH13" s="1"/>
  <c r="AG56"/>
  <c r="B8" i="26"/>
  <c r="T21" i="25"/>
  <c r="J10" i="26" s="1"/>
  <c r="AG34" i="25"/>
  <c r="AH34" s="1"/>
  <c r="AB48"/>
  <c r="R14" i="26" s="1"/>
  <c r="AG50" i="25"/>
  <c r="T70"/>
  <c r="J18" i="26" s="1"/>
  <c r="X80" i="25"/>
  <c r="N20" i="26" s="1"/>
  <c r="AB92" i="25"/>
  <c r="R22" i="26" s="1"/>
  <c r="AB21" i="25"/>
  <c r="R10" i="26" s="1"/>
  <c r="AG23" i="25"/>
  <c r="AH23" s="1"/>
  <c r="AF37"/>
  <c r="V12" i="26" s="1"/>
  <c r="AG30" i="25"/>
  <c r="AH30" s="1"/>
  <c r="AG35"/>
  <c r="AH35" s="1"/>
  <c r="T48"/>
  <c r="J14" i="26" s="1"/>
  <c r="AG44" i="25"/>
  <c r="AH44" s="1"/>
  <c r="AG51"/>
  <c r="X58"/>
  <c r="N16" i="26" s="1"/>
  <c r="AG62" i="25"/>
  <c r="AH62" s="1"/>
  <c r="AB70"/>
  <c r="R18" i="26" s="1"/>
  <c r="AG72" i="25"/>
  <c r="AF80"/>
  <c r="V20" i="26" s="1"/>
  <c r="T92" i="25"/>
  <c r="J22" i="26" s="1"/>
  <c r="AG86" i="25"/>
  <c r="AH86" s="1"/>
  <c r="AG95"/>
  <c r="AG98"/>
  <c r="AG103"/>
  <c r="V105"/>
  <c r="AD105"/>
  <c r="J8" i="24"/>
  <c r="V8"/>
  <c r="N8"/>
  <c r="AG275" i="23"/>
  <c r="AH275" s="1"/>
  <c r="J21" i="24"/>
  <c r="AG358" i="23"/>
  <c r="AH358" s="1"/>
  <c r="AG37"/>
  <c r="AG161"/>
  <c r="AG163" s="1"/>
  <c r="AG274"/>
  <c r="AG353"/>
  <c r="F24" i="24"/>
  <c r="L360" i="23"/>
  <c r="V360"/>
  <c r="Z360"/>
  <c r="AD360"/>
  <c r="AG27"/>
  <c r="AG53"/>
  <c r="AH53" s="1"/>
  <c r="AG128"/>
  <c r="AG211"/>
  <c r="AH211" s="1"/>
  <c r="AG357"/>
  <c r="AH357" s="1"/>
  <c r="D8" i="24"/>
  <c r="D24" s="1"/>
  <c r="L8"/>
  <c r="L24" s="1"/>
  <c r="T8"/>
  <c r="T24" s="1"/>
  <c r="AH16" i="23"/>
  <c r="C24" i="24"/>
  <c r="K24"/>
  <c r="O24"/>
  <c r="S24"/>
  <c r="AG38" i="23"/>
  <c r="AH38" s="1"/>
  <c r="AG91"/>
  <c r="N360"/>
  <c r="AG28"/>
  <c r="AH28" s="1"/>
  <c r="AG268"/>
  <c r="AH268" s="1"/>
  <c r="AG308"/>
  <c r="AH308" s="1"/>
  <c r="H8" i="24"/>
  <c r="P8"/>
  <c r="P24" s="1"/>
  <c r="M192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H101" s="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H71" s="1"/>
  <c r="AG74"/>
  <c r="AH74" s="1"/>
  <c r="AG76"/>
  <c r="AH76" s="1"/>
  <c r="AG77"/>
  <c r="AH77" s="1"/>
  <c r="AG81"/>
  <c r="AG83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H59" s="1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AG191" s="1"/>
  <c r="T31"/>
  <c r="T115"/>
  <c r="T163"/>
  <c r="AG61"/>
  <c r="AH61" s="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H129" s="1"/>
  <c r="AG130"/>
  <c r="AH130" s="1"/>
  <c r="AG131"/>
  <c r="AH131" s="1"/>
  <c r="T79"/>
  <c r="AH182"/>
  <c r="AH160"/>
  <c r="AH109"/>
  <c r="AH100"/>
  <c r="AH81"/>
  <c r="AH83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H189" i="27" l="1"/>
  <c r="AG192"/>
  <c r="AH105" i="29"/>
  <c r="AI217"/>
  <c r="AI201"/>
  <c r="AI185"/>
  <c r="AI211"/>
  <c r="AI187"/>
  <c r="AI207"/>
  <c r="AI175"/>
  <c r="AI221"/>
  <c r="AI197"/>
  <c r="AI181"/>
  <c r="AI195"/>
  <c r="AI213"/>
  <c r="AI215"/>
  <c r="AI183"/>
  <c r="AI171"/>
  <c r="AI225"/>
  <c r="AI209"/>
  <c r="AI193"/>
  <c r="AI177"/>
  <c r="AI233"/>
  <c r="AI223"/>
  <c r="AI191"/>
  <c r="AI231"/>
  <c r="AI205"/>
  <c r="AI189"/>
  <c r="AI173"/>
  <c r="AI179"/>
  <c r="AI229"/>
  <c r="AI199"/>
  <c r="AI203"/>
  <c r="AI218"/>
  <c r="AI192"/>
  <c r="AI224"/>
  <c r="AI210"/>
  <c r="AI188"/>
  <c r="AI220"/>
  <c r="AI202"/>
  <c r="AI184"/>
  <c r="AI216"/>
  <c r="AI219"/>
  <c r="AI226"/>
  <c r="AI196"/>
  <c r="AI228"/>
  <c r="AI186"/>
  <c r="AI176"/>
  <c r="AI208"/>
  <c r="AI178"/>
  <c r="AI172"/>
  <c r="AI204"/>
  <c r="AI227"/>
  <c r="AI234"/>
  <c r="AI200"/>
  <c r="AI232"/>
  <c r="AI194"/>
  <c r="AI180"/>
  <c r="AI212"/>
  <c r="AI235"/>
  <c r="AI182"/>
  <c r="AI190"/>
  <c r="AI198"/>
  <c r="AI206"/>
  <c r="AI214"/>
  <c r="AI222"/>
  <c r="AI230"/>
  <c r="AI174"/>
  <c r="T237"/>
  <c r="AH353" i="23"/>
  <c r="AG354"/>
  <c r="AH300"/>
  <c r="AG302"/>
  <c r="I24" i="24"/>
  <c r="AH307" i="23"/>
  <c r="AG309"/>
  <c r="AH274"/>
  <c r="AG276"/>
  <c r="AH267"/>
  <c r="AG269"/>
  <c r="AH237"/>
  <c r="AG239"/>
  <c r="J17" i="24"/>
  <c r="J24" s="1"/>
  <c r="AH210" i="23"/>
  <c r="AG212"/>
  <c r="AH128"/>
  <c r="AG130"/>
  <c r="AH91"/>
  <c r="AG93"/>
  <c r="AH37"/>
  <c r="AG39"/>
  <c r="AH287"/>
  <c r="AG29"/>
  <c r="AH52"/>
  <c r="AG54"/>
  <c r="AH27"/>
  <c r="AH161"/>
  <c r="AH189" i="10"/>
  <c r="AG70" i="29"/>
  <c r="AH70" s="1"/>
  <c r="X13" i="30" s="1"/>
  <c r="AG139" i="27"/>
  <c r="AH139" s="1"/>
  <c r="X18" i="28" s="1"/>
  <c r="AG175" i="27"/>
  <c r="AH175" s="1"/>
  <c r="X21" i="28" s="1"/>
  <c r="S360" i="23"/>
  <c r="F24" i="26"/>
  <c r="AG42" i="25"/>
  <c r="AH42" s="1"/>
  <c r="X13" i="26" s="1"/>
  <c r="AH39" i="25"/>
  <c r="R105"/>
  <c r="B24" i="26"/>
  <c r="N105" i="25"/>
  <c r="L105"/>
  <c r="AB360" i="23"/>
  <c r="AG21" i="25"/>
  <c r="AH21" s="1"/>
  <c r="X10" i="26" s="1"/>
  <c r="AG70" i="25"/>
  <c r="AH70" s="1"/>
  <c r="X18" i="26" s="1"/>
  <c r="AG84" i="25"/>
  <c r="W21" i="26" s="1"/>
  <c r="R24" i="24"/>
  <c r="X360" i="23"/>
  <c r="AF360"/>
  <c r="N24" i="24"/>
  <c r="V24"/>
  <c r="V24" i="26"/>
  <c r="AH165" i="29"/>
  <c r="AH118"/>
  <c r="AH78"/>
  <c r="AH40"/>
  <c r="AG85"/>
  <c r="AH137"/>
  <c r="AH90"/>
  <c r="AH29"/>
  <c r="AH141"/>
  <c r="AH9"/>
  <c r="AG19"/>
  <c r="AH142"/>
  <c r="AH128"/>
  <c r="AH93"/>
  <c r="AH53"/>
  <c r="AG31"/>
  <c r="AH21"/>
  <c r="AH135"/>
  <c r="AG145"/>
  <c r="AG58"/>
  <c r="AH149"/>
  <c r="AH62"/>
  <c r="AH47"/>
  <c r="V24" i="30"/>
  <c r="AB237" i="29"/>
  <c r="AG43"/>
  <c r="J24" i="30"/>
  <c r="R24"/>
  <c r="X237" i="29"/>
  <c r="AH72"/>
  <c r="AG82"/>
  <c r="AG55"/>
  <c r="AH45"/>
  <c r="AH151"/>
  <c r="AH104"/>
  <c r="AH64"/>
  <c r="AH26"/>
  <c r="AH89"/>
  <c r="AH159"/>
  <c r="AG169"/>
  <c r="AG133"/>
  <c r="AH123"/>
  <c r="AH50"/>
  <c r="AH49"/>
  <c r="AH156"/>
  <c r="AH107"/>
  <c r="AH69"/>
  <c r="AH127"/>
  <c r="AH131"/>
  <c r="AH101"/>
  <c r="AH87"/>
  <c r="AG97"/>
  <c r="AH162"/>
  <c r="AH148"/>
  <c r="AH113"/>
  <c r="AG109"/>
  <c r="AH99"/>
  <c r="AH75"/>
  <c r="AH61"/>
  <c r="AH35"/>
  <c r="AH111"/>
  <c r="AG121"/>
  <c r="AG157"/>
  <c r="AF237"/>
  <c r="N24" i="30"/>
  <c r="W18" i="28"/>
  <c r="AH81" i="27"/>
  <c r="AG91"/>
  <c r="AH59"/>
  <c r="AG55"/>
  <c r="AH45"/>
  <c r="AH101"/>
  <c r="AH153"/>
  <c r="AG163"/>
  <c r="AH57"/>
  <c r="AG67"/>
  <c r="AH23"/>
  <c r="T193"/>
  <c r="J8" i="28"/>
  <c r="J24" s="1"/>
  <c r="AH177" i="27"/>
  <c r="AG187"/>
  <c r="AH155"/>
  <c r="AG151"/>
  <c r="AH141"/>
  <c r="AH108"/>
  <c r="AH94"/>
  <c r="AH64"/>
  <c r="AH50"/>
  <c r="AH107"/>
  <c r="AH180"/>
  <c r="AH166"/>
  <c r="AH131"/>
  <c r="AG127"/>
  <c r="AH117"/>
  <c r="AH84"/>
  <c r="AH70"/>
  <c r="AH35"/>
  <c r="AH159"/>
  <c r="AH10"/>
  <c r="X193"/>
  <c r="N8" i="28"/>
  <c r="N24" s="1"/>
  <c r="R24"/>
  <c r="AG19" i="27"/>
  <c r="AF193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3"/>
  <c r="AH103" i="25"/>
  <c r="AG92"/>
  <c r="AG76"/>
  <c r="AH72"/>
  <c r="AH51"/>
  <c r="AH96"/>
  <c r="AH52"/>
  <c r="AH78"/>
  <c r="AG80"/>
  <c r="AG37"/>
  <c r="X105"/>
  <c r="N8" i="26"/>
  <c r="N24" s="1"/>
  <c r="AF105" i="25"/>
  <c r="AH95"/>
  <c r="AG48"/>
  <c r="AG26"/>
  <c r="AG54"/>
  <c r="AH50"/>
  <c r="AG64"/>
  <c r="AG104"/>
  <c r="AH94"/>
  <c r="T105"/>
  <c r="J8" i="26"/>
  <c r="J24" s="1"/>
  <c r="AB105" i="25"/>
  <c r="R8" i="26"/>
  <c r="R24" s="1"/>
  <c r="AH98" i="25"/>
  <c r="AH56"/>
  <c r="AG58"/>
  <c r="AG16"/>
  <c r="AH102"/>
  <c r="AG11"/>
  <c r="AG359" i="23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H19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AG237" i="29" l="1"/>
  <c r="T360" i="23"/>
  <c r="AH269"/>
  <c r="X17" i="24" s="1"/>
  <c r="W13" i="30"/>
  <c r="W21" i="28"/>
  <c r="AH84" i="25"/>
  <c r="X21" i="26" s="1"/>
  <c r="W13"/>
  <c r="W10"/>
  <c r="W18"/>
  <c r="W22" i="30"/>
  <c r="AH169" i="29"/>
  <c r="X22" i="30" s="1"/>
  <c r="W14"/>
  <c r="AH82" i="29"/>
  <c r="X14" i="30" s="1"/>
  <c r="W12"/>
  <c r="AH58" i="29"/>
  <c r="X12" i="30" s="1"/>
  <c r="W9"/>
  <c r="AH31" i="29"/>
  <c r="X9" i="30" s="1"/>
  <c r="W18"/>
  <c r="AH121" i="29"/>
  <c r="X18" i="30" s="1"/>
  <c r="W11"/>
  <c r="AH55" i="29"/>
  <c r="X11" i="30" s="1"/>
  <c r="W20"/>
  <c r="AH145" i="29"/>
  <c r="X20" i="30" s="1"/>
  <c r="W16"/>
  <c r="AH97" i="29"/>
  <c r="X16" i="30" s="1"/>
  <c r="W8"/>
  <c r="AH19" i="29"/>
  <c r="X8" i="30" s="1"/>
  <c r="W19"/>
  <c r="AH133" i="29"/>
  <c r="X19" i="30" s="1"/>
  <c r="W23"/>
  <c r="AH236" i="29"/>
  <c r="X23" i="30" s="1"/>
  <c r="W21"/>
  <c r="AH157" i="29"/>
  <c r="X21" i="30" s="1"/>
  <c r="W17"/>
  <c r="AH109" i="29"/>
  <c r="X17" i="30" s="1"/>
  <c r="W10"/>
  <c r="AH43" i="29"/>
  <c r="X10" i="30" s="1"/>
  <c r="W15"/>
  <c r="AH85" i="29"/>
  <c r="X15" i="30" s="1"/>
  <c r="W13" i="28"/>
  <c r="AH79" i="27"/>
  <c r="X13" i="28" s="1"/>
  <c r="W10"/>
  <c r="AH43" i="27"/>
  <c r="X10" i="28" s="1"/>
  <c r="W15"/>
  <c r="AH103" i="27"/>
  <c r="X15" i="28" s="1"/>
  <c r="W23"/>
  <c r="AH192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3" i="27"/>
  <c r="AH19"/>
  <c r="X8" i="28" s="1"/>
  <c r="W17"/>
  <c r="AH127" i="27"/>
  <c r="X17" i="28" s="1"/>
  <c r="W12"/>
  <c r="AH67" i="27"/>
  <c r="X12" i="28" s="1"/>
  <c r="W8" i="26"/>
  <c r="AG105" i="25"/>
  <c r="AH11"/>
  <c r="X8" i="26" s="1"/>
  <c r="W16"/>
  <c r="AH58" i="25"/>
  <c r="X16" i="26" s="1"/>
  <c r="W15"/>
  <c r="AH54" i="25"/>
  <c r="X15" i="26" s="1"/>
  <c r="W14"/>
  <c r="AH48" i="25"/>
  <c r="X14" i="26" s="1"/>
  <c r="W12"/>
  <c r="AH37" i="25"/>
  <c r="X12" i="26" s="1"/>
  <c r="W9"/>
  <c r="AH16" i="25"/>
  <c r="X9" i="26" s="1"/>
  <c r="W20"/>
  <c r="AH80" i="25"/>
  <c r="X20" i="26" s="1"/>
  <c r="W17"/>
  <c r="AH64" i="25"/>
  <c r="X17" i="26" s="1"/>
  <c r="W19"/>
  <c r="AH76" i="25"/>
  <c r="X19" i="26" s="1"/>
  <c r="W23"/>
  <c r="AH104" i="25"/>
  <c r="X23" i="26" s="1"/>
  <c r="W11"/>
  <c r="AH26" i="25"/>
  <c r="X11" i="26" s="1"/>
  <c r="W22"/>
  <c r="AH92" i="25"/>
  <c r="X22" i="26" s="1"/>
  <c r="W20" i="24"/>
  <c r="AH302" i="23"/>
  <c r="X20" i="24" s="1"/>
  <c r="W11"/>
  <c r="AH54" i="23"/>
  <c r="X11" i="24" s="1"/>
  <c r="W14"/>
  <c r="AH163" i="23"/>
  <c r="X14" i="24" s="1"/>
  <c r="W9"/>
  <c r="AH29" i="23"/>
  <c r="X9" i="24" s="1"/>
  <c r="W8"/>
  <c r="AG360" i="23"/>
  <c r="AH18"/>
  <c r="X8" i="24" s="1"/>
  <c r="W15"/>
  <c r="AH212" i="23"/>
  <c r="X15" i="24" s="1"/>
  <c r="W21"/>
  <c r="AH309" i="23"/>
  <c r="X21" i="24" s="1"/>
  <c r="W18"/>
  <c r="AH276" i="23"/>
  <c r="X18" i="24" s="1"/>
  <c r="W16"/>
  <c r="AH239" i="23"/>
  <c r="X16" i="24" s="1"/>
  <c r="W23"/>
  <c r="AH359" i="23"/>
  <c r="X23" i="24" s="1"/>
  <c r="W22"/>
  <c r="AH354" i="23"/>
  <c r="X22" i="24" s="1"/>
  <c r="W19"/>
  <c r="AH289" i="23"/>
  <c r="X19" i="24" s="1"/>
  <c r="W17"/>
  <c r="W10"/>
  <c r="AH39" i="23"/>
  <c r="X10" i="24" s="1"/>
  <c r="W12"/>
  <c r="AH93" i="23"/>
  <c r="X12" i="24" s="1"/>
  <c r="W13"/>
  <c r="AH130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2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163" i="27" l="1"/>
  <c r="Y20" i="28" s="1"/>
  <c r="AI191" i="27"/>
  <c r="AI312" i="23"/>
  <c r="AI313"/>
  <c r="AI314"/>
  <c r="AI315"/>
  <c r="AI316"/>
  <c r="AI317"/>
  <c r="AI318"/>
  <c r="AI319"/>
  <c r="AI320"/>
  <c r="AI321"/>
  <c r="AI322"/>
  <c r="AI323"/>
  <c r="AI324"/>
  <c r="AI325"/>
  <c r="AI326"/>
  <c r="AI327"/>
  <c r="AI328"/>
  <c r="AI329"/>
  <c r="AI330"/>
  <c r="AI331"/>
  <c r="AI332"/>
  <c r="AI333"/>
  <c r="AI334"/>
  <c r="AI335"/>
  <c r="AI336"/>
  <c r="AI337"/>
  <c r="AI338"/>
  <c r="AI339"/>
  <c r="AI340"/>
  <c r="AI341"/>
  <c r="AI342"/>
  <c r="AI343"/>
  <c r="AI344"/>
  <c r="AI345"/>
  <c r="AI346"/>
  <c r="AI347"/>
  <c r="AI348"/>
  <c r="AI349"/>
  <c r="AI350"/>
  <c r="AI351"/>
  <c r="AI352"/>
  <c r="AI311"/>
  <c r="AI353"/>
  <c r="AI305"/>
  <c r="AI306"/>
  <c r="AI304"/>
  <c r="AI298"/>
  <c r="AI296"/>
  <c r="AI294"/>
  <c r="AI292"/>
  <c r="AI299"/>
  <c r="AI297"/>
  <c r="AI295"/>
  <c r="AI293"/>
  <c r="AI291"/>
  <c r="AI285"/>
  <c r="AI286"/>
  <c r="AI273"/>
  <c r="AI271"/>
  <c r="AI272"/>
  <c r="AI242"/>
  <c r="AI256"/>
  <c r="AI244"/>
  <c r="AI246"/>
  <c r="AI248"/>
  <c r="AI250"/>
  <c r="AI252"/>
  <c r="AI254"/>
  <c r="AI258"/>
  <c r="AI260"/>
  <c r="AI262"/>
  <c r="AI264"/>
  <c r="AI266"/>
  <c r="AI243"/>
  <c r="AI245"/>
  <c r="AI247"/>
  <c r="AI249"/>
  <c r="AI251"/>
  <c r="AI253"/>
  <c r="AI263"/>
  <c r="AI241"/>
  <c r="AI255"/>
  <c r="AI257"/>
  <c r="AI259"/>
  <c r="AI261"/>
  <c r="AI265"/>
  <c r="AI214"/>
  <c r="AI222"/>
  <c r="AI216"/>
  <c r="AI218"/>
  <c r="AI220"/>
  <c r="AI224"/>
  <c r="AI226"/>
  <c r="AI228"/>
  <c r="AI230"/>
  <c r="AI232"/>
  <c r="AI234"/>
  <c r="AI236"/>
  <c r="AI215"/>
  <c r="AI217"/>
  <c r="AI219"/>
  <c r="AI221"/>
  <c r="AI223"/>
  <c r="AI225"/>
  <c r="AI227"/>
  <c r="AI229"/>
  <c r="AI231"/>
  <c r="AI233"/>
  <c r="AI235"/>
  <c r="AI160"/>
  <c r="AI166"/>
  <c r="AI168"/>
  <c r="AI170"/>
  <c r="AI172"/>
  <c r="AI174"/>
  <c r="AI176"/>
  <c r="AI178"/>
  <c r="AI180"/>
  <c r="AI182"/>
  <c r="AI184"/>
  <c r="AI186"/>
  <c r="AI188"/>
  <c r="AI190"/>
  <c r="AI192"/>
  <c r="AI194"/>
  <c r="AI196"/>
  <c r="AI198"/>
  <c r="AI200"/>
  <c r="AI202"/>
  <c r="AI204"/>
  <c r="AI206"/>
  <c r="AI209"/>
  <c r="AI165"/>
  <c r="AI167"/>
  <c r="AI169"/>
  <c r="AI171"/>
  <c r="AI173"/>
  <c r="AI175"/>
  <c r="AI177"/>
  <c r="AI179"/>
  <c r="AI181"/>
  <c r="AI183"/>
  <c r="AI185"/>
  <c r="AI187"/>
  <c r="AI189"/>
  <c r="AI191"/>
  <c r="AI193"/>
  <c r="AI195"/>
  <c r="AI197"/>
  <c r="AI199"/>
  <c r="AI201"/>
  <c r="AI203"/>
  <c r="AI205"/>
  <c r="AI207"/>
  <c r="AI208"/>
  <c r="AI96"/>
  <c r="AI98"/>
  <c r="AI100"/>
  <c r="AI102"/>
  <c r="AI104"/>
  <c r="AI106"/>
  <c r="AI108"/>
  <c r="AI110"/>
  <c r="AI112"/>
  <c r="AI114"/>
  <c r="AI116"/>
  <c r="AI118"/>
  <c r="AI120"/>
  <c r="AI122"/>
  <c r="AI124"/>
  <c r="AI126"/>
  <c r="AI95"/>
  <c r="AI97"/>
  <c r="AI99"/>
  <c r="AI101"/>
  <c r="AI103"/>
  <c r="AI105"/>
  <c r="AI107"/>
  <c r="AI109"/>
  <c r="AI111"/>
  <c r="AI113"/>
  <c r="AI115"/>
  <c r="AI117"/>
  <c r="AI119"/>
  <c r="AI121"/>
  <c r="AI123"/>
  <c r="AI125"/>
  <c r="AI127"/>
  <c r="AI58"/>
  <c r="AI60"/>
  <c r="AI62"/>
  <c r="AI64"/>
  <c r="AI66"/>
  <c r="AI68"/>
  <c r="AI70"/>
  <c r="AI72"/>
  <c r="AI74"/>
  <c r="AI76"/>
  <c r="AI78"/>
  <c r="AI82"/>
  <c r="AI84"/>
  <c r="AI86"/>
  <c r="AI88"/>
  <c r="AI90"/>
  <c r="AI56"/>
  <c r="AI80"/>
  <c r="AI57"/>
  <c r="AI59"/>
  <c r="AI61"/>
  <c r="AI63"/>
  <c r="AI65"/>
  <c r="AI67"/>
  <c r="AI69"/>
  <c r="AI71"/>
  <c r="AI73"/>
  <c r="AI75"/>
  <c r="AI77"/>
  <c r="AI79"/>
  <c r="AI81"/>
  <c r="AI83"/>
  <c r="AI85"/>
  <c r="AI87"/>
  <c r="AI89"/>
  <c r="AI47"/>
  <c r="AI49"/>
  <c r="AI48"/>
  <c r="AI50"/>
  <c r="AI51"/>
  <c r="AI36"/>
  <c r="AI34"/>
  <c r="AI32"/>
  <c r="AI35"/>
  <c r="AI33"/>
  <c r="AI31"/>
  <c r="AI236" i="29"/>
  <c r="Y23" i="30" s="1"/>
  <c r="AI283" i="23"/>
  <c r="AI280"/>
  <c r="AI284"/>
  <c r="AI281"/>
  <c r="AI282"/>
  <c r="AI288"/>
  <c r="AI287"/>
  <c r="AI141"/>
  <c r="AI137"/>
  <c r="AI158"/>
  <c r="AI138"/>
  <c r="AI149"/>
  <c r="AI139"/>
  <c r="AI155"/>
  <c r="AI148"/>
  <c r="AI144"/>
  <c r="AI156"/>
  <c r="AI136"/>
  <c r="AI150"/>
  <c r="AI135"/>
  <c r="AI151"/>
  <c r="AI157"/>
  <c r="AI153"/>
  <c r="AI133"/>
  <c r="AI145"/>
  <c r="AI147"/>
  <c r="AI132"/>
  <c r="AI146"/>
  <c r="AI142"/>
  <c r="AI140"/>
  <c r="AI154"/>
  <c r="AI134"/>
  <c r="AI152"/>
  <c r="AI143"/>
  <c r="AI159"/>
  <c r="AI45"/>
  <c r="AI46"/>
  <c r="AI301"/>
  <c r="AI26"/>
  <c r="AI278"/>
  <c r="AI279"/>
  <c r="AI162"/>
  <c r="AI92"/>
  <c r="AI129"/>
  <c r="AI42"/>
  <c r="AI43"/>
  <c r="AI44"/>
  <c r="AI41"/>
  <c r="AI18"/>
  <c r="Y8" i="24" s="1"/>
  <c r="AI25" i="23"/>
  <c r="AI21"/>
  <c r="AI23"/>
  <c r="AI24"/>
  <c r="AI22"/>
  <c r="AI20"/>
  <c r="AI85" i="29"/>
  <c r="Y15" i="30" s="1"/>
  <c r="AI43" i="29"/>
  <c r="Y10" i="30" s="1"/>
  <c r="AI157" i="29"/>
  <c r="Y21" i="30" s="1"/>
  <c r="AI82" i="29"/>
  <c r="Y14" i="30" s="1"/>
  <c r="AI80" i="25"/>
  <c r="Y20" i="26" s="1"/>
  <c r="AI41" i="25"/>
  <c r="AI40"/>
  <c r="AI26"/>
  <c r="Y11" i="26" s="1"/>
  <c r="AI64" i="25"/>
  <c r="Y17" i="26" s="1"/>
  <c r="AI359" i="23"/>
  <c r="Y23" i="24" s="1"/>
  <c r="AI239" i="23"/>
  <c r="Y16" i="24" s="1"/>
  <c r="AI302" i="23"/>
  <c r="Y20" i="24" s="1"/>
  <c r="AI269" i="23"/>
  <c r="Y17" i="24" s="1"/>
  <c r="AI39" i="23"/>
  <c r="Y10" i="24" s="1"/>
  <c r="AI212" i="23"/>
  <c r="Y15" i="24" s="1"/>
  <c r="AI237" i="29"/>
  <c r="AH237"/>
  <c r="AI37"/>
  <c r="AI14"/>
  <c r="AI10"/>
  <c r="AI76"/>
  <c r="AI80"/>
  <c r="AI163"/>
  <c r="AI167"/>
  <c r="AI18"/>
  <c r="AI38"/>
  <c r="AI144"/>
  <c r="AI48"/>
  <c r="AI52"/>
  <c r="AI88"/>
  <c r="AI92"/>
  <c r="AI96"/>
  <c r="AI150"/>
  <c r="AI154"/>
  <c r="AI155"/>
  <c r="AI139"/>
  <c r="AI65"/>
  <c r="AI46"/>
  <c r="AI16"/>
  <c r="AI30"/>
  <c r="AI114"/>
  <c r="AI147"/>
  <c r="AI22"/>
  <c r="AI42"/>
  <c r="AI129"/>
  <c r="AI100"/>
  <c r="AI166"/>
  <c r="AI112"/>
  <c r="AI116"/>
  <c r="AI120"/>
  <c r="AI28"/>
  <c r="AI102"/>
  <c r="AI106"/>
  <c r="AI39"/>
  <c r="AI117"/>
  <c r="AI161"/>
  <c r="AI41"/>
  <c r="AI51"/>
  <c r="AI91"/>
  <c r="AI95"/>
  <c r="AI153"/>
  <c r="AI68"/>
  <c r="AI132"/>
  <c r="AI12"/>
  <c r="AI79"/>
  <c r="AI108"/>
  <c r="AI152"/>
  <c r="AI60"/>
  <c r="AI143"/>
  <c r="AI115"/>
  <c r="AI119"/>
  <c r="AI105"/>
  <c r="AI103"/>
  <c r="AI34"/>
  <c r="AI140"/>
  <c r="AI17"/>
  <c r="AI24"/>
  <c r="AI63"/>
  <c r="AI67"/>
  <c r="AI126"/>
  <c r="AI130"/>
  <c r="AI25"/>
  <c r="AI27"/>
  <c r="AI94"/>
  <c r="AI13"/>
  <c r="AI15"/>
  <c r="AI136"/>
  <c r="AI11"/>
  <c r="AI73"/>
  <c r="AI77"/>
  <c r="AI81"/>
  <c r="AI160"/>
  <c r="AI164"/>
  <c r="AI168"/>
  <c r="AI74"/>
  <c r="AI23"/>
  <c r="AI66"/>
  <c r="AI36"/>
  <c r="AI54"/>
  <c r="AI124"/>
  <c r="AI138"/>
  <c r="AI125"/>
  <c r="AI33"/>
  <c r="AI137"/>
  <c r="AI141"/>
  <c r="AI47"/>
  <c r="AI159"/>
  <c r="AI123"/>
  <c r="AI50"/>
  <c r="AI156"/>
  <c r="AI69"/>
  <c r="AI101"/>
  <c r="AI87"/>
  <c r="AI75"/>
  <c r="AI135"/>
  <c r="AI149"/>
  <c r="AI107"/>
  <c r="AI131"/>
  <c r="AI99"/>
  <c r="AI111"/>
  <c r="AI104"/>
  <c r="AI89"/>
  <c r="AI70"/>
  <c r="Y13" i="30" s="1"/>
  <c r="AI118" i="29"/>
  <c r="AI40"/>
  <c r="AI9"/>
  <c r="AI128"/>
  <c r="AI21"/>
  <c r="AI151"/>
  <c r="AI64"/>
  <c r="AI162"/>
  <c r="AI113"/>
  <c r="AI35"/>
  <c r="AI84"/>
  <c r="AI90"/>
  <c r="AI62"/>
  <c r="AI49"/>
  <c r="AI61"/>
  <c r="AI165"/>
  <c r="AI78"/>
  <c r="AI29"/>
  <c r="AI142"/>
  <c r="AI93"/>
  <c r="AI53"/>
  <c r="AI57"/>
  <c r="AI72"/>
  <c r="AI45"/>
  <c r="AI26"/>
  <c r="AI127"/>
  <c r="AI148"/>
  <c r="W24" i="30"/>
  <c r="AI55" i="29"/>
  <c r="Y11" i="30" s="1"/>
  <c r="AI121" i="29"/>
  <c r="Y18" i="30" s="1"/>
  <c r="AI169" i="29"/>
  <c r="Y22" i="30" s="1"/>
  <c r="AI133" i="29"/>
  <c r="Y19" i="30" s="1"/>
  <c r="AI97" i="29"/>
  <c r="Y16" i="30" s="1"/>
  <c r="AI109" i="29"/>
  <c r="Y17" i="30" s="1"/>
  <c r="AI19" i="29"/>
  <c r="Y8" i="30" s="1"/>
  <c r="AI145" i="29"/>
  <c r="Y20" i="30" s="1"/>
  <c r="AI31" i="29"/>
  <c r="Y9" i="30" s="1"/>
  <c r="AI58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3" i="27"/>
  <c r="AI193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90"/>
  <c r="AI183"/>
  <c r="AI87"/>
  <c r="AI93"/>
  <c r="AI174"/>
  <c r="AI79"/>
  <c r="Y13" i="28" s="1"/>
  <c r="AI127" i="27"/>
  <c r="Y17" i="28" s="1"/>
  <c r="AI55" i="27"/>
  <c r="Y11" i="28" s="1"/>
  <c r="AI192" i="27"/>
  <c r="Y23" i="28" s="1"/>
  <c r="AH105" i="25"/>
  <c r="AI105"/>
  <c r="AI15"/>
  <c r="AI33"/>
  <c r="AI57"/>
  <c r="AI67"/>
  <c r="AI97"/>
  <c r="AI79"/>
  <c r="AI32"/>
  <c r="AI74"/>
  <c r="AI18"/>
  <c r="AI91"/>
  <c r="AI24"/>
  <c r="AI9"/>
  <c r="AI101"/>
  <c r="AI29"/>
  <c r="AI75"/>
  <c r="AI63"/>
  <c r="AI36"/>
  <c r="AI100"/>
  <c r="AI61"/>
  <c r="AI82"/>
  <c r="AI19"/>
  <c r="AI46"/>
  <c r="AI45"/>
  <c r="AI87"/>
  <c r="AI88"/>
  <c r="AI90"/>
  <c r="AI31"/>
  <c r="AI66"/>
  <c r="AI53"/>
  <c r="AI14"/>
  <c r="AI69"/>
  <c r="AI73"/>
  <c r="AI99"/>
  <c r="AI39"/>
  <c r="AI28"/>
  <c r="AI95"/>
  <c r="AI62"/>
  <c r="AI44"/>
  <c r="AI42"/>
  <c r="Y13" i="26" s="1"/>
  <c r="AI83" i="25"/>
  <c r="AI60"/>
  <c r="AI98"/>
  <c r="AI56"/>
  <c r="AI13"/>
  <c r="AI86"/>
  <c r="AI34"/>
  <c r="AI52"/>
  <c r="AI10"/>
  <c r="AI30"/>
  <c r="AI50"/>
  <c r="AI47"/>
  <c r="AI20"/>
  <c r="AI70"/>
  <c r="Y18" i="26" s="1"/>
  <c r="AI23" i="25"/>
  <c r="AI89"/>
  <c r="AI94"/>
  <c r="AI35"/>
  <c r="AI102"/>
  <c r="AI103"/>
  <c r="AI72"/>
  <c r="AI51"/>
  <c r="AI96"/>
  <c r="AI25"/>
  <c r="AI78"/>
  <c r="AI21"/>
  <c r="Y10" i="26" s="1"/>
  <c r="AI84" i="25"/>
  <c r="Y21" i="26" s="1"/>
  <c r="AI68" i="25"/>
  <c r="AI104"/>
  <c r="Y23" i="26" s="1"/>
  <c r="AI16" i="25"/>
  <c r="Y9" i="26" s="1"/>
  <c r="AI37" i="25"/>
  <c r="Y12" i="26" s="1"/>
  <c r="AI11" i="25"/>
  <c r="Y8" i="26" s="1"/>
  <c r="W24"/>
  <c r="AI54" i="25"/>
  <c r="Y15" i="26" s="1"/>
  <c r="AI58" i="25"/>
  <c r="Y16" i="26" s="1"/>
  <c r="AI92" i="25"/>
  <c r="Y22" i="26" s="1"/>
  <c r="AI76" i="25"/>
  <c r="Y19" i="26" s="1"/>
  <c r="AI48" i="25"/>
  <c r="Y14" i="26" s="1"/>
  <c r="AH360" i="23"/>
  <c r="AI360"/>
  <c r="AI237"/>
  <c r="AI52"/>
  <c r="AI267"/>
  <c r="AI356"/>
  <c r="AI307"/>
  <c r="AI238"/>
  <c r="AI300"/>
  <c r="AI210"/>
  <c r="AI308"/>
  <c r="AI358"/>
  <c r="AI275"/>
  <c r="AI268"/>
  <c r="AI357"/>
  <c r="AI53"/>
  <c r="AI27"/>
  <c r="AI28"/>
  <c r="AI274"/>
  <c r="AI38"/>
  <c r="AI16"/>
  <c r="AI211"/>
  <c r="AI128"/>
  <c r="AI161"/>
  <c r="AI91"/>
  <c r="AI37"/>
  <c r="AI29"/>
  <c r="Y9" i="24" s="1"/>
  <c r="AI130" i="23"/>
  <c r="Y13" i="24" s="1"/>
  <c r="AI289" i="23"/>
  <c r="Y19" i="24" s="1"/>
  <c r="AI276" i="23"/>
  <c r="Y18" i="24" s="1"/>
  <c r="AI163" i="23"/>
  <c r="Y14" i="24" s="1"/>
  <c r="AI93" i="23"/>
  <c r="Y12" i="24" s="1"/>
  <c r="AI354" i="23"/>
  <c r="Y22" i="24" s="1"/>
  <c r="AI309" i="23"/>
  <c r="Y21" i="24" s="1"/>
  <c r="W24"/>
  <c r="AI54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2" i="10"/>
  <c r="N23" i="11"/>
  <c r="N19"/>
  <c r="N17"/>
  <c r="J17"/>
  <c r="V17"/>
  <c r="N21"/>
  <c r="V21"/>
  <c r="R21"/>
  <c r="N20"/>
  <c r="J20"/>
  <c r="J19"/>
  <c r="N16"/>
  <c r="V16"/>
  <c r="N8"/>
  <c r="V12"/>
  <c r="N12"/>
  <c r="AE192" i="10"/>
  <c r="W192"/>
  <c r="AA192"/>
  <c r="S192"/>
  <c r="R8" i="11"/>
  <c r="V8"/>
  <c r="C8"/>
  <c r="C24" s="1"/>
  <c r="J192" i="10"/>
  <c r="H8" i="11"/>
  <c r="H24" s="1"/>
  <c r="R192" i="10"/>
  <c r="L8" i="11"/>
  <c r="L24" s="1"/>
  <c r="V192" i="10"/>
  <c r="P8" i="11"/>
  <c r="P24" s="1"/>
  <c r="Z192" i="10"/>
  <c r="T8" i="11"/>
  <c r="T24" s="1"/>
  <c r="AD192" i="10"/>
  <c r="R10" i="11"/>
  <c r="N10"/>
  <c r="V11"/>
  <c r="F8"/>
  <c r="J12"/>
  <c r="Q192" i="10"/>
  <c r="U192"/>
  <c r="Y192"/>
  <c r="AC192"/>
  <c r="I18" i="11"/>
  <c r="I24" s="1"/>
  <c r="M18"/>
  <c r="M24" s="1"/>
  <c r="Q18"/>
  <c r="Q24" s="1"/>
  <c r="U18"/>
  <c r="U24" s="1"/>
  <c r="Y24" i="30" l="1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2" i="10"/>
  <c r="D23" i="11"/>
  <c r="D22"/>
  <c r="T192" i="10"/>
  <c r="AF192"/>
  <c r="AB192"/>
  <c r="X192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2" i="10"/>
  <c r="W10" i="11"/>
  <c r="X10"/>
  <c r="W9"/>
  <c r="X9"/>
  <c r="N192" i="10"/>
  <c r="AI190" l="1"/>
  <c r="AI189"/>
  <c r="W24" i="11"/>
  <c r="Y24" s="1"/>
  <c r="AI187" i="10"/>
  <c r="Y22" i="11" s="1"/>
  <c r="AI191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3" i="10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2"/>
  <c r="AH192"/>
  <c r="X24" i="11" l="1"/>
  <c r="H15" i="24"/>
  <c r="R269" i="23"/>
  <c r="R360" s="1"/>
  <c r="H17" i="24" l="1"/>
  <c r="H24" s="1"/>
  <c r="G24" l="1"/>
  <c r="G17"/>
  <c r="Q360" i="23"/>
</calcChain>
</file>

<file path=xl/sharedStrings.xml><?xml version="1.0" encoding="utf-8"?>
<sst xmlns="http://schemas.openxmlformats.org/spreadsheetml/2006/main" count="2784" uniqueCount="882">
  <si>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</si>
  <si>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</si>
  <si>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</si>
  <si>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</si>
  <si>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</si>
  <si>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</si>
  <si>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</si>
  <si>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</si>
  <si>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</si>
  <si>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</si>
  <si>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</si>
  <si>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</si>
  <si>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</si>
  <si>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</si>
  <si>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</si>
  <si>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</si>
  <si>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</si>
  <si>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</si>
  <si>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</si>
  <si>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</si>
  <si>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</si>
  <si>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</si>
  <si>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</si>
  <si>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</si>
  <si>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</si>
  <si>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</si>
  <si>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</si>
  <si>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</si>
  <si>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</si>
  <si>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</si>
  <si>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</si>
  <si>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</si>
  <si>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</si>
  <si>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</si>
  <si>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</si>
  <si>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</si>
  <si>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</si>
  <si>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</si>
  <si>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</si>
  <si>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</si>
  <si>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</si>
  <si>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</si>
  <si>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</si>
  <si>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</si>
  <si>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</si>
  <si>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</si>
  <si>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</si>
  <si>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</si>
  <si>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</si>
  <si>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</si>
  <si>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</si>
  <si>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</si>
  <si>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</si>
  <si>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</si>
  <si>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</si>
  <si>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</si>
  <si>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</si>
  <si>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</si>
  <si>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</si>
  <si>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</si>
  <si>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</si>
  <si>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</si>
  <si>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</si>
  <si>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</si>
  <si>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</si>
  <si>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</si>
  <si>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</si>
  <si>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</si>
  <si>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</si>
  <si>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</si>
  <si>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</si>
  <si>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</si>
  <si>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</si>
  <si>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</si>
  <si>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</si>
  <si>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</si>
  <si>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</si>
  <si>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</si>
  <si>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 xml:space="preserve">24-03-315 ELIGE VIVIR SANO </t>
  </si>
  <si>
    <t>PARTIDA 21 - 01 - 01 "SUBSECRETARIA DE SERVICIOS SOCIALES"</t>
  </si>
  <si>
    <t xml:space="preserve">24-03-341 FICHA DE PROTECCION SOCIAL </t>
  </si>
  <si>
    <t xml:space="preserve">24-03-342 APOYO, MONITOREO Y SUPERVISION A LA GESTION TERRITORIAL </t>
  </si>
  <si>
    <t>24-03-409 PROGRAMA COMISIONADO INDIGENA</t>
  </si>
  <si>
    <t>24-03-998 PROGRAMA NOCHE DIGNA</t>
  </si>
  <si>
    <t>SUBTITULO 21</t>
  </si>
  <si>
    <t>SUBTITULO 22</t>
  </si>
  <si>
    <t>GOBERNACION PROVINCIAL DE IQUIQUE</t>
  </si>
  <si>
    <t>ARTICULACION RED PROVINCIAL</t>
  </si>
  <si>
    <t>2 CUOTAS</t>
  </si>
  <si>
    <t>GOBERNACION PROVINCIAL DEL TAMARUGAL</t>
  </si>
  <si>
    <t>RES. Nº 281</t>
  </si>
  <si>
    <t>RES. Nº 312</t>
  </si>
  <si>
    <t xml:space="preserve">APOYO, MONITOREO Y SUPERVISION A LA GESTION TERRITORIAL </t>
  </si>
  <si>
    <t>24-03-342</t>
  </si>
  <si>
    <t>GOBERNACIÓN DE TOCOPILLA</t>
  </si>
  <si>
    <t>GOBERNACIÓN DE EL LOA</t>
  </si>
  <si>
    <t>GOBERNACIÓN DE ANTOFAGASTA</t>
  </si>
  <si>
    <t>RES. EX. Nº 148</t>
  </si>
  <si>
    <t>RES. EX. Nº 143</t>
  </si>
  <si>
    <t>RES. EX. Nº 149</t>
  </si>
  <si>
    <t>RES. EX. N° 018</t>
  </si>
  <si>
    <t>RES. EX. N° 019</t>
  </si>
  <si>
    <t>RES. EX. N° 025</t>
  </si>
  <si>
    <t>GOBERNACION PROVINCIAL DE COPIAPO</t>
  </si>
  <si>
    <t>GOBERNACION PROVINCIAL DE HUASCO</t>
  </si>
  <si>
    <t>GOBERNACION PROVINCIAL DE CHAÑARAL</t>
  </si>
  <si>
    <t>RES. Nº 229</t>
  </si>
  <si>
    <t>RES. Nº 230</t>
  </si>
  <si>
    <t>RES. Nº 231</t>
  </si>
  <si>
    <t>GOBERNACION PROVINCIAL DE ELQUI</t>
  </si>
  <si>
    <t>GOBERNACION PROVINCIAL DE LIMARI</t>
  </si>
  <si>
    <t>GOBERNACION PROVINCIAL DE CHOAPA</t>
  </si>
  <si>
    <t xml:space="preserve">RES. Nº </t>
  </si>
  <si>
    <t>GOBERNACION PROVINCIAL DE VALPARAISO</t>
  </si>
  <si>
    <t>GOBERNACION PROVINCIAL DE QUILLOTA</t>
  </si>
  <si>
    <t>GOBERNACION PROVINCIAL DE ISLA DE PASCUA</t>
  </si>
  <si>
    <t xml:space="preserve">GOBERNACION PROVINCIAL DE SAN ANTONIO </t>
  </si>
  <si>
    <t>GOBERNACION PROVINCIAL DE SAN FELIPE</t>
  </si>
  <si>
    <t>GOBERNACION PROVINCIAL DE LOS ANDES</t>
  </si>
  <si>
    <t>GOBERNACION PROVINCIAL DE PETORCA</t>
  </si>
  <si>
    <t>GOBERNACION PROVINCIAL DE MARGA MARGA</t>
  </si>
  <si>
    <t>RES. N°  507</t>
  </si>
  <si>
    <t>2 CUOTA</t>
  </si>
  <si>
    <t>RES. N° 508</t>
  </si>
  <si>
    <t>RES. N° 509</t>
  </si>
  <si>
    <t>GOBERNACION PROVINCIAL DE  CACHAPOAL</t>
  </si>
  <si>
    <t>GOBERNACION PROVINCIAL DE COLCHAGUA</t>
  </si>
  <si>
    <t>GOBERNACION PROVINCIAL DE CARDENAL CARO</t>
  </si>
  <si>
    <t>11/02/2014</t>
  </si>
  <si>
    <t>06/02/2014</t>
  </si>
  <si>
    <t>24/02/2014</t>
  </si>
  <si>
    <t>12/02/2014</t>
  </si>
  <si>
    <t>RES. Nº 420</t>
  </si>
  <si>
    <t>RES. Nº 406</t>
  </si>
  <si>
    <t>RES. Nº 551</t>
  </si>
  <si>
    <t>RES. Nº 459</t>
  </si>
  <si>
    <t>GOBERNACION PROVINCIAL DE CAUQUENES</t>
  </si>
  <si>
    <t xml:space="preserve">GOBERNACION PROVINCIAL DE CURICO </t>
  </si>
  <si>
    <t>GOBERNACION PROVINCIAL DE LINARES</t>
  </si>
  <si>
    <t>GOBERNACION PROVINCIAL DE TALACA</t>
  </si>
  <si>
    <t>ARTICULACION DE LA RED PROTECCION SOCIAL PROVINCIAL</t>
  </si>
  <si>
    <t>FORTALECIMIENTO DE LA GESTION PROVINCIAL 2014</t>
  </si>
  <si>
    <t>RES. EX. N° 542</t>
  </si>
  <si>
    <t xml:space="preserve">GOBERNACION PROVINCIAL DE ARAUCO </t>
  </si>
  <si>
    <t>PROGRAMA APOYO, MONITOREO Y SUPERVISION A LA GESTION TERRITORIAL</t>
  </si>
  <si>
    <t>RES. EX. N° 545</t>
  </si>
  <si>
    <t xml:space="preserve">GOBERNACION PROVINCIAL DE BIO BIO </t>
  </si>
  <si>
    <t>RES. EX. N° 543</t>
  </si>
  <si>
    <t xml:space="preserve">GOBERNACION PROVINCIAL DE CONCEPCION </t>
  </si>
  <si>
    <t>RES. EX. N° 546</t>
  </si>
  <si>
    <t>GOBERNACION PROVINCIAL DE ÑUBLE</t>
  </si>
  <si>
    <t>RES. Nº 327</t>
  </si>
  <si>
    <t>RES. Nº 506</t>
  </si>
  <si>
    <t>GOBERNACION PROVINCIAL DE CAUTIN</t>
  </si>
  <si>
    <t xml:space="preserve">GOBERNACION PROVINCIAL DE MALLECO </t>
  </si>
  <si>
    <t>RES. Nº 335</t>
  </si>
  <si>
    <t>RES. Nº 408</t>
  </si>
  <si>
    <t>RES.Nº 409</t>
  </si>
  <si>
    <t>RES. Nº 423</t>
  </si>
  <si>
    <t>GPBERNACION PROVINCIAL DE LLANQUIHUE</t>
  </si>
  <si>
    <t>GOBERNACION DE OSORNO</t>
  </si>
  <si>
    <t>GOBERNACION DE PALENA</t>
  </si>
  <si>
    <t>GOBERNACION DE CHILOE</t>
  </si>
  <si>
    <t>RES. N° 198</t>
  </si>
  <si>
    <t xml:space="preserve">GOBERNACION  PROVINCIAL DE CAPITAN PRAT </t>
  </si>
  <si>
    <t>RES. N° 211</t>
  </si>
  <si>
    <t xml:space="preserve">GOBERNACION PROVINCIAL DE GENERAL CARRERA </t>
  </si>
  <si>
    <t>RES. N° 210</t>
  </si>
  <si>
    <t xml:space="preserve">GOBERNACION PROVINCIAL DE  AYSEN </t>
  </si>
  <si>
    <t>RES. N° 207</t>
  </si>
  <si>
    <t xml:space="preserve">GOBERNACION PROVINCIAL  DE  COYHAIQUE </t>
  </si>
  <si>
    <t>FORTALECER LA IMPLEMENTACION DEL SISTEMA INTERSECTORIAL DE PROTECCION SOCIAL A TRAVES DEL FUNCIONAMIENTO DE LAS REDES PROVINCIALES Y COMUNALES</t>
  </si>
  <si>
    <t>RES. EX. Nº 088</t>
  </si>
  <si>
    <t>RES. EX. Nº 106</t>
  </si>
  <si>
    <t>RES. EX. Nº 089</t>
  </si>
  <si>
    <t>RES. EX. Nº 111</t>
  </si>
  <si>
    <t>GOBERNACION  PROVINCIAL DE MAGALLANES</t>
  </si>
  <si>
    <t>GOBERNACION PROVINCIAL DE ULTIMA ESPERANZA</t>
  </si>
  <si>
    <t>GOBERNACION PROVINCIAL DE LA ANTARTICA</t>
  </si>
  <si>
    <t>SEGUIMIENTO GESTION PROVINCIAL</t>
  </si>
  <si>
    <t xml:space="preserve">RES. EX. Nº 77 </t>
  </si>
  <si>
    <t>RES. EX. Nº 76</t>
  </si>
  <si>
    <t xml:space="preserve">RES. EX. Nº 75 </t>
  </si>
  <si>
    <t xml:space="preserve">RES. EX. Nº 74 </t>
  </si>
  <si>
    <t>RES. EX.Nº 73</t>
  </si>
  <si>
    <t>RES. EX.Nº 72</t>
  </si>
  <si>
    <t>INTENDENCIA DE SANTIAGO</t>
  </si>
  <si>
    <t>GOBERNACION DE TALAGANTE</t>
  </si>
  <si>
    <t>GOBERNACION DE MAIPO</t>
  </si>
  <si>
    <t>GOBERNACION PROVINCIAL DE TIERRA DEL FUEGO</t>
  </si>
  <si>
    <t>GOBERNACION DE CHACABUCO</t>
  </si>
  <si>
    <t>GOBERNACION DE MELIPILLA</t>
  </si>
  <si>
    <t>GOBERNACION DE CORDILLERA</t>
  </si>
  <si>
    <t>RES. Nº 313</t>
  </si>
  <si>
    <t>GOBERNACION DE VALDIVIA</t>
  </si>
  <si>
    <t>GOBERNACION DE RANCO</t>
  </si>
  <si>
    <t>RES. Nº 99</t>
  </si>
  <si>
    <t>RES. Nº 98</t>
  </si>
  <si>
    <t>GOBERNACION PROVINCIAL DE ARICA</t>
  </si>
  <si>
    <t>GOBERNACION PROVINCIAL DE PARINACOTA</t>
  </si>
  <si>
    <t>TRABAJO CON LINEAS DE INTERVENCION 1.2 y 3</t>
  </si>
  <si>
    <t>SUBTITULO 29</t>
  </si>
  <si>
    <t>13/03/2014</t>
  </si>
  <si>
    <t>24-03-341</t>
  </si>
  <si>
    <t>19/03/2014</t>
  </si>
  <si>
    <t>20/03/2014</t>
  </si>
  <si>
    <t>RES. EXENTA Nº  203</t>
  </si>
  <si>
    <t>RES. EXENTA Nº  204</t>
  </si>
  <si>
    <t>I. MUNICIPALIDAD DE ANTOFAGASTA</t>
  </si>
  <si>
    <t>I. MUNICIPALIDAD DE MEJILLONES</t>
  </si>
  <si>
    <t>I. MUNICIPALIDAD DE TALTAL</t>
  </si>
  <si>
    <t>I. MUNICIPALIDAD DE CALAMA</t>
  </si>
  <si>
    <t>I. MUNICIPALIDAD DE MARIA ELENA</t>
  </si>
  <si>
    <t>I. MUNICIPALIDAD DE TOCOPILLA</t>
  </si>
  <si>
    <t xml:space="preserve">FICHA PROTECCION SOCIAL  </t>
  </si>
  <si>
    <t>RES. EXENTA Nº  205</t>
  </si>
  <si>
    <t>RES. EXENTA Nº  215</t>
  </si>
  <si>
    <t>RES. EXENTA Nº  219</t>
  </si>
  <si>
    <t>RES. EXENTA Nº  220</t>
  </si>
  <si>
    <t xml:space="preserve">RES. EXENTA Nº  </t>
  </si>
  <si>
    <t>I. MUNICIPALIDAD DE RIO HURTADO</t>
  </si>
  <si>
    <t>I. MUNICIPALIDAD DE COMBARBALA</t>
  </si>
  <si>
    <t>I. MUNICIPALIDAD DE ILLAPEL</t>
  </si>
  <si>
    <t>I. MUNICIPALIDAD DE LOS VILOS</t>
  </si>
  <si>
    <t>I. MUNICIPALIDAD DE QUIRIHUE</t>
  </si>
  <si>
    <t xml:space="preserve">FICHA DE PROTECCION SOCIAL </t>
  </si>
  <si>
    <t>I. MUNICIPALIDAD DE TALCAHUANO</t>
  </si>
  <si>
    <t>FICHA DE PROTECCIÓN SOCIAL</t>
  </si>
  <si>
    <t xml:space="preserve"> RES. EXENTA Nº 188</t>
  </si>
  <si>
    <t>RES. EXENTA Nº 193</t>
  </si>
  <si>
    <t>I. MUNICIPALIDAD DE PUNTA ARENAS</t>
  </si>
  <si>
    <t>I. MUNICIPALIDAD DE TORRES DEL PAINE</t>
  </si>
  <si>
    <t>RES. EXENTA Nº  333</t>
  </si>
  <si>
    <t>I. MUNICIPALIDAD DE OLLAGUE</t>
  </si>
  <si>
    <t>I. MUNICIPALIDAD DE MONTE PATRIA</t>
  </si>
  <si>
    <t>I. MUNICIPALIDAD DE PUNITAQUI</t>
  </si>
  <si>
    <t>RES. EXENTA Nº 977</t>
  </si>
  <si>
    <t>28/03/2014</t>
  </si>
  <si>
    <t>I. MUNICIPALIDAD DE CAUQUENES</t>
  </si>
  <si>
    <t>RES. EXENTA Nº 954</t>
  </si>
  <si>
    <t>I. MUNICIPALIDAD DE CHANCO</t>
  </si>
  <si>
    <t>RES. EXENTA Nº 960</t>
  </si>
  <si>
    <t>I. MUNICIPALIDAD DE COLBUN</t>
  </si>
  <si>
    <t>RES. EXENTA Nº 951</t>
  </si>
  <si>
    <t>I. MUNICIPALIDAD DE CONSTITUCIÓN</t>
  </si>
  <si>
    <t>RES. EXENTA Nº 969</t>
  </si>
  <si>
    <t>I. MUNICIPALIDAD DE CUREPTO</t>
  </si>
  <si>
    <t>RES. EXENTA Nº 956</t>
  </si>
  <si>
    <t>I. MUNICIPALIDAD DE CURICO</t>
  </si>
  <si>
    <t>RES. EXENTA Nº 959</t>
  </si>
  <si>
    <t>I. MUNICIPALIDAD DE EMPEDRADO</t>
  </si>
  <si>
    <t>RES. EXENTA Nº 950</t>
  </si>
  <si>
    <t>I. MUNICIPALIDAD DE HUALAÑE</t>
  </si>
  <si>
    <t>RES. EXENTA Nº 958</t>
  </si>
  <si>
    <t>I. MUNICIPALIDAD DE LICANTEN</t>
  </si>
  <si>
    <t>RES. EXENTA Nº 1006</t>
  </si>
  <si>
    <t>03/04/2014</t>
  </si>
  <si>
    <t>I. MUNICIPALIDAD DE LONGAVI</t>
  </si>
  <si>
    <t>RES. EXENTA Nº 948</t>
  </si>
  <si>
    <t>I. MUNICIPALIDAD DE LINARES</t>
  </si>
  <si>
    <t>RES. EXENTA Nº 970</t>
  </si>
  <si>
    <t>I. MUNICIPALIDAD DE MOLINA</t>
  </si>
  <si>
    <t>RES. EXENTA Nº 1075</t>
  </si>
  <si>
    <t>10/04/2014</t>
  </si>
  <si>
    <t>I. MUNICIPALIDAD DE PARRAL</t>
  </si>
  <si>
    <t>RES. EXENTA Nº 957</t>
  </si>
  <si>
    <t>I. MUNICIPALIDAD DE PELARCO</t>
  </si>
  <si>
    <t>RES. EXENTA Nº 955</t>
  </si>
  <si>
    <t>I. MUNICIPALIDAD DE PELLUHUE</t>
  </si>
  <si>
    <t>RES. EXENTA Nº 1074</t>
  </si>
  <si>
    <t>I. MUNICIPALIDAD DE PENCAHUE</t>
  </si>
  <si>
    <t>RES. EXENTA Nº 968</t>
  </si>
  <si>
    <t>I. MUNICIPALIDAD DE RAUCO</t>
  </si>
  <si>
    <t>RES. EXENTA Nº 967</t>
  </si>
  <si>
    <t>I. MUNICIPALIDAD DE RETIRO</t>
  </si>
  <si>
    <t>RES. EXENTA Nº 953</t>
  </si>
  <si>
    <t>I. MUNICIPALIDAD DE ROMERAL</t>
  </si>
  <si>
    <t>RES. EXENTA Nº 971</t>
  </si>
  <si>
    <t>I. MUNICIPALIDAD DE RIO CLARO</t>
  </si>
  <si>
    <t>RES. EXENTA Nº 972</t>
  </si>
  <si>
    <t>I. MUNICIPALIDAD DE SAGRADA FAMILIA</t>
  </si>
  <si>
    <t>RES. EXENTA Nº 973</t>
  </si>
  <si>
    <t>I. MUNICIPALIDAD DE SAN CLEMENTE</t>
  </si>
  <si>
    <t>RES. EXENTA Nº 974</t>
  </si>
  <si>
    <t>I. MUNICIPALIDAD DE SAN JAVIER</t>
  </si>
  <si>
    <t>RES. EXENTA Nº 921</t>
  </si>
  <si>
    <t>25/03/2014</t>
  </si>
  <si>
    <t>I. MUNICIPALIDAD DE TALCA</t>
  </si>
  <si>
    <t>RES. EXENTA Nº 961</t>
  </si>
  <si>
    <t>I. MUNICIPALIDAD DE TENO</t>
  </si>
  <si>
    <t>RES. EXENTA Nº 9962</t>
  </si>
  <si>
    <t>I. MUNICIPALIDAD DE VICHUQUEN</t>
  </si>
  <si>
    <t>RES. EXENTA Nº 963</t>
  </si>
  <si>
    <t>I. MUNICIPALIDAD DE VILLA ALEGRE</t>
  </si>
  <si>
    <t>RES. EXENTA Nº 964</t>
  </si>
  <si>
    <t>I. MUNICIPALIDAD DE YERBAS BUENAS</t>
  </si>
  <si>
    <t>1 CUOTA</t>
  </si>
  <si>
    <t>RES. EXENTA N° 304</t>
  </si>
  <si>
    <t>RES. EXENTA N° 303</t>
  </si>
  <si>
    <t>RES. EXENTA N° 352</t>
  </si>
  <si>
    <t>RES. EXENTA N° 354</t>
  </si>
  <si>
    <t>RES. EXENTA N° 353</t>
  </si>
  <si>
    <t>I. MUNICIPALIDAD DE PUERTO NATALES</t>
  </si>
  <si>
    <t>I. MUNICIPALIDAD DE TIMAUKEL</t>
  </si>
  <si>
    <t>I. MUNICIPALIDAD DE PORVENIR</t>
  </si>
  <si>
    <t>I. MUNICIPALIDAD DE RIO VERDE</t>
  </si>
  <si>
    <t>I. MUNICIPALIDAD DE LAGUNA BLANCA</t>
  </si>
  <si>
    <t>MUNICIPALIDAD DE TALAGANTE</t>
  </si>
  <si>
    <t>MUNICIPALIDAD DE TOME</t>
  </si>
  <si>
    <t>MUNICIPALIDAD DE QUILICURA</t>
  </si>
  <si>
    <t>MUNCIPALIDAD DE SAN RAMON</t>
  </si>
  <si>
    <t>GOBERNACION DE MALLECO</t>
  </si>
  <si>
    <t>FUNDACION HOGAR DE CRISTO - MAGALLANES</t>
  </si>
  <si>
    <t>FUNDACION HOGAR DE CRISTO - METROPOLITANA</t>
  </si>
  <si>
    <t>FUNDACION HOGAR DE CRISTO - O'HIGGINS</t>
  </si>
  <si>
    <t xml:space="preserve">FUNDACION HOGAR DE CRISTO - BIO BIO </t>
  </si>
  <si>
    <t>FUNDACION HOGAR DE CRISTO - ARAUCANIA</t>
  </si>
  <si>
    <t>FUNDACION HOGAR DE CRISTO - AYSEN</t>
  </si>
  <si>
    <t>FUNDACION HOGAR DE CRISTO - MAULE</t>
  </si>
  <si>
    <t>FUNDACION HOGAR DE CRISTO - VALPARAISO</t>
  </si>
  <si>
    <t>CORPORACION MOVILIZA</t>
  </si>
  <si>
    <t>CRUZ ROJA CHILENA</t>
  </si>
  <si>
    <t>MUNICIPALIDAD VILLARICA</t>
  </si>
  <si>
    <t>DEX. 057</t>
  </si>
  <si>
    <t>DEX. 056</t>
  </si>
  <si>
    <t>DEX. 055</t>
  </si>
  <si>
    <t>DEX. 053</t>
  </si>
  <si>
    <t>DEX. 052</t>
  </si>
  <si>
    <t>DEX. 058</t>
  </si>
  <si>
    <t>DEX. 059</t>
  </si>
  <si>
    <t>DEX. 061</t>
  </si>
  <si>
    <t>DEX. 062</t>
  </si>
  <si>
    <t>DEX.  063</t>
  </si>
  <si>
    <t>DEX. 064</t>
  </si>
  <si>
    <t>DEX. 066</t>
  </si>
  <si>
    <t>DEX. 067</t>
  </si>
  <si>
    <t>DEX. 054</t>
  </si>
  <si>
    <t>DEX. 071</t>
  </si>
  <si>
    <t>DEX. 077</t>
  </si>
  <si>
    <t>EJECUCIÓN AL 30 DE JUNIO  DE 2014</t>
  </si>
  <si>
    <t>77,576,666</t>
  </si>
  <si>
    <t>23,730,668</t>
  </si>
  <si>
    <t>SUBTITULO 24</t>
  </si>
  <si>
    <t>ENCUESTAJE FPS 2014</t>
  </si>
  <si>
    <t>RES. EXENTA Nº  968</t>
  </si>
  <si>
    <t>RES. EXENTA Nº  973</t>
  </si>
  <si>
    <t>RES. EXENTA Nº  972</t>
  </si>
  <si>
    <t>I. MUNICIPALIDAD DE ALTO HOSPICIO</t>
  </si>
  <si>
    <t>I. MUNICIPALIDAD DE COLCHANE</t>
  </si>
  <si>
    <t>I.  MUNICIPALIDAD DE PICA</t>
  </si>
  <si>
    <t>RES. EXENTA N°</t>
  </si>
  <si>
    <t>I. MUNICIPALIDAD DE HUARA</t>
  </si>
  <si>
    <t>I. MUNICIPALIDAD DE IQUIQUE</t>
  </si>
  <si>
    <t>I. MUNICIPALIDAD DE CAMIÑA</t>
  </si>
  <si>
    <t>I. MUNICIPALIDAD DE POZO ALMONTE</t>
  </si>
  <si>
    <t>13.06.2014</t>
  </si>
  <si>
    <t>30.03.2015</t>
  </si>
  <si>
    <t>RES. EXENTA Nº  097</t>
  </si>
  <si>
    <t>RES. EXENTA Nº  098</t>
  </si>
  <si>
    <t>RES. EXENTA Nº  099</t>
  </si>
  <si>
    <t>RES. EXENTA Nº  100</t>
  </si>
  <si>
    <t>RES. EXENTA Nº  101</t>
  </si>
  <si>
    <t>RES. EXENTA Nº  102</t>
  </si>
  <si>
    <t>I. MUNICIPALIDAD DE COPIAPO</t>
  </si>
  <si>
    <t>I. MUNICIPALIDAD DE CALDERA</t>
  </si>
  <si>
    <t>I. MUNICIPALIDAD DE DIEGO DE ALMAGRO</t>
  </si>
  <si>
    <t>I. MUNICIPALIDAD DE VALLENAR</t>
  </si>
  <si>
    <t>I. MUNICIPALIDAD DE ALTO DEL CARMEN</t>
  </si>
  <si>
    <t>I. MUNICIPALIDAD DE FREIRINA</t>
  </si>
  <si>
    <t>Realizar las actividades correspondientes a la aplicación de la Ficha de Protección Social, y actualización de la misma según instrucciones que le imparta el Ministerio de Desarrollo Social</t>
  </si>
  <si>
    <t>Familias</t>
  </si>
  <si>
    <t>31/052014</t>
  </si>
  <si>
    <t>I. MUNICIPALIDAD DE LA SERENA</t>
  </si>
  <si>
    <t>I. MUNICIPALIDAD DE ANDACOLLO</t>
  </si>
  <si>
    <t>I. MUNICIPALIDAD DE VICUÑA</t>
  </si>
  <si>
    <t>I. MUNICIPALIDAD DE OVALLE</t>
  </si>
  <si>
    <t>I. MUNICIPALIDAD DE CANELA</t>
  </si>
  <si>
    <t>RES. EXENTA Nº  578</t>
  </si>
  <si>
    <t>RES. EXENTA Nº  569</t>
  </si>
  <si>
    <t>RES. EXENTA Nº  574</t>
  </si>
  <si>
    <t>RES. EXENTA Nº  571</t>
  </si>
  <si>
    <t>RES. EXENTA Nº  570</t>
  </si>
  <si>
    <t>RES. EXENTA Nº  568</t>
  </si>
  <si>
    <t>RES. EXENTA Nº  558</t>
  </si>
  <si>
    <t>RES. EXENTA Nº  573</t>
  </si>
  <si>
    <t>RES. EXENTA Nº  567</t>
  </si>
  <si>
    <t>RES. EXENTA Nº  586</t>
  </si>
  <si>
    <t>RES. EXENTA Nº  619</t>
  </si>
  <si>
    <t>RES. EXENTA Nº  611</t>
  </si>
  <si>
    <t>RES. EXENTA Nº  627</t>
  </si>
  <si>
    <t>RES. EXENTA Nº  576</t>
  </si>
  <si>
    <t>RES. EXENTA Nº  588</t>
  </si>
  <si>
    <t>RES. EXENTA Nº  563</t>
  </si>
  <si>
    <t>RES. EXENTA Nº  557</t>
  </si>
  <si>
    <t>RES. EXENTA Nº  585</t>
  </si>
  <si>
    <t>RES. EXENTA Nº  577</t>
  </si>
  <si>
    <t>RES. EXENTA Nº  572</t>
  </si>
  <si>
    <t>RES. EXENTA Nº  579</t>
  </si>
  <si>
    <t>RES. EXENTA Nº  575</t>
  </si>
  <si>
    <t>RES. EXENTA Nº  582</t>
  </si>
  <si>
    <t>RES. EXENTA Nº  587</t>
  </si>
  <si>
    <t>RES. EXENTA Nº  566</t>
  </si>
  <si>
    <t>RES. EXENTA Nº  564</t>
  </si>
  <si>
    <t>RES. EXENTA Nº  565</t>
  </si>
  <si>
    <t>RES. EXENTA Nº  560</t>
  </si>
  <si>
    <t>RES. EXENTA Nº  581</t>
  </si>
  <si>
    <t>RES. EXENTA Nº  562</t>
  </si>
  <si>
    <t>RES. EXENTA Nº  561</t>
  </si>
  <si>
    <t>RES. EXENTA Nº  583</t>
  </si>
  <si>
    <t>RES. EXENTA Nº  610</t>
  </si>
  <si>
    <t>RES. EXENTA Nº  620</t>
  </si>
  <si>
    <t>I. MUNICIPALIDAD DE CABILDO</t>
  </si>
  <si>
    <t>I. MUNICIPALIDAD DE CALERA</t>
  </si>
  <si>
    <t>I. MUNICIPALIDAD DE CALLE LARGA</t>
  </si>
  <si>
    <t>I. MUNICIPALIDAD DE CARTAGENA</t>
  </si>
  <si>
    <t>I. MUNICIPALIDAD DE CASABLANCA</t>
  </si>
  <si>
    <t>I. MUNICIPALIDAD DE CATEMU</t>
  </si>
  <si>
    <t>I. MUNICIPALIDAD DE CON CON</t>
  </si>
  <si>
    <t>I. MUNICIPALIDAD DE EL QUISCO</t>
  </si>
  <si>
    <t>I. MUNICIPALIDAD DE EL TABO</t>
  </si>
  <si>
    <t>I. MUNICIPALIDAD DE LA CRUZ</t>
  </si>
  <si>
    <t>I. MUNICIPALIDAD DE HIJUELAS</t>
  </si>
  <si>
    <t>I. MUNICIPALIDAD DE LA JUAN FERNANDEZ</t>
  </si>
  <si>
    <t>I. MUNICIPALIDAD DE LIMACHE</t>
  </si>
  <si>
    <t>I. MUNICIPALIDAD DE LLAY LLAY</t>
  </si>
  <si>
    <t>I. MUNICIPALIDAD DE LOS ANDES</t>
  </si>
  <si>
    <t>I. MUNICIPALIDAD DE NOGALES</t>
  </si>
  <si>
    <t>I. MUNICIPALIDAD DE OLMUE</t>
  </si>
  <si>
    <t>I. MUNICIPALIDAD DE PANQUEHUE</t>
  </si>
  <si>
    <t>I. MUNICIPALIDAD DE PAPUDO</t>
  </si>
  <si>
    <t>I. MUNICIPALIDAD DE PUCHUNCAVI</t>
  </si>
  <si>
    <t>I. MUNICIPALIDAD DE PUTAENDO</t>
  </si>
  <si>
    <t>I. MUNICIPALIDAD DE QUILLOTA</t>
  </si>
  <si>
    <t>I. MUNICIPALIDAD DE QUILPUE</t>
  </si>
  <si>
    <t>I. MUNICIPALIDAD DE QUINTERO</t>
  </si>
  <si>
    <t>I. MUNICIPALIDAD DE RINCONADA</t>
  </si>
  <si>
    <t>I. MUNICIPALIDAD DE SAN ANTONIO</t>
  </si>
  <si>
    <t>I. MUNICIPALIDAD DE SAN ESTEBAN</t>
  </si>
  <si>
    <t>I. MUNICIPALIDAD DE SAN FELIPE</t>
  </si>
  <si>
    <t>I. MUNICIPALIDAD DE SANTA MARIA</t>
  </si>
  <si>
    <t>I. MUNICIPALIDAD DE SANTO DOMINGO</t>
  </si>
  <si>
    <t>I. MUNICIPALIDAD DE VALPARAISO</t>
  </si>
  <si>
    <t>I. MUNICIPALIDAD DE VILLA ALEMANA</t>
  </si>
  <si>
    <t>I. MUNICIPALIDAD DE VIÑA DEL MAR</t>
  </si>
  <si>
    <t>I. MUNICIPALIDAD DE ZAPALLAR</t>
  </si>
  <si>
    <t>I. MUNICIPALIDAD DE PETORCA</t>
  </si>
  <si>
    <t>25,987,968</t>
  </si>
  <si>
    <t>RES N° 2113</t>
  </si>
  <si>
    <t>RES N° 2114</t>
  </si>
  <si>
    <t>RES N° 2115</t>
  </si>
  <si>
    <t>RES N° 2116</t>
  </si>
  <si>
    <t>RES N° 2117</t>
  </si>
  <si>
    <t>RES N° 2118</t>
  </si>
  <si>
    <t>RES N° 2119</t>
  </si>
  <si>
    <t>RES N° 2120</t>
  </si>
  <si>
    <t>RES N° 2121</t>
  </si>
  <si>
    <t>RES N° 2122</t>
  </si>
  <si>
    <t>RES N° 2123</t>
  </si>
  <si>
    <t>RES N° 2124</t>
  </si>
  <si>
    <t>RES N° 2125</t>
  </si>
  <si>
    <t>RES N° 2126</t>
  </si>
  <si>
    <t>RES N° 2127</t>
  </si>
  <si>
    <t>RES N° 2128</t>
  </si>
  <si>
    <t>RES N° 2129</t>
  </si>
  <si>
    <t>RES N° 2130</t>
  </si>
  <si>
    <t>RES N° 2131</t>
  </si>
  <si>
    <t>RES N° 2132</t>
  </si>
  <si>
    <t>RES N° 2133</t>
  </si>
  <si>
    <t>RES N° 2134</t>
  </si>
  <si>
    <t>RES N° 2135</t>
  </si>
  <si>
    <t>RES N° 2136</t>
  </si>
  <si>
    <t>RES N° 2137</t>
  </si>
  <si>
    <t>RES N° 2138</t>
  </si>
  <si>
    <t>RES N° 2139</t>
  </si>
  <si>
    <t>RES N° 2140</t>
  </si>
  <si>
    <t>RES N° 2141</t>
  </si>
  <si>
    <t>RES N° 2142</t>
  </si>
  <si>
    <t>RES N° 2143</t>
  </si>
  <si>
    <t>RES N° 2144</t>
  </si>
  <si>
    <t>RES N° 2149</t>
  </si>
  <si>
    <t>I. MUNICIPALIDAD DE CHIMBARONGO</t>
  </si>
  <si>
    <t>I. MUNICIPALIDAD DE CHEPICA</t>
  </si>
  <si>
    <t>I. MUNICIPALIDAD DE CODEGUA</t>
  </si>
  <si>
    <t>I. MUNICIPALIDAD DE COINCO</t>
  </si>
  <si>
    <t>I. MUNICIPALIDAD DE COLTAUCO</t>
  </si>
  <si>
    <t>I. MUNICIPALIDAD DE DOÑIHUE</t>
  </si>
  <si>
    <t>I. MUNICIPALIDAD DE GRANEROS</t>
  </si>
  <si>
    <t>I. MUNICIPALIDAD DE LA ESTRELLA</t>
  </si>
  <si>
    <t>I. MUNICIPALIDAD DE LITUECHE</t>
  </si>
  <si>
    <t>I. MUNICIPALIDAD DE MACHALI</t>
  </si>
  <si>
    <t>I. MUNICIPALIDAD DE MALLOA</t>
  </si>
  <si>
    <t>I. MUNICIPALIDAD DE NANCAGUA</t>
  </si>
  <si>
    <t>I. MUNICIPALIDAD DE OLIVAR</t>
  </si>
  <si>
    <t>I. MUNICIPALIDAD DE PALMILLA</t>
  </si>
  <si>
    <t>I. MUNICIPALIDAD DE PERALILLO</t>
  </si>
  <si>
    <t>I. MUNICIPALIDAD DE PEUMO</t>
  </si>
  <si>
    <t>I. MUNICIPALIDAD DE PICHIDEGUA</t>
  </si>
  <si>
    <t>I. MUNICIPALIDAD DE PLACILLA</t>
  </si>
  <si>
    <t>I. MUNICIPALIDAD DE PUMANQUE</t>
  </si>
  <si>
    <t>I. MUNICIPALIDAD DE QUINTA DE TILCOCO</t>
  </si>
  <si>
    <t>I. MUNICIPALIDAD DE RANCAGUA</t>
  </si>
  <si>
    <t>I. MUNICIPALIDAD DE RENGO</t>
  </si>
  <si>
    <t>I. MUNICIPALIDAD DE REQUINOA</t>
  </si>
  <si>
    <t>I. MUNICIPALIDAD DE SAN FERNANDO</t>
  </si>
  <si>
    <t>I. MUNICIPALIDAD DE SAN VICENTE</t>
  </si>
  <si>
    <t>I. MUNICIPALIDAD DE SANTA CRUZ</t>
  </si>
  <si>
    <t>I. MUNICIPALIDAD DE PICHILEMU</t>
  </si>
  <si>
    <t>I. MUNICIPALIDAD DE PAREDONES</t>
  </si>
  <si>
    <t>I. MUNICIPALIDAD DE NAVIDAD</t>
  </si>
  <si>
    <t>I. MUNICIPALIDAD DE MOSTAZAL</t>
  </si>
  <si>
    <t>I. MUNICIPALIDAD DE MARCHIGUE</t>
  </si>
  <si>
    <t>I. MUNICIPALIDAD DE LOLOL</t>
  </si>
  <si>
    <t>I. MUNICIPALIDAD DE LAS CABRAS</t>
  </si>
  <si>
    <t>RES. EXENTA Nº 1593</t>
  </si>
  <si>
    <t>I. MUNICIPALIDAD DE SAN RAFAEL</t>
  </si>
  <si>
    <t>RES. EX. Nº 707</t>
  </si>
  <si>
    <t>I. MUNICIPALIDAD DE CAÑETE</t>
  </si>
  <si>
    <t>RES. EX. Nº 1593</t>
  </si>
  <si>
    <t>I. MUNICIPALIDAD DE COBQUECURA</t>
  </si>
  <si>
    <t>RES. EX. Nº 1655</t>
  </si>
  <si>
    <t>I. MUNICIPALIDAD DE CORONEL</t>
  </si>
  <si>
    <t>RES. EX. Nº 1662</t>
  </si>
  <si>
    <t>I. MUNICIPALIDAD DE EL CARMEN</t>
  </si>
  <si>
    <t>RES. EX. Nº 1658</t>
  </si>
  <si>
    <t>I. MUNICIPALIDAD DE HUALPEN</t>
  </si>
  <si>
    <t>RES. EX. Nº 1661</t>
  </si>
  <si>
    <t>I. MUNICIPALIDAD DE HUALQUI</t>
  </si>
  <si>
    <t>RES. EX. Nº 1594</t>
  </si>
  <si>
    <t>I. MUNICIPALIDAD DE LABA</t>
  </si>
  <si>
    <t>RES. EX. Nº 1659</t>
  </si>
  <si>
    <t>I. MUNICIPALIDAD DE LEBU</t>
  </si>
  <si>
    <t>RES. EX. Nº 1656</t>
  </si>
  <si>
    <t>I. MUNICIPALIDAD DE MULCHEN</t>
  </si>
  <si>
    <t>RES. EX. Nº 681</t>
  </si>
  <si>
    <t>I. MUNICIPALIDAD DE NINHUE</t>
  </si>
  <si>
    <t>RES. EX. Nº 1591</t>
  </si>
  <si>
    <t>I. MUNICIPALIDAD DE PENCO</t>
  </si>
  <si>
    <t>RES. EX. Nº 683</t>
  </si>
  <si>
    <t>I. MUNICIPALIDAD DE PINTO</t>
  </si>
  <si>
    <t>RES. EX. Nº 1657</t>
  </si>
  <si>
    <t>I. MUNICIPALIDAD DE QUILACO</t>
  </si>
  <si>
    <t>RES. EX. Nº 1592</t>
  </si>
  <si>
    <t>I. MUNICIPALIDAD DE QUILLECO</t>
  </si>
  <si>
    <t>RES. EX. Nº 706</t>
  </si>
  <si>
    <t>RES. EX. Nº 709</t>
  </si>
  <si>
    <t>I. MUNICIPALIDAD DE RANQUIL</t>
  </si>
  <si>
    <t>RES. EX. Nº 1663</t>
  </si>
  <si>
    <t>I. MUNICIPALIDAD DE SAN CARLOS</t>
  </si>
  <si>
    <t>RES. EX. Nº 1590</t>
  </si>
  <si>
    <t>I. MUNICIPALIDAD DE SAN PEDRO</t>
  </si>
  <si>
    <t>RES. EX. Nº 711</t>
  </si>
  <si>
    <t>I. MUNICIPALIDAD DE SANTA BARBARA</t>
  </si>
  <si>
    <t>RES. EX. Nº 705</t>
  </si>
  <si>
    <t>RES. EX. Nº 1589</t>
  </si>
  <si>
    <t>I. MUNICIPALIDAD DE TUCAPEL</t>
  </si>
  <si>
    <t>RES. EX. Nº 1802</t>
  </si>
  <si>
    <t>I. MUNICIPALIDAD DE ALTO BIOBIO</t>
  </si>
  <si>
    <t>RES. EX. Nº 1803</t>
  </si>
  <si>
    <t>I. MUNICIPALIDAD DE ANTUCO</t>
  </si>
  <si>
    <t>RES. EX. Nº 1688</t>
  </si>
  <si>
    <t>I. MUNICIPALIDAD DE ARAUCO</t>
  </si>
  <si>
    <t>RES. EX. Nº 1801</t>
  </si>
  <si>
    <t>I. MUNICIPALIDAD DE BULNES</t>
  </si>
  <si>
    <t>RES. EX. Nº 1804</t>
  </si>
  <si>
    <t>I. MUNICIPALIDAD DE CABRERO</t>
  </si>
  <si>
    <t>RES. EX. Nº 1830</t>
  </si>
  <si>
    <t>I. MUNICIPALIDAD DE CHIGUAYANTE</t>
  </si>
  <si>
    <t>RES. EX. Nº 1721</t>
  </si>
  <si>
    <t>I. MUNICIPALIDAD DE CHILLAN</t>
  </si>
  <si>
    <t>RES. EX. Nº 1800</t>
  </si>
  <si>
    <t>I. MUNICIPALIDAD DE CHILLAN VIEJO</t>
  </si>
  <si>
    <t>RES. EX. Nº 708</t>
  </si>
  <si>
    <t>I. MUNICIPALIDAD DE COELEMU</t>
  </si>
  <si>
    <t>RES. EX. Nº 1805</t>
  </si>
  <si>
    <t>I. MUNICIPALIDAD DE COIHUECO</t>
  </si>
  <si>
    <t>RES. EX. Nº 1699</t>
  </si>
  <si>
    <t>I. MUNICIPALIDAD DE CONCEPCION</t>
  </si>
  <si>
    <t>RES. EX. Nº 1722</t>
  </si>
  <si>
    <t>I. MUNICIPALIDAD DE CONTULMO</t>
  </si>
  <si>
    <t>RES. EX. Nº 1689</t>
  </si>
  <si>
    <t>I. MUNICIPALIDAD DE CURANILAHUE</t>
  </si>
  <si>
    <t>RES. EX. Nº 1720</t>
  </si>
  <si>
    <t>I. MUNICIPALIDAD DE LOTA</t>
  </si>
  <si>
    <t>RES. EX. Nº 1799</t>
  </si>
  <si>
    <t>I. MUNICIPALIDAD DE NACIMIENTO</t>
  </si>
  <si>
    <t>RES. EX. Nº 704</t>
  </si>
  <si>
    <t>I. MUNICIPALIDAD DE NEGRETE</t>
  </si>
  <si>
    <t>RES. EX. Nº 710</t>
  </si>
  <si>
    <t>I. MUNICIPALIDAD DE PORTEZUELO</t>
  </si>
  <si>
    <t>RES. EX. Nº 682</t>
  </si>
  <si>
    <t>I. MUNICIPALIDAD DE QUILLON</t>
  </si>
  <si>
    <t>RES. EX. Nº 1660</t>
  </si>
  <si>
    <t>I. MUNICIPALIDAD DE SAN NICOLAS</t>
  </si>
  <si>
    <t>RES. EX. Nº 1829</t>
  </si>
  <si>
    <t>I. MUNICIPALIDAD DE SAN ROSENDO</t>
  </si>
  <si>
    <t>RES. EX. Nº 1691</t>
  </si>
  <si>
    <t>I. MUNICIPALIDAD DE SANTA JUANA</t>
  </si>
  <si>
    <t>RES. EX. Nº 1798</t>
  </si>
  <si>
    <t>I. MUNICIPALIDAD DE TOME</t>
  </si>
  <si>
    <t>RES. EX. Nº 1692</t>
  </si>
  <si>
    <t>I. MUNICIPALIDAD DE TREHUACO</t>
  </si>
  <si>
    <t>RES. EX. Nº 1690</t>
  </si>
  <si>
    <t>I. MUNICIPALIDAD DE YUNGAY</t>
  </si>
  <si>
    <t>RES. EXENTA Nº 1823</t>
  </si>
  <si>
    <t>RES. EXENTA Nº 1824</t>
  </si>
  <si>
    <t>RES. EXENTA Nº 1826</t>
  </si>
  <si>
    <t>RES. EXENTA Nº 1827</t>
  </si>
  <si>
    <t>RES. EXENTA Nº 1828</t>
  </si>
  <si>
    <t>RES. EXENTA Nº 1829</t>
  </si>
  <si>
    <t>RES. EXENTA Nº 1830</t>
  </si>
  <si>
    <t>RES. EXENTA Nº 1831</t>
  </si>
  <si>
    <t>RES. EXENTA Nº 1832</t>
  </si>
  <si>
    <t>RES. EXENTA Nº 1833</t>
  </si>
  <si>
    <t>RES. EXENTA Nº 1834</t>
  </si>
  <si>
    <t>RES. EXENTA Nº 1835</t>
  </si>
  <si>
    <t>RES. EXENTA Nº 1836</t>
  </si>
  <si>
    <t>RES. EXENTA Nº 1837</t>
  </si>
  <si>
    <t>RES. EXENTA Nº 1838</t>
  </si>
  <si>
    <t>RES. EXENTA Nº 1839</t>
  </si>
  <si>
    <t>RES. EXENTA Nº 1840</t>
  </si>
  <si>
    <t>RES. EXENTA Nº 2371</t>
  </si>
  <si>
    <t>RES. EXENTA Nº 2372</t>
  </si>
  <si>
    <t>RES. EXENTA Nº 2373</t>
  </si>
  <si>
    <t>RES. EXENTA Nº 2394</t>
  </si>
  <si>
    <t>RES. EXENTA Nº 2462</t>
  </si>
  <si>
    <t>I. MUNICIPALIDAD DE COLLIPULLI</t>
  </si>
  <si>
    <t>I. MUNICIPALIDAD DE CURACAUTIN</t>
  </si>
  <si>
    <t>I. MUNICIPALIDAD DE  LONQUIMAY</t>
  </si>
  <si>
    <t>I. MUNICIPALIDAD DE LOS SAUCES</t>
  </si>
  <si>
    <t>I. MUNICIPALIDAD DE VICTORIA</t>
  </si>
  <si>
    <t>I. MUNICIPALIDAD DE TRAIGUEN</t>
  </si>
  <si>
    <t>I. MUNICIPALIDAD DE RENAICO</t>
  </si>
  <si>
    <t>I. MUNICIPALIDAD DE PUREN</t>
  </si>
  <si>
    <t>I. MUNICIPALIDAD DE SAAVEDRA</t>
  </si>
  <si>
    <t>I. MUNICIPALIDAD DE TEODORO SCHMIDT</t>
  </si>
  <si>
    <t>I. MUNICIPALIDAD DE PITRUFQUEN</t>
  </si>
  <si>
    <t>I. MUNICIPALIDAD DE LONCOCHE</t>
  </si>
  <si>
    <t>I. MUNICIPALIDAD DE MELIPEUCO</t>
  </si>
  <si>
    <t>I. MUNICIPALIDAD DE CUNCO</t>
  </si>
  <si>
    <t>I. MUNICIPALIDAD DE PADRE LAS CASAS</t>
  </si>
  <si>
    <t>I. MUNICIPALIDAD DE CHOLCHOL</t>
  </si>
  <si>
    <t>I. MUNICIPALIDAD DE LAUTARO</t>
  </si>
  <si>
    <t>I. MUNICIPALIDAD DE VILLARRICA</t>
  </si>
  <si>
    <t>I. MUNICIPALIDAD DE TOLTEN</t>
  </si>
  <si>
    <t>I. MUNICIPALIDAD DE CURARREHUE</t>
  </si>
  <si>
    <t>I. MUNICIPALIDAD DE FREIRE</t>
  </si>
  <si>
    <t>I. MUNICIPALIDAD DE ANGOL</t>
  </si>
  <si>
    <t>RES. EXENTA N° 1825</t>
  </si>
  <si>
    <t>I. MUNICIPALIDAD DE ERCILLA</t>
  </si>
  <si>
    <t>RES. EXENTA Nº 1278</t>
  </si>
  <si>
    <t>I. MUNICIPALIDAD DE QUELLÓN</t>
  </si>
  <si>
    <t>RES. EXENTA Nº 1279</t>
  </si>
  <si>
    <t>I. MUNICIPALIDAD DE CURACO DE VELEZ</t>
  </si>
  <si>
    <t>RES. EXENTA Nº 1280</t>
  </si>
  <si>
    <t>I. MUNICIPALIDAD DE COCHAMÓ</t>
  </si>
  <si>
    <t>RES. EXENTA Nº 1281</t>
  </si>
  <si>
    <t>I. MUNICIPALIDAD DE FRUTILLAR</t>
  </si>
  <si>
    <t>RES. EXENTA Nº 1282</t>
  </si>
  <si>
    <t>I. MUNICIPALIDAD DE FRESIA</t>
  </si>
  <si>
    <t>RES. EXENTA Nº 1283</t>
  </si>
  <si>
    <t>I. MUNICIPALIDAD DE PUERTO VARAS</t>
  </si>
  <si>
    <t>RES. EXENTA Nº 1284</t>
  </si>
  <si>
    <t>I. MUNICIPALIDAD DE PUERTO OCTAY</t>
  </si>
  <si>
    <t>RES. EXENTA Nº 1285</t>
  </si>
  <si>
    <t>I. MUNICIPALIDAD DE PUYEHUE</t>
  </si>
  <si>
    <t>I. MUNICIPALIDAD DE OSORNO</t>
  </si>
  <si>
    <t>I. MUNICIPALIDAD DE RIO NEGRO</t>
  </si>
  <si>
    <t>I. MUNICIPALIDAD DE CALBUCO</t>
  </si>
  <si>
    <t>I. MUNICIPALIDAD DE QUEMCHI</t>
  </si>
  <si>
    <t>I. MUNICIPALIDAD DE LLANQUIHUE</t>
  </si>
  <si>
    <t>I. MUNICIPALIDAD DE PURRANQUE</t>
  </si>
  <si>
    <t>I. MUNICIPALIDAD DE LOS MUERMOS</t>
  </si>
  <si>
    <t>I. MUNICIPALIDAD DE SAN JUAN DE LA COSTA</t>
  </si>
  <si>
    <t>I. MUNICIPALIDAD DE CHAITEN</t>
  </si>
  <si>
    <t>I. MUNICIPALIDAD DE CHONCHI</t>
  </si>
  <si>
    <t>I. MUNICIPALIDAD DE DALCAHUE</t>
  </si>
  <si>
    <t>I. MUNICIPALIDAD DE HUALAIHUE</t>
  </si>
  <si>
    <t>I. MUNICIPALIDAD DE MAULLIN</t>
  </si>
  <si>
    <t>I. MUNICIPALIDAD DE PUQUELDON</t>
  </si>
  <si>
    <t>I. MUNICIPALIDAD DE QUINCHAO</t>
  </si>
  <si>
    <t>I. MUNICIPALIDAD DE ANCUD</t>
  </si>
  <si>
    <t>RES. EXENTA N° 1382</t>
  </si>
  <si>
    <t>RES. EXENTA N° 1383</t>
  </si>
  <si>
    <t>RES. EXENTA N° 1384</t>
  </si>
  <si>
    <t>RES. EXENTA N° 1385</t>
  </si>
  <si>
    <t>RES. EXENTA N° 1386</t>
  </si>
  <si>
    <t>RES. EXENTA N° 1387</t>
  </si>
  <si>
    <t>RES. EXENTA N° 1388</t>
  </si>
  <si>
    <t>RES. EXENTA N° 1544</t>
  </si>
  <si>
    <t>RES. EXENTA N° 1545</t>
  </si>
  <si>
    <t>RES. EXENTA N° 1546</t>
  </si>
  <si>
    <t>RES. EXENTA N° 1547</t>
  </si>
  <si>
    <t>RES. EXENTA N° 1548</t>
  </si>
  <si>
    <t>RES. EXENTA N° 1549</t>
  </si>
  <si>
    <t>RES. EXENTA N° 1550</t>
  </si>
  <si>
    <t>RES. EXENTA N° 1551</t>
  </si>
  <si>
    <t>I. MUNICIPALIDAD DE SAN PABLO</t>
  </si>
  <si>
    <t>10,965,836</t>
  </si>
  <si>
    <t>MUNICIPALIDAD DE COYHAIQUE</t>
  </si>
  <si>
    <t>MUNICIPALIDAD DE OHIGGINS</t>
  </si>
  <si>
    <t>RES. EXENTA N° 625</t>
  </si>
  <si>
    <t>RES. EXENTA N° 623</t>
  </si>
  <si>
    <t>RES.  EXENTA N° 624</t>
  </si>
  <si>
    <t>MUNICIPALIDAD DE CHILE CHICO</t>
  </si>
  <si>
    <t>RES. EXENTA N° 429</t>
  </si>
  <si>
    <t>RES. EXENTA N° 497</t>
  </si>
  <si>
    <t>I. MUNICIPALIDAD DE CABO DE HORNOS</t>
  </si>
  <si>
    <t>I. MUNICIPALIDAD DE PRIMAVERA</t>
  </si>
  <si>
    <t>RES. EXENTA Nº 1161</t>
  </si>
  <si>
    <t>I. MUNICIPALIDAD DE LA UNION</t>
  </si>
  <si>
    <t>RES. EXENTA Nº 1163</t>
  </si>
  <si>
    <t>I. MUNICIPALIDAD DE LANCO</t>
  </si>
  <si>
    <t>RES. EXENTA Nº 1164</t>
  </si>
  <si>
    <t>I. MUNICIPALIDAD DE CORRAL</t>
  </si>
  <si>
    <t>RES. EXENTA Nº 1165</t>
  </si>
  <si>
    <t>I. MUNICIPALIDAD DE MAFIL</t>
  </si>
  <si>
    <t>RES. EXENTA Nº 1166</t>
  </si>
  <si>
    <t>I. MUNICIPALIDAD DE PAILLACO</t>
  </si>
  <si>
    <t>RES. EXENTA Nº 1171</t>
  </si>
  <si>
    <t>I. MUNICIPALIDAD DE PANGUIPULLI</t>
  </si>
  <si>
    <t>RES. EXENTA Nº 1160</t>
  </si>
  <si>
    <t>I. MUNICIPALIDAD DE VALDIVIA</t>
  </si>
  <si>
    <t>I. MUNICIPALIDAD DE LAGO RANCO</t>
  </si>
  <si>
    <t>RES. EXENTA Nº 1167</t>
  </si>
  <si>
    <t>I. MUNICIPALIDAD DE MARIQUINA</t>
  </si>
  <si>
    <t>RES. EXENTA Nº 314</t>
  </si>
  <si>
    <t>RES. EXENTA Nº 353</t>
  </si>
  <si>
    <t>RES. EXENTA Nº 354</t>
  </si>
  <si>
    <t>I. MUNICIPALIDAD DE ARICA</t>
  </si>
  <si>
    <t>I. MUNICIPALIDAD DE PUTRE</t>
  </si>
  <si>
    <t>I. MUNICIPALIDAD DE GENERAL LAGOS</t>
  </si>
  <si>
    <t>FAMILIAS DE LA COMUNA</t>
  </si>
  <si>
    <t xml:space="preserve">RES. EXENTA Nº 376 </t>
  </si>
  <si>
    <t>RES. EXENTA Nº 377</t>
  </si>
  <si>
    <t>RES. EXENTA Nº 348</t>
  </si>
  <si>
    <t>RES. EXENTA Nº 347</t>
  </si>
  <si>
    <t>RES. EXENTA Nº 349</t>
  </si>
  <si>
    <t>RES. EXENTA Nº 350</t>
  </si>
  <si>
    <t>RES. EXENTA Nº 352</t>
  </si>
  <si>
    <t>RES. EXENTA Nº 351</t>
  </si>
  <si>
    <t>RES. EXENTA Nº 415</t>
  </si>
  <si>
    <t>RES. EXENTA Nº 439</t>
  </si>
  <si>
    <t>RES. EXENTA Nº 441</t>
  </si>
  <si>
    <t>RES. EXENTA Nº 440</t>
  </si>
  <si>
    <t>RES. EXENTA Nº 442</t>
  </si>
  <si>
    <t>RES. EXENTA Nº 443</t>
  </si>
  <si>
    <t>RES. EXENTA Nº 444</t>
  </si>
  <si>
    <t>RES. EXENTA Nº 445</t>
  </si>
  <si>
    <t>RES. EXENTA Nº 453</t>
  </si>
  <si>
    <t>RES. EXENTA Nº 399</t>
  </si>
  <si>
    <t>RES. EXENTA Nº 400</t>
  </si>
  <si>
    <t>RES. EXENTA Nº 401</t>
  </si>
  <si>
    <t>RES. EXENTA Nº 402</t>
  </si>
  <si>
    <t>RES. EXENTA Nº 403</t>
  </si>
  <si>
    <t>RES. EXENTA Nº 404</t>
  </si>
  <si>
    <t>RES. EXENTA Nº 405</t>
  </si>
  <si>
    <t>RES. EXENTA Nº 406</t>
  </si>
  <si>
    <t>RES. EXENTA Nº 407</t>
  </si>
  <si>
    <t>RES. EXENTA Nº 408</t>
  </si>
  <si>
    <t>RES. EXENTA Nº 422</t>
  </si>
  <si>
    <t>RES. EXENTA Nº 423</t>
  </si>
  <si>
    <t>RES. EXENTA Nº 424</t>
  </si>
  <si>
    <t>RES. EXENTA Nº 425</t>
  </si>
  <si>
    <t>RES. EXENTA Nº 426</t>
  </si>
  <si>
    <t>RES. EXENTA Nº 427</t>
  </si>
  <si>
    <t>RES. EXENTA Nº 428</t>
  </si>
  <si>
    <t>RES. EXENTA Nº 429</t>
  </si>
  <si>
    <t>RES. EXENTA Nº 430</t>
  </si>
  <si>
    <t>RES. EXENTA Nº 435</t>
  </si>
  <si>
    <t>RES. EXENTA Nº 436</t>
  </si>
  <si>
    <t>RES. EXENTA Nº 437</t>
  </si>
  <si>
    <t>RES. EXENTA Nº 438</t>
  </si>
  <si>
    <t>I. MUNICIPALIDAD DE LA FLORIDA</t>
  </si>
  <si>
    <t>I. MUNICIPALIDAD DE SAN MIGUEL</t>
  </si>
  <si>
    <t>I. MUNICIPALIDAD DE RENCA</t>
  </si>
  <si>
    <t>I. MUNICIPALIDAD DE PUENTE ALTO</t>
  </si>
  <si>
    <t>I. MUNICIPALIDAD DE MELIPILLA</t>
  </si>
  <si>
    <t>I. MUNICIPALIDAD DE LA PINTANA</t>
  </si>
  <si>
    <t>I. MUNICIPALIDAD DE PEÑALOLEN</t>
  </si>
  <si>
    <t>I. MUNICIPALIDAD DE SAN JOAQUIN</t>
  </si>
  <si>
    <t>I. MUNICIPALIDAD DE RECOLETA</t>
  </si>
  <si>
    <t>I. MUNICIPALIDAD DE ALHUE</t>
  </si>
  <si>
    <t>I. MUNICIPALIDAD DE SAN BERNARDO</t>
  </si>
  <si>
    <t>I. MUNICIPALIDAD DE MARIA PINTO</t>
  </si>
  <si>
    <t>I. MUNICIPALIDAD DE VITACURA</t>
  </si>
  <si>
    <t>I. MUNICIPALIDAD DE QUILICURA</t>
  </si>
  <si>
    <t>I. MUNICIPALIDAD DE PIRQUE</t>
  </si>
  <si>
    <t>I. MUNICIPALIDAD DE CURACAVI</t>
  </si>
  <si>
    <t>I. MUNICIPALIDAD DE QUINTA NORMAL</t>
  </si>
  <si>
    <t>I. MUNICIPALIDAD DE LA CISTERNA</t>
  </si>
  <si>
    <t>I. MUNICIPALIDAD DE LAMPA</t>
  </si>
  <si>
    <t>I. MUNICIPALIDAD DE ESTACION CENTRAL</t>
  </si>
  <si>
    <t>I. MUNICIPALIDAD DE EL MONTE</t>
  </si>
  <si>
    <t>I. MUNICIPALIDAD DE PADRE HURTADO</t>
  </si>
  <si>
    <t>I. MUNICIPALIDAD DE PUDAHUEL</t>
  </si>
  <si>
    <t>I. MUNICIPALIDAD DE COLINA</t>
  </si>
  <si>
    <t>I. MUNICIPALIDAD DE CALERA DE TANGO</t>
  </si>
  <si>
    <t>I. MUNICIPALIDAD DE PAINE</t>
  </si>
  <si>
    <t>I. MUNICIPALIDAD DE CERRILLOS</t>
  </si>
  <si>
    <t>I. MUNICIPALIDAD DE LO PRADO</t>
  </si>
  <si>
    <t>I. MUNICIPALIDAD DE LO ESPEJO</t>
  </si>
  <si>
    <t>I. MUNICIPALIDAD DE LA REINA</t>
  </si>
  <si>
    <t>I. MUNICIPALIDAD DE PROVIDENCIA</t>
  </si>
  <si>
    <t>I. MUNICIPALIDAD DE LAS CONDES</t>
  </si>
  <si>
    <t>I. MUNICIPALIDAD DE LO BARNECHEA</t>
  </si>
  <si>
    <t>I. MUNICIPALIDAD DE MACUL</t>
  </si>
  <si>
    <t>I. MUNICIPALIDAD DE PEÑAFLOR</t>
  </si>
  <si>
    <t>I. MUNICIPALIDAD DE PEDRO AGUIRRE CERDA</t>
  </si>
  <si>
    <t>I. MUNICIPALIDAD DE CONCHALI</t>
  </si>
  <si>
    <t>I. MUNICIPALIDAD DE SANTIAGO</t>
  </si>
  <si>
    <t>I. MUNICIPALIDAD DE MAIPU</t>
  </si>
  <si>
    <t>I. MUNICIPALIDAD DE BUIN</t>
  </si>
  <si>
    <t>I. MUNICIPALIDAD DE LA GRANJA</t>
  </si>
  <si>
    <t xml:space="preserve">COMUNIDAD CRISTIANA PURO CORAZON </t>
  </si>
  <si>
    <t>CORPORACION HALLAZGOS - LOS LAGOS</t>
  </si>
  <si>
    <t>MUNICIPALIAD DE SAN FELIPE</t>
  </si>
  <si>
    <t>HOGAR DE CRISTO LOS LAGOS</t>
  </si>
  <si>
    <t>HOGAR DE CRISTO LOS RIOS</t>
  </si>
  <si>
    <t>FUNDACION EDUCERE</t>
  </si>
  <si>
    <t>FUNDACION NOVO MILLENNIO</t>
  </si>
  <si>
    <t>COMUNIDAD TERAPEUTICA JOVEN LEVANTATE</t>
  </si>
  <si>
    <t>CORP. EVANGELICA CRISTIANA PENTECOSTES</t>
  </si>
  <si>
    <t>ONG CALETA SUR</t>
  </si>
  <si>
    <t>CENTRO CULTURAL PADRES GUMUCIO Y MACAYA</t>
  </si>
  <si>
    <t xml:space="preserve">CORPORACION HALLAZGOS - BIO BIO </t>
  </si>
  <si>
    <t>CORP. LA CASA DEL PADRE DEMETRIO</t>
  </si>
  <si>
    <t>CORP. SERVICIO PAZ Y JUSTICIA - SERPAJ</t>
  </si>
  <si>
    <t>I. MUNICIPALIDAD DE LA CALERA</t>
  </si>
  <si>
    <t>ONG DESARROLLO EMPRENDER CON ALAS</t>
  </si>
  <si>
    <t>FUNDACION  CRISTO VIVE</t>
  </si>
  <si>
    <t>FUNDACION CRISTO VIVE</t>
  </si>
  <si>
    <t>CORPORACION CARPE DIEM</t>
  </si>
  <si>
    <t>FUND. CARITAS RANCAGUA</t>
  </si>
  <si>
    <t>CLUB REHABILITADOR ALCOHOLICOS LO PRADO</t>
  </si>
  <si>
    <t>MUNICIPALIDAD DE QUILPUE</t>
  </si>
  <si>
    <t>MUNICIPALIDAD DE QUILLOTA</t>
  </si>
  <si>
    <t xml:space="preserve">MUNICIPALIDAD DE LOS ANDES </t>
  </si>
  <si>
    <t>FUND. VIDA COMPARTIDA DON BOSCO</t>
  </si>
  <si>
    <t>DEX. 072</t>
  </si>
  <si>
    <t>DEX. 082</t>
  </si>
  <si>
    <t>DEX. 084</t>
  </si>
  <si>
    <t>DEX. 99</t>
  </si>
  <si>
    <t>DEX. 100</t>
  </si>
  <si>
    <t>DEX. 068</t>
  </si>
  <si>
    <t>DEX. 069</t>
  </si>
  <si>
    <t>DEX. 083</t>
  </si>
  <si>
    <t>DEX. 097</t>
  </si>
  <si>
    <t>DEX. 065</t>
  </si>
  <si>
    <t>DEX. 078</t>
  </si>
  <si>
    <t>DEX. 070</t>
  </si>
  <si>
    <t>DEX. 095</t>
  </si>
  <si>
    <t>DEX. 087</t>
  </si>
  <si>
    <t>DEX. 111</t>
  </si>
  <si>
    <t>DEX. 112</t>
  </si>
  <si>
    <t>DEX. 098</t>
  </si>
  <si>
    <t>DEX. 096</t>
  </si>
  <si>
    <t>DEX. 092</t>
  </si>
  <si>
    <t>DEX. 094</t>
  </si>
  <si>
    <t>DEX. 103</t>
  </si>
  <si>
    <t>DEX. 106</t>
  </si>
  <si>
    <t>DEX. 093</t>
  </si>
  <si>
    <t>DEX. 104</t>
  </si>
  <si>
    <t>DEX. 108</t>
  </si>
  <si>
    <t>DEX. 109</t>
  </si>
  <si>
    <t>DEX. 090</t>
  </si>
  <si>
    <t>DEX. 117</t>
  </si>
  <si>
    <t>DEX. 123</t>
  </si>
  <si>
    <t>DEX. 110</t>
  </si>
  <si>
    <t>DEX. 115</t>
  </si>
  <si>
    <t>DEX. 116</t>
  </si>
  <si>
    <t>DEX. 122</t>
  </si>
  <si>
    <t>FUNDACION SOCIAL EJERCITO DE SALVACION</t>
  </si>
  <si>
    <t>AMALEGRIA FUNDACION</t>
  </si>
  <si>
    <t>CORPORACION NUESTRA CASA</t>
  </si>
  <si>
    <t>FUNDACION NO TE RINDAS</t>
  </si>
  <si>
    <t>FUNDACION TABOR</t>
  </si>
  <si>
    <t>FUNDACION PARA EL DESARROLLO DEL BIO BIO</t>
  </si>
  <si>
    <t xml:space="preserve">VICARIA DE PASTORAL SOCIAL </t>
  </si>
  <si>
    <t>FUNDACION DE BENEFICENCIA HOGAR DE CRISTO</t>
  </si>
  <si>
    <t>PROGRAMA NOCHE DIGNA</t>
  </si>
  <si>
    <t>24-03-998</t>
  </si>
  <si>
    <t xml:space="preserve">DEX. 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</si>
</sst>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dd/mm/yy;@"/>
    <numFmt numFmtId="165" formatCode="dd/mm/yyyy;@"/>
    <numFmt numFmtId="166" formatCode="_-* #,##0_-;\-* #,##0_-;_-* &quot;-&quot;??_-;_-@_-"/>
  </numFmts>
  <fonts count="1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Border="1" applyAlignment="1" applyProtection="1">
      <alignment vertical="center"/>
      <protection locked="0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right"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/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justify" vertical="justify" wrapText="1"/>
      <protection locked="0"/>
    </xf>
    <xf numFmtId="0" fontId="2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justify" vertical="center" wrapText="1"/>
    </xf>
    <xf numFmtId="14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3" fontId="8" fillId="2" borderId="0" xfId="0" applyNumberFormat="1" applyFont="1" applyFill="1" applyBorder="1" applyAlignment="1" applyProtection="1">
      <alignment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1" xfId="0" applyFont="1" applyFill="1" applyBorder="1" applyAlignment="1" applyProtection="1">
      <alignment horizontal="center" vertical="center" wrapText="1"/>
      <protection locked="0"/>
    </xf>
    <xf numFmtId="0" fontId="8" fillId="2" borderId="21" xfId="0" applyFont="1" applyFill="1" applyBorder="1" applyAlignment="1" applyProtection="1">
      <alignment horizontal="justify" vertical="justify" wrapText="1"/>
      <protection locked="0"/>
    </xf>
    <xf numFmtId="3" fontId="8" fillId="2" borderId="22" xfId="0" applyNumberFormat="1" applyFont="1" applyFill="1" applyBorder="1" applyAlignment="1" applyProtection="1">
      <alignment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3" fontId="8" fillId="2" borderId="4" xfId="0" applyNumberFormat="1" applyFont="1" applyFill="1" applyBorder="1" applyAlignment="1" applyProtection="1">
      <alignment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0" fillId="0" borderId="23" xfId="0" applyBorder="1" applyAlignment="1">
      <alignment horizontal="right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/>
      <protection locked="0"/>
    </xf>
    <xf numFmtId="0" fontId="8" fillId="2" borderId="21" xfId="0" applyFont="1" applyFill="1" applyBorder="1" applyAlignment="1" applyProtection="1">
      <alignment horizontal="justify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2" fillId="3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/>
    <xf numFmtId="3" fontId="5" fillId="0" borderId="24" xfId="0" applyNumberFormat="1" applyFont="1" applyFill="1" applyBorder="1" applyAlignment="1" applyProtection="1">
      <alignment horizontal="center" vertical="center" wrapText="1"/>
    </xf>
    <xf numFmtId="0" fontId="0" fillId="0" borderId="25" xfId="0" applyBorder="1" applyAlignment="1">
      <alignment horizontal="right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left"/>
    </xf>
    <xf numFmtId="3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65" fontId="8" fillId="0" borderId="10" xfId="0" applyNumberFormat="1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justify" vertical="justify" wrapText="1"/>
      <protection locked="0"/>
    </xf>
    <xf numFmtId="14" fontId="3" fillId="0" borderId="2" xfId="0" applyNumberFormat="1" applyFont="1" applyBorder="1" applyAlignment="1">
      <alignment vertical="center"/>
    </xf>
    <xf numFmtId="166" fontId="3" fillId="0" borderId="2" xfId="2" applyNumberFormat="1" applyFont="1" applyFill="1" applyBorder="1" applyAlignment="1">
      <alignment vertical="center"/>
    </xf>
    <xf numFmtId="0" fontId="0" fillId="0" borderId="3" xfId="0" applyBorder="1"/>
    <xf numFmtId="14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4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6" xfId="0" applyNumberFormat="1" applyFont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justify" vertical="justify" wrapText="1"/>
      <protection locked="0"/>
    </xf>
    <xf numFmtId="14" fontId="3" fillId="0" borderId="3" xfId="0" applyNumberFormat="1" applyFont="1" applyFill="1" applyBorder="1" applyProtection="1">
      <protection locked="0"/>
    </xf>
    <xf numFmtId="3" fontId="8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2" xfId="0" applyFill="1" applyBorder="1"/>
    <xf numFmtId="0" fontId="8" fillId="0" borderId="2" xfId="0" applyFont="1" applyFill="1" applyBorder="1" applyAlignment="1" applyProtection="1">
      <alignment horizontal="justify" vertical="justify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3" fontId="8" fillId="0" borderId="4" xfId="0" applyNumberFormat="1" applyFont="1" applyFill="1" applyBorder="1" applyAlignment="1" applyProtection="1">
      <alignment vertical="center" wrapText="1"/>
      <protection locked="0"/>
    </xf>
    <xf numFmtId="3" fontId="8" fillId="2" borderId="6" xfId="0" applyNumberFormat="1" applyFont="1" applyFill="1" applyBorder="1" applyAlignment="1" applyProtection="1">
      <alignment vertical="center" wrapText="1"/>
      <protection locked="0"/>
    </xf>
    <xf numFmtId="3" fontId="8" fillId="6" borderId="6" xfId="0" applyNumberFormat="1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justify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3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justify" vertical="center" wrapText="1"/>
    </xf>
    <xf numFmtId="3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3" fontId="3" fillId="0" borderId="5" xfId="0" applyNumberFormat="1" applyFont="1" applyFill="1" applyBorder="1" applyAlignment="1" applyProtection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vertical="center" wrapText="1"/>
    </xf>
    <xf numFmtId="3" fontId="3" fillId="0" borderId="3" xfId="0" applyNumberFormat="1" applyFont="1" applyFill="1" applyBorder="1" applyAlignment="1" applyProtection="1">
      <alignment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3" fontId="3" fillId="0" borderId="16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8" fillId="2" borderId="17" xfId="0" applyFont="1" applyFill="1" applyBorder="1" applyAlignment="1" applyProtection="1">
      <alignment horizontal="justify" vertical="center" wrapText="1"/>
      <protection locked="0"/>
    </xf>
    <xf numFmtId="0" fontId="8" fillId="2" borderId="18" xfId="0" applyFont="1" applyFill="1" applyBorder="1" applyAlignment="1" applyProtection="1">
      <alignment horizontal="justify" vertical="center" wrapText="1"/>
      <protection locked="0"/>
    </xf>
    <xf numFmtId="0" fontId="8" fillId="2" borderId="19" xfId="0" applyFont="1" applyFill="1" applyBorder="1" applyAlignment="1" applyProtection="1">
      <alignment horizontal="justify" vertical="center" wrapText="1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  <protection locked="0"/>
    </xf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240</xdr:row>
      <xdr:rowOff>0</xdr:rowOff>
    </xdr:from>
    <xdr:to>
      <xdr:col>22</xdr:col>
      <xdr:colOff>152400</xdr:colOff>
      <xdr:row>241</xdr:row>
      <xdr:rowOff>28575</xdr:rowOff>
    </xdr:to>
    <xdr:pic>
      <xdr:nvPicPr>
        <xdr:cNvPr id="2049" name="41124001M" descr="http://app.sigfe.cl/SIGFE/Arbol/img/hoja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87925" y="39585900"/>
          <a:ext cx="152400" cy="171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9"/>
  <sheetViews>
    <sheetView tabSelected="1" workbookViewId="0">
      <pane xSplit="3" ySplit="7" topLeftCell="D31" activePane="bottomRight" state="frozen"/>
      <selection activeCell="A140" sqref="A140"/>
      <selection pane="topRight" activeCell="A140" sqref="A140"/>
      <selection pane="bottomLeft" activeCell="A140" sqref="A140"/>
      <selection pane="bottomRight" activeCell="A140" sqref="A140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4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89" t="s">
        <v>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s="1" customFormat="1" ht="16.5" customHeight="1">
      <c r="A2" s="190" t="s">
        <v>77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35" s="1" customFormat="1" ht="16.5" customHeight="1">
      <c r="A3" s="189" t="s">
        <v>339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</row>
    <row r="5" spans="1:35" ht="17.25" customHeight="1">
      <c r="A5" s="197" t="s">
        <v>78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35" s="3" customFormat="1" ht="25.5" customHeight="1">
      <c r="A6" s="191" t="s">
        <v>0</v>
      </c>
      <c r="B6" s="46" t="s">
        <v>34</v>
      </c>
      <c r="C6" s="192" t="s">
        <v>2</v>
      </c>
      <c r="D6" s="191" t="s">
        <v>30</v>
      </c>
      <c r="E6" s="192" t="s">
        <v>3</v>
      </c>
      <c r="F6" s="191" t="s">
        <v>31</v>
      </c>
      <c r="G6" s="191" t="s">
        <v>4</v>
      </c>
      <c r="H6" s="191"/>
      <c r="I6" s="199" t="s">
        <v>32</v>
      </c>
      <c r="J6" s="199" t="s">
        <v>10</v>
      </c>
      <c r="K6" s="191" t="s">
        <v>8</v>
      </c>
      <c r="L6" s="205" t="s">
        <v>21</v>
      </c>
      <c r="M6" s="206"/>
      <c r="N6" s="207"/>
      <c r="O6" s="191" t="s">
        <v>9</v>
      </c>
      <c r="P6" s="192" t="s">
        <v>5</v>
      </c>
      <c r="Q6" s="204" t="s">
        <v>33</v>
      </c>
      <c r="R6" s="204"/>
      <c r="S6" s="204"/>
      <c r="T6" s="194" t="s">
        <v>23</v>
      </c>
      <c r="U6" s="204" t="s">
        <v>33</v>
      </c>
      <c r="V6" s="204"/>
      <c r="W6" s="204"/>
      <c r="X6" s="208" t="s">
        <v>24</v>
      </c>
      <c r="Y6" s="204" t="s">
        <v>33</v>
      </c>
      <c r="Z6" s="204"/>
      <c r="AA6" s="204"/>
      <c r="AB6" s="194" t="s">
        <v>25</v>
      </c>
      <c r="AC6" s="204" t="s">
        <v>33</v>
      </c>
      <c r="AD6" s="204"/>
      <c r="AE6" s="204"/>
      <c r="AF6" s="194" t="s">
        <v>26</v>
      </c>
      <c r="AG6" s="194" t="s">
        <v>47</v>
      </c>
      <c r="AH6" s="196" t="s">
        <v>53</v>
      </c>
      <c r="AI6" s="196"/>
    </row>
    <row r="7" spans="1:35" s="3" customFormat="1" ht="22.5">
      <c r="A7" s="191"/>
      <c r="B7" s="48" t="s">
        <v>1</v>
      </c>
      <c r="C7" s="193"/>
      <c r="D7" s="191"/>
      <c r="E7" s="193"/>
      <c r="F7" s="191"/>
      <c r="G7" s="49" t="s">
        <v>6</v>
      </c>
      <c r="H7" s="49" t="s">
        <v>7</v>
      </c>
      <c r="I7" s="200"/>
      <c r="J7" s="200"/>
      <c r="K7" s="191"/>
      <c r="L7" s="50" t="s">
        <v>11</v>
      </c>
      <c r="M7" s="50" t="s">
        <v>22</v>
      </c>
      <c r="N7" s="51" t="s">
        <v>75</v>
      </c>
      <c r="O7" s="191"/>
      <c r="P7" s="193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9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201" t="s">
        <v>52</v>
      </c>
      <c r="C8" s="202"/>
      <c r="D8" s="20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IF(ISERROR(AG9/$AG$192),"-",AG9/$AG$192)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10" t="s">
        <v>56</v>
      </c>
      <c r="B19" s="211"/>
      <c r="C19" s="211"/>
      <c r="D19" s="211"/>
      <c r="E19" s="211"/>
      <c r="F19" s="211"/>
      <c r="G19" s="211"/>
      <c r="H19" s="212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IF(ISERROR(AG19/$AG$192),0,AG19/$AG$192)</f>
        <v>0</v>
      </c>
    </row>
    <row r="20" spans="1:35" ht="12.75" customHeight="1">
      <c r="A20" s="36"/>
      <c r="B20" s="213" t="s">
        <v>12</v>
      </c>
      <c r="C20" s="214"/>
      <c r="D20" s="215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IF(ISERROR(AG21/$AG$192),"-",AG21/$AG$192)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210" t="s">
        <v>55</v>
      </c>
      <c r="B31" s="211"/>
      <c r="C31" s="211"/>
      <c r="D31" s="211"/>
      <c r="E31" s="211"/>
      <c r="F31" s="211"/>
      <c r="G31" s="211"/>
      <c r="H31" s="212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IF(ISERROR(AG31/$AG$192),0,AG31/$AG$192)</f>
        <v>0</v>
      </c>
    </row>
    <row r="32" spans="1:35" ht="12.75" customHeight="1">
      <c r="A32" s="36"/>
      <c r="B32" s="213" t="s">
        <v>13</v>
      </c>
      <c r="C32" s="214"/>
      <c r="D32" s="215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IF(ISERROR(AG33/$AG$192),"-",AG33/$AG$192)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210" t="s">
        <v>57</v>
      </c>
      <c r="B43" s="211"/>
      <c r="C43" s="211"/>
      <c r="D43" s="211"/>
      <c r="E43" s="211"/>
      <c r="F43" s="211"/>
      <c r="G43" s="211"/>
      <c r="H43" s="212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IF(ISERROR(AG43/$AG$192),0,AG43/$AG$192)</f>
        <v>0</v>
      </c>
    </row>
    <row r="44" spans="1:35" ht="12.75" customHeight="1">
      <c r="A44" s="36"/>
      <c r="B44" s="213" t="s">
        <v>14</v>
      </c>
      <c r="C44" s="214"/>
      <c r="D44" s="215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IF(ISERROR(AG45/$AG$192),"-",AG45/$AG$192)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210" t="s">
        <v>58</v>
      </c>
      <c r="B55" s="211"/>
      <c r="C55" s="211"/>
      <c r="D55" s="211"/>
      <c r="E55" s="211"/>
      <c r="F55" s="211"/>
      <c r="G55" s="211"/>
      <c r="H55" s="212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IF(ISERROR(AG55/$AG$192),0,AG55/$AG$192)</f>
        <v>0</v>
      </c>
    </row>
    <row r="56" spans="1:35" ht="12.75" customHeight="1">
      <c r="A56" s="36"/>
      <c r="B56" s="213" t="s">
        <v>59</v>
      </c>
      <c r="C56" s="214"/>
      <c r="D56" s="215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IF(ISERROR(AG57/$AG$192),"-",AG57/$AG$192)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210" t="s">
        <v>60</v>
      </c>
      <c r="B67" s="211"/>
      <c r="C67" s="211"/>
      <c r="D67" s="211"/>
      <c r="E67" s="211"/>
      <c r="F67" s="211"/>
      <c r="G67" s="211"/>
      <c r="H67" s="212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IF(ISERROR(AG67/$AG$192),0,AG67/$AG$192)</f>
        <v>0</v>
      </c>
    </row>
    <row r="68" spans="1:35" ht="12.75" customHeight="1">
      <c r="A68" s="36"/>
      <c r="B68" s="213" t="s">
        <v>15</v>
      </c>
      <c r="C68" s="214"/>
      <c r="D68" s="215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IF(ISERROR(AG69/$AG$192),"-",AG69/$AG$192)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210" t="s">
        <v>61</v>
      </c>
      <c r="B79" s="211"/>
      <c r="C79" s="211"/>
      <c r="D79" s="211"/>
      <c r="E79" s="211"/>
      <c r="F79" s="211"/>
      <c r="G79" s="211"/>
      <c r="H79" s="212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IF(ISERROR(AG79/$AG$192),0,AG79/$AG$192)</f>
        <v>0</v>
      </c>
    </row>
    <row r="80" spans="1:35" ht="12.75" customHeight="1">
      <c r="A80" s="36"/>
      <c r="B80" s="213" t="s">
        <v>16</v>
      </c>
      <c r="C80" s="214"/>
      <c r="D80" s="215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IF(ISERROR(AG81/$AG$192),"-",AG81/$AG$192)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210" t="s">
        <v>62</v>
      </c>
      <c r="B91" s="211"/>
      <c r="C91" s="211"/>
      <c r="D91" s="211"/>
      <c r="E91" s="211"/>
      <c r="F91" s="211"/>
      <c r="G91" s="211"/>
      <c r="H91" s="212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IF(ISERROR(AG91/$AG$192),0,AG91/$AG$192)</f>
        <v>0</v>
      </c>
    </row>
    <row r="92" spans="1:35" ht="12.75" customHeight="1">
      <c r="A92" s="36"/>
      <c r="B92" s="213" t="s">
        <v>63</v>
      </c>
      <c r="C92" s="214"/>
      <c r="D92" s="215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IF(ISERROR(AG93/$AG$192),"-",AG93/$AG$192)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210" t="s">
        <v>64</v>
      </c>
      <c r="B103" s="211"/>
      <c r="C103" s="211"/>
      <c r="D103" s="211"/>
      <c r="E103" s="211"/>
      <c r="F103" s="211"/>
      <c r="G103" s="211"/>
      <c r="H103" s="212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IF(ISERROR(AG103/$AG$192),0,AG103/$AG$192)</f>
        <v>0</v>
      </c>
    </row>
    <row r="104" spans="1:35" ht="12.75" customHeight="1">
      <c r="A104" s="36"/>
      <c r="B104" s="213" t="s">
        <v>65</v>
      </c>
      <c r="C104" s="214"/>
      <c r="D104" s="215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IF(ISERROR(AG105/$AG$192),"-",AG105/$AG$192)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210" t="s">
        <v>66</v>
      </c>
      <c r="B115" s="211"/>
      <c r="C115" s="211"/>
      <c r="D115" s="211"/>
      <c r="E115" s="211"/>
      <c r="F115" s="211"/>
      <c r="G115" s="211"/>
      <c r="H115" s="212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IF(ISERROR(AG115/$AG$192),0,AG115/$AG$192)</f>
        <v>0</v>
      </c>
    </row>
    <row r="116" spans="1:35" ht="12.75" customHeight="1">
      <c r="A116" s="36"/>
      <c r="B116" s="213" t="s">
        <v>17</v>
      </c>
      <c r="C116" s="214"/>
      <c r="D116" s="215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IF(ISERROR(AG117/$AG$192),"-",AG117/$AG$192)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210" t="s">
        <v>67</v>
      </c>
      <c r="B127" s="211"/>
      <c r="C127" s="211"/>
      <c r="D127" s="211"/>
      <c r="E127" s="211"/>
      <c r="F127" s="211"/>
      <c r="G127" s="211"/>
      <c r="H127" s="212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IF(ISERROR(AG127/$AG$192),0,AG127/$AG$192)</f>
        <v>0</v>
      </c>
    </row>
    <row r="128" spans="1:35" ht="12.75" customHeight="1">
      <c r="A128" s="36"/>
      <c r="B128" s="213" t="s">
        <v>68</v>
      </c>
      <c r="C128" s="214"/>
      <c r="D128" s="215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IF(ISERROR(AG129/$AG$192),"-",AG129/$AG$192)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210" t="s">
        <v>69</v>
      </c>
      <c r="B139" s="211"/>
      <c r="C139" s="211"/>
      <c r="D139" s="211"/>
      <c r="E139" s="211"/>
      <c r="F139" s="211"/>
      <c r="G139" s="211"/>
      <c r="H139" s="212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IF(ISERROR(AG139/$AG$192),0,AG139/$AG$192)</f>
        <v>0</v>
      </c>
    </row>
    <row r="140" spans="1:35" ht="12.75" customHeight="1">
      <c r="A140" s="36"/>
      <c r="B140" s="213" t="s">
        <v>18</v>
      </c>
      <c r="C140" s="214"/>
      <c r="D140" s="215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IF(ISERROR(AG141/$AG$192),"-",AG141/$AG$192)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210" t="s">
        <v>70</v>
      </c>
      <c r="B151" s="211"/>
      <c r="C151" s="211"/>
      <c r="D151" s="211"/>
      <c r="E151" s="211"/>
      <c r="F151" s="211"/>
      <c r="G151" s="211"/>
      <c r="H151" s="212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IF(ISERROR(AG151/$AG$192),0,AG151/$AG$192)</f>
        <v>0</v>
      </c>
    </row>
    <row r="152" spans="1:35" ht="12.75" customHeight="1">
      <c r="A152" s="36"/>
      <c r="B152" s="213" t="s">
        <v>71</v>
      </c>
      <c r="C152" s="214"/>
      <c r="D152" s="215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IF(ISERROR(AG153/$AG$192),"-",AG153/$AG$192)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210" t="s">
        <v>72</v>
      </c>
      <c r="B163" s="211"/>
      <c r="C163" s="211"/>
      <c r="D163" s="211"/>
      <c r="E163" s="211"/>
      <c r="F163" s="211"/>
      <c r="G163" s="211"/>
      <c r="H163" s="212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IF(ISERROR(AG163/$AG$192),0,AG163/$AG$192)</f>
        <v>0</v>
      </c>
    </row>
    <row r="164" spans="1:35" ht="12.75" customHeight="1">
      <c r="A164" s="36"/>
      <c r="B164" s="213" t="s">
        <v>20</v>
      </c>
      <c r="C164" s="214"/>
      <c r="D164" s="215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IF(ISERROR(AG165/$AG$192),"-",AG165/$AG$192)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210" t="s">
        <v>73</v>
      </c>
      <c r="B175" s="211"/>
      <c r="C175" s="211"/>
      <c r="D175" s="211"/>
      <c r="E175" s="211"/>
      <c r="F175" s="211"/>
      <c r="G175" s="211"/>
      <c r="H175" s="212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IF(ISERROR(AG175/$AG$192),0,AG175/$AG$192)</f>
        <v>0</v>
      </c>
    </row>
    <row r="176" spans="1:35" ht="12.75" customHeight="1">
      <c r="A176" s="36"/>
      <c r="B176" s="213" t="s">
        <v>19</v>
      </c>
      <c r="C176" s="214"/>
      <c r="D176" s="215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IF(ISERROR(AG177/$AG$192),"-",AG177/$AG$192)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210" t="s">
        <v>74</v>
      </c>
      <c r="B187" s="211"/>
      <c r="C187" s="211"/>
      <c r="D187" s="211"/>
      <c r="E187" s="211"/>
      <c r="F187" s="211"/>
      <c r="G187" s="211"/>
      <c r="H187" s="212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IF(ISERROR(AG187/$AG$192),0,AG187/$AG$192)</f>
        <v>0</v>
      </c>
    </row>
    <row r="188" spans="1:35" ht="12.75" customHeight="1">
      <c r="A188" s="36"/>
      <c r="B188" s="213" t="s">
        <v>49</v>
      </c>
      <c r="C188" s="214"/>
      <c r="D188" s="215"/>
      <c r="E188" s="18"/>
      <c r="F188" s="19"/>
      <c r="G188" s="20"/>
      <c r="H188" s="20"/>
      <c r="I188" s="186">
        <v>533281000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outlineLevel="1">
      <c r="A189" s="71">
        <v>1</v>
      </c>
      <c r="B189" s="39"/>
      <c r="C189" s="31"/>
      <c r="D189" s="39"/>
      <c r="E189" s="39"/>
      <c r="F189" s="39"/>
      <c r="G189" s="31"/>
      <c r="H189" s="31"/>
      <c r="I189" s="187"/>
      <c r="J189" s="35">
        <v>77576666</v>
      </c>
      <c r="K189" s="73" t="s">
        <v>84</v>
      </c>
      <c r="L189" s="35"/>
      <c r="M189" s="35"/>
      <c r="N189" s="35"/>
      <c r="O189" s="39"/>
      <c r="P189" s="39"/>
      <c r="Q189" s="74">
        <v>0</v>
      </c>
      <c r="R189" s="74">
        <v>10125555</v>
      </c>
      <c r="S189" s="74">
        <v>10125555</v>
      </c>
      <c r="T189" s="40">
        <f>SUM(Q189:S189)</f>
        <v>20251110</v>
      </c>
      <c r="U189" s="74">
        <v>10125555</v>
      </c>
      <c r="V189" s="35">
        <v>5900000</v>
      </c>
      <c r="W189" s="35">
        <v>5900000</v>
      </c>
      <c r="X189" s="40">
        <f>SUM(U189:W189)</f>
        <v>21925555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42176665</v>
      </c>
      <c r="AH189" s="41">
        <f>IF(ISERROR(AG189/I188),0,AG189/I188)</f>
        <v>7.9089007483859358E-2</v>
      </c>
      <c r="AI189" s="42">
        <f>IF(ISERROR(AG189/$AG$192),"-",AG189/$AG$192)</f>
        <v>0.80604949951892169</v>
      </c>
    </row>
    <row r="190" spans="1:35" outlineLevel="1">
      <c r="A190" s="71">
        <v>2</v>
      </c>
      <c r="B190" s="39"/>
      <c r="C190" s="31"/>
      <c r="D190" s="39"/>
      <c r="E190" s="39"/>
      <c r="F190" s="39"/>
      <c r="G190" s="31"/>
      <c r="H190" s="31"/>
      <c r="I190" s="188"/>
      <c r="J190" s="35">
        <v>23730668</v>
      </c>
      <c r="K190" s="73" t="s">
        <v>85</v>
      </c>
      <c r="L190" s="35"/>
      <c r="M190" s="35"/>
      <c r="N190" s="35"/>
      <c r="O190" s="39"/>
      <c r="P190" s="39"/>
      <c r="Q190" s="74">
        <v>0</v>
      </c>
      <c r="R190" s="74"/>
      <c r="S190" s="74"/>
      <c r="T190" s="40">
        <f>SUM(Q190:S190)</f>
        <v>0</v>
      </c>
      <c r="U190" s="74">
        <v>261282</v>
      </c>
      <c r="V190" s="35">
        <v>67819</v>
      </c>
      <c r="W190" s="35">
        <v>9819389</v>
      </c>
      <c r="X190" s="40">
        <f>SUM(U190:W190)</f>
        <v>10148490</v>
      </c>
      <c r="Y190" s="35"/>
      <c r="Z190" s="35"/>
      <c r="AA190" s="35"/>
      <c r="AB190" s="40">
        <f>SUM(Y190:AA190)</f>
        <v>0</v>
      </c>
      <c r="AC190" s="35"/>
      <c r="AD190" s="35"/>
      <c r="AE190" s="35"/>
      <c r="AF190" s="40">
        <f>SUM(AC190:AE190)</f>
        <v>0</v>
      </c>
      <c r="AG190" s="40">
        <f t="shared" ref="AG190" si="181">SUM(T190,X190,AB190,AF190)</f>
        <v>10148490</v>
      </c>
      <c r="AH190" s="41">
        <f>IF(ISERROR(AG190/I188),0,AG190/I188)</f>
        <v>1.9030286096823251E-2</v>
      </c>
      <c r="AI190" s="42">
        <f>IF(ISERROR(AG190/$AG$192),"-",AG190/$AG$192)</f>
        <v>0.19395050048107837</v>
      </c>
    </row>
    <row r="191" spans="1:35" s="17" customFormat="1">
      <c r="A191" s="210" t="s">
        <v>50</v>
      </c>
      <c r="B191" s="211"/>
      <c r="C191" s="211"/>
      <c r="D191" s="211"/>
      <c r="E191" s="211"/>
      <c r="F191" s="211"/>
      <c r="G191" s="211"/>
      <c r="H191" s="212"/>
      <c r="I191" s="55">
        <f>I188</f>
        <v>533281000</v>
      </c>
      <c r="J191" s="55">
        <f>SUM(J189:J190)</f>
        <v>101307334</v>
      </c>
      <c r="K191" s="56"/>
      <c r="L191" s="55">
        <f>SUM(L189:L189)</f>
        <v>0</v>
      </c>
      <c r="M191" s="55">
        <f>SUM(M189:M189)</f>
        <v>0</v>
      </c>
      <c r="N191" s="55">
        <f>SUM(N189:N189)</f>
        <v>0</v>
      </c>
      <c r="O191" s="57"/>
      <c r="P191" s="58"/>
      <c r="Q191" s="55">
        <f>SUM(Q189:Q190)</f>
        <v>0</v>
      </c>
      <c r="R191" s="55">
        <f>SUM(R189:R190)</f>
        <v>10125555</v>
      </c>
      <c r="S191" s="55">
        <f>SUM(S189:S190)</f>
        <v>10125555</v>
      </c>
      <c r="T191" s="60">
        <f>SUM(T189:T190)</f>
        <v>20251110</v>
      </c>
      <c r="U191" s="55">
        <f>SUM(U189:U190)</f>
        <v>10386837</v>
      </c>
      <c r="V191" s="55">
        <f t="shared" ref="V191:W191" si="182">SUM(V189:V190)</f>
        <v>5967819</v>
      </c>
      <c r="W191" s="55">
        <f t="shared" si="182"/>
        <v>15719389</v>
      </c>
      <c r="X191" s="60">
        <f>SUM(X189:X190)</f>
        <v>32074045</v>
      </c>
      <c r="Y191" s="55">
        <f t="shared" ref="Y191:AF191" si="183">SUM(Y189:Y189)</f>
        <v>0</v>
      </c>
      <c r="Z191" s="55">
        <f t="shared" si="183"/>
        <v>0</v>
      </c>
      <c r="AA191" s="55">
        <f t="shared" si="183"/>
        <v>0</v>
      </c>
      <c r="AB191" s="60">
        <f>SUM(AB189:AE190)</f>
        <v>0</v>
      </c>
      <c r="AC191" s="55">
        <f t="shared" si="183"/>
        <v>0</v>
      </c>
      <c r="AD191" s="55">
        <f t="shared" si="183"/>
        <v>0</v>
      </c>
      <c r="AE191" s="55">
        <f t="shared" si="183"/>
        <v>0</v>
      </c>
      <c r="AF191" s="60">
        <f t="shared" si="183"/>
        <v>0</v>
      </c>
      <c r="AG191" s="53">
        <f>SUM(AG189:AG190)</f>
        <v>52325155</v>
      </c>
      <c r="AH191" s="54">
        <f>IF(ISERROR(AG191/I191),0,AG191/I191)</f>
        <v>9.8119293580682609E-2</v>
      </c>
      <c r="AI191" s="54">
        <f>IF(ISERROR(AG191/$AG$192),0,AG191/$AG$192)</f>
        <v>1</v>
      </c>
    </row>
    <row r="192" spans="1:35">
      <c r="A192" s="216" t="str">
        <f>"TOTAL ASIG."&amp;" "&amp;$A$5</f>
        <v xml:space="preserve">TOTAL ASIG. 24-03-315 ELIGE VIVIR SANO </v>
      </c>
      <c r="B192" s="217"/>
      <c r="C192" s="217"/>
      <c r="D192" s="217"/>
      <c r="E192" s="217"/>
      <c r="F192" s="217"/>
      <c r="G192" s="217"/>
      <c r="H192" s="218"/>
      <c r="I192" s="62">
        <f>+I19+I31+I12573+I55+I67+I79+I91+I103+I115+I127+I139+I151+I187+I163+I175+I191</f>
        <v>533281000</v>
      </c>
      <c r="J192" s="60">
        <f>+J19+J31+J43+J55+J67+J79+J91+J103+J115+J127+J139+J151+J187+J163+J175+J191</f>
        <v>101307334</v>
      </c>
      <c r="K192" s="63"/>
      <c r="L192" s="60">
        <f>+L19+L31+L43+L55+L67+L79+L91+L103+L115+L127+L139+L151+L187+L163+L175+L191</f>
        <v>0</v>
      </c>
      <c r="M192" s="60">
        <f>+M19+M31+M43+M55+M67+M79+M91+M103+M115+M127+M139+M151+M187+M163+M175+M191</f>
        <v>0</v>
      </c>
      <c r="N192" s="60">
        <f>+N19+N31+N43+N55+N67+N79+N91+N103+N115+N127+N139+N151+N187+N163+N175+N191</f>
        <v>0</v>
      </c>
      <c r="O192" s="64"/>
      <c r="P192" s="65"/>
      <c r="Q192" s="60">
        <f t="shared" ref="Q192:AG192" si="184">+Q19+Q31+Q43+Q55+Q67+Q79+Q91+Q103+Q115+Q127+Q139+Q151+Q187+Q163+Q175+Q191</f>
        <v>0</v>
      </c>
      <c r="R192" s="60">
        <f t="shared" si="184"/>
        <v>10125555</v>
      </c>
      <c r="S192" s="60">
        <f t="shared" si="184"/>
        <v>10125555</v>
      </c>
      <c r="T192" s="60">
        <f t="shared" si="184"/>
        <v>20251110</v>
      </c>
      <c r="U192" s="60">
        <f t="shared" si="184"/>
        <v>10386837</v>
      </c>
      <c r="V192" s="60">
        <f t="shared" si="184"/>
        <v>5967819</v>
      </c>
      <c r="W192" s="60">
        <f t="shared" si="184"/>
        <v>15719389</v>
      </c>
      <c r="X192" s="60">
        <f t="shared" si="184"/>
        <v>32074045</v>
      </c>
      <c r="Y192" s="60">
        <f t="shared" si="184"/>
        <v>0</v>
      </c>
      <c r="Z192" s="60">
        <f t="shared" si="184"/>
        <v>0</v>
      </c>
      <c r="AA192" s="60">
        <f t="shared" si="184"/>
        <v>0</v>
      </c>
      <c r="AB192" s="60">
        <f t="shared" si="184"/>
        <v>0</v>
      </c>
      <c r="AC192" s="60">
        <f t="shared" si="184"/>
        <v>0</v>
      </c>
      <c r="AD192" s="60">
        <f t="shared" si="184"/>
        <v>0</v>
      </c>
      <c r="AE192" s="60">
        <f t="shared" si="184"/>
        <v>0</v>
      </c>
      <c r="AF192" s="60">
        <f t="shared" si="184"/>
        <v>0</v>
      </c>
      <c r="AG192" s="60">
        <f t="shared" si="184"/>
        <v>52325155</v>
      </c>
      <c r="AH192" s="61">
        <f>IF(ISERROR(AG192/I192),"-",AG192/I192)</f>
        <v>9.8119293580682609E-2</v>
      </c>
      <c r="AI192" s="61">
        <f>IF(ISERROR(AG192/$AG$192),"-",AG192/$AG$192)</f>
        <v>1</v>
      </c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 ht="12.75">
      <c r="I195" s="4"/>
      <c r="J195" t="s">
        <v>340</v>
      </c>
      <c r="Q195" s="4"/>
      <c r="R195" s="4"/>
      <c r="S195" s="4"/>
      <c r="U195" s="4"/>
      <c r="V195" s="4"/>
      <c r="W195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 ht="12.75">
      <c r="I197" s="4"/>
      <c r="J197" s="123" t="s">
        <v>341</v>
      </c>
      <c r="Q197" s="4"/>
      <c r="R197" s="4"/>
      <c r="S197" s="4"/>
      <c r="U197" s="4"/>
      <c r="V197" s="4"/>
      <c r="W197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  <row r="209" spans="9:31">
      <c r="I209" s="4"/>
      <c r="Q209" s="4"/>
      <c r="R209" s="4"/>
      <c r="S209" s="4"/>
      <c r="U209" s="4"/>
      <c r="V209" s="4"/>
      <c r="W209" s="4"/>
      <c r="Y209" s="4"/>
      <c r="Z209" s="4"/>
      <c r="AA209" s="4"/>
      <c r="AC209" s="4"/>
      <c r="AD209" s="4"/>
      <c r="AE209" s="4"/>
    </row>
  </sheetData>
  <sheetProtection insertRows="0" autoFilter="0"/>
  <dataConsolidate/>
  <mergeCells count="61">
    <mergeCell ref="A191:H191"/>
    <mergeCell ref="A192:H192"/>
    <mergeCell ref="A187:H187"/>
    <mergeCell ref="A127:H127"/>
    <mergeCell ref="A139:H139"/>
    <mergeCell ref="B188:D188"/>
    <mergeCell ref="B176:D176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I188:I190"/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</mergeCells>
  <dataValidations count="8">
    <dataValidation type="decimal" allowBlank="1" showInputMessage="1" showErrorMessage="1" errorTitle="Sólo números" error="Sólo ingresar números sin letras_x000a_" sqref="L189:M190 L9:M18 S190 Y189:AA190 AC189:AE190 L177:M186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Q189:R190 W189:W190 V189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69:J78 J9:J18 J21:J30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90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:B190 D189:F190 K189:K190 O189:P190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:C190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90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4" fitToHeight="20" orientation="landscape" r:id="rId1"/>
  <headerFooter alignWithMargins="0"/>
  <ignoredErrors>
    <ignoredError sqref="AI191 AB19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Normal="100" workbookViewId="0">
      <pane ySplit="7" topLeftCell="A8" activePane="bottomLeft" state="frozen"/>
      <selection activeCell="A140" sqref="A140"/>
      <selection pane="bottomLeft" activeCell="A140" sqref="A14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0.42578125" style="6" customWidth="1"/>
    <col min="11" max="13" width="11.42578125" style="6" customWidth="1" outlineLevel="1"/>
    <col min="14" max="14" width="11.42578125" style="6" customWidth="1"/>
    <col min="15" max="17" width="12.5703125" style="6" hidden="1" customWidth="1" outlineLevel="1"/>
    <col min="18" max="18" width="11.425781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90" t="str">
        <f>+'24-03-998'!A1:AI1</f>
        <v>PARTIDA 21 - 01 - 01 "SUBSECRETARIA DE SERVICIOS SOCIALES"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1" customFormat="1" ht="16.5" customHeight="1">
      <c r="A2" s="190" t="s">
        <v>76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1" customFormat="1" ht="16.5" customHeight="1">
      <c r="A3" s="190" t="str">
        <f>+'24-03-998'!A3:AI3</f>
        <v>EJECUCIÓN AL 30 DE JUNIO  DE 2014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1:25" ht="18" customHeight="1">
      <c r="A5" s="226" t="str">
        <f>+'24-03-998'!A5:H5</f>
        <v>24-03-998 PROGRAMA NOCHE DIGNA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8"/>
    </row>
    <row r="6" spans="1:25" s="3" customFormat="1" ht="25.5" customHeight="1">
      <c r="A6" s="219" t="s">
        <v>34</v>
      </c>
      <c r="B6" s="220" t="s">
        <v>32</v>
      </c>
      <c r="C6" s="220" t="s">
        <v>51</v>
      </c>
      <c r="D6" s="222" t="s">
        <v>21</v>
      </c>
      <c r="E6" s="223"/>
      <c r="F6" s="224"/>
      <c r="G6" s="225" t="s">
        <v>33</v>
      </c>
      <c r="H6" s="225"/>
      <c r="I6" s="225"/>
      <c r="J6" s="199" t="s">
        <v>23</v>
      </c>
      <c r="K6" s="225" t="s">
        <v>33</v>
      </c>
      <c r="L6" s="225"/>
      <c r="M6" s="225"/>
      <c r="N6" s="199" t="s">
        <v>24</v>
      </c>
      <c r="O6" s="225" t="s">
        <v>33</v>
      </c>
      <c r="P6" s="225"/>
      <c r="Q6" s="225"/>
      <c r="R6" s="199" t="s">
        <v>25</v>
      </c>
      <c r="S6" s="225" t="s">
        <v>33</v>
      </c>
      <c r="T6" s="225"/>
      <c r="U6" s="225"/>
      <c r="V6" s="199" t="s">
        <v>26</v>
      </c>
      <c r="W6" s="220" t="s">
        <v>47</v>
      </c>
      <c r="X6" s="229" t="s">
        <v>27</v>
      </c>
      <c r="Y6" s="229"/>
    </row>
    <row r="7" spans="1:25" s="3" customFormat="1" ht="24" customHeight="1">
      <c r="A7" s="219"/>
      <c r="B7" s="221"/>
      <c r="C7" s="221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00"/>
      <c r="K7" s="44" t="s">
        <v>38</v>
      </c>
      <c r="L7" s="44" t="s">
        <v>39</v>
      </c>
      <c r="M7" s="44" t="s">
        <v>40</v>
      </c>
      <c r="N7" s="200"/>
      <c r="O7" s="44" t="s">
        <v>41</v>
      </c>
      <c r="P7" s="44" t="s">
        <v>42</v>
      </c>
      <c r="Q7" s="44" t="s">
        <v>43</v>
      </c>
      <c r="R7" s="200"/>
      <c r="S7" s="44" t="s">
        <v>44</v>
      </c>
      <c r="T7" s="44" t="s">
        <v>45</v>
      </c>
      <c r="U7" s="44" t="s">
        <v>46</v>
      </c>
      <c r="V7" s="200"/>
      <c r="W7" s="221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+'24-03-998'!I19</f>
        <v>0</v>
      </c>
      <c r="C8" s="9">
        <f>+'24-03-998'!J19</f>
        <v>0</v>
      </c>
      <c r="D8" s="9">
        <f>+'24-03-998'!L19</f>
        <v>0</v>
      </c>
      <c r="E8" s="9">
        <f>+'24-03-998'!M19</f>
        <v>0</v>
      </c>
      <c r="F8" s="9">
        <f>+'24-03-998'!N19</f>
        <v>0</v>
      </c>
      <c r="G8" s="9">
        <f>+'24-03-998'!Q19</f>
        <v>0</v>
      </c>
      <c r="H8" s="9">
        <f>+'24-03-998'!R19</f>
        <v>0</v>
      </c>
      <c r="I8" s="9">
        <f>+'24-03-998'!S19</f>
        <v>0</v>
      </c>
      <c r="J8" s="9">
        <f>+'24-03-998'!T19</f>
        <v>0</v>
      </c>
      <c r="K8" s="9">
        <f>+'24-03-998'!U19</f>
        <v>0</v>
      </c>
      <c r="L8" s="9">
        <f>+'24-03-998'!V19</f>
        <v>0</v>
      </c>
      <c r="M8" s="9">
        <f>+'24-03-998'!W19</f>
        <v>0</v>
      </c>
      <c r="N8" s="9">
        <f>+'24-03-998'!X19</f>
        <v>0</v>
      </c>
      <c r="O8" s="9">
        <f>+'24-03-998'!Y19</f>
        <v>0</v>
      </c>
      <c r="P8" s="9">
        <f>+'24-03-998'!Z19</f>
        <v>0</v>
      </c>
      <c r="Q8" s="9">
        <f>+'24-03-998'!AA19</f>
        <v>0</v>
      </c>
      <c r="R8" s="9">
        <f>+'24-03-998'!AB19</f>
        <v>0</v>
      </c>
      <c r="S8" s="9">
        <f>+'24-03-998'!AC19</f>
        <v>0</v>
      </c>
      <c r="T8" s="9">
        <f>+'24-03-998'!AD19</f>
        <v>0</v>
      </c>
      <c r="U8" s="9">
        <f>+'24-03-998'!AE19</f>
        <v>0</v>
      </c>
      <c r="V8" s="9">
        <f>+'24-03-998'!AF19</f>
        <v>0</v>
      </c>
      <c r="W8" s="9">
        <f>+'24-03-998'!AG19</f>
        <v>0</v>
      </c>
      <c r="X8" s="11">
        <f>+'24-03-998'!AH19</f>
        <v>0</v>
      </c>
      <c r="Y8" s="11">
        <f>+'24-03-998'!AI19</f>
        <v>0</v>
      </c>
    </row>
    <row r="9" spans="1:25" s="12" customFormat="1" ht="26.25" customHeight="1">
      <c r="A9" s="10" t="s">
        <v>12</v>
      </c>
      <c r="B9" s="9">
        <f>+'24-03-998'!I31</f>
        <v>0</v>
      </c>
      <c r="C9" s="9">
        <f>+'24-03-998'!J31</f>
        <v>0</v>
      </c>
      <c r="D9" s="9">
        <f>+'24-03-998'!L31</f>
        <v>0</v>
      </c>
      <c r="E9" s="9">
        <f>+'24-03-998'!M31</f>
        <v>0</v>
      </c>
      <c r="F9" s="9">
        <f>+'24-03-998'!N31</f>
        <v>0</v>
      </c>
      <c r="G9" s="9">
        <f>+'24-03-998'!Q31</f>
        <v>0</v>
      </c>
      <c r="H9" s="9">
        <f>+'24-03-998'!R31</f>
        <v>0</v>
      </c>
      <c r="I9" s="9">
        <f>+'24-03-998'!S31</f>
        <v>0</v>
      </c>
      <c r="J9" s="9">
        <f>+'24-03-998'!T31</f>
        <v>0</v>
      </c>
      <c r="K9" s="9">
        <f>+'24-03-998'!U31</f>
        <v>0</v>
      </c>
      <c r="L9" s="9">
        <f>+'24-03-998'!V31</f>
        <v>0</v>
      </c>
      <c r="M9" s="9">
        <f>+'24-03-998'!W31</f>
        <v>0</v>
      </c>
      <c r="N9" s="9">
        <f>+'24-03-998'!X31</f>
        <v>0</v>
      </c>
      <c r="O9" s="9">
        <f>+'24-03-998'!Y31</f>
        <v>0</v>
      </c>
      <c r="P9" s="9">
        <f>+'24-03-998'!Z31</f>
        <v>0</v>
      </c>
      <c r="Q9" s="9">
        <f>+'24-03-998'!AA31</f>
        <v>0</v>
      </c>
      <c r="R9" s="9">
        <f>+'24-03-998'!AB31</f>
        <v>0</v>
      </c>
      <c r="S9" s="9">
        <f>+'24-03-998'!AC31</f>
        <v>0</v>
      </c>
      <c r="T9" s="9">
        <f>+'24-03-998'!AD31</f>
        <v>0</v>
      </c>
      <c r="U9" s="9">
        <f>+'24-03-998'!AE31</f>
        <v>0</v>
      </c>
      <c r="V9" s="9">
        <f>+'24-03-998'!AF31</f>
        <v>0</v>
      </c>
      <c r="W9" s="9">
        <f>+'24-03-998'!AG31</f>
        <v>0</v>
      </c>
      <c r="X9" s="11">
        <f>+'24-03-998'!AH31</f>
        <v>0</v>
      </c>
      <c r="Y9" s="11">
        <f>+'24-03-998'!AI31</f>
        <v>0</v>
      </c>
    </row>
    <row r="10" spans="1:25" s="12" customFormat="1" ht="26.25" customHeight="1">
      <c r="A10" s="10" t="s">
        <v>13</v>
      </c>
      <c r="B10" s="9">
        <f>+'24-03-998'!I43</f>
        <v>0</v>
      </c>
      <c r="C10" s="9">
        <f>+'24-03-998'!J43</f>
        <v>0</v>
      </c>
      <c r="D10" s="9">
        <f>+'24-03-998'!L43</f>
        <v>0</v>
      </c>
      <c r="E10" s="9">
        <f>+'24-03-998'!M43</f>
        <v>0</v>
      </c>
      <c r="F10" s="9">
        <f>+'24-03-998'!N43</f>
        <v>0</v>
      </c>
      <c r="G10" s="9">
        <f>+'24-03-998'!Q43</f>
        <v>0</v>
      </c>
      <c r="H10" s="9">
        <f>+'24-03-998'!R43</f>
        <v>0</v>
      </c>
      <c r="I10" s="9">
        <f>+'24-03-998'!S43</f>
        <v>0</v>
      </c>
      <c r="J10" s="9">
        <f>+'24-03-998'!T43</f>
        <v>0</v>
      </c>
      <c r="K10" s="9">
        <f>+'24-03-998'!U43</f>
        <v>0</v>
      </c>
      <c r="L10" s="9">
        <f>+'24-03-998'!V43</f>
        <v>0</v>
      </c>
      <c r="M10" s="9">
        <f>+'24-03-998'!W43</f>
        <v>0</v>
      </c>
      <c r="N10" s="9">
        <f>+'24-03-998'!X43</f>
        <v>0</v>
      </c>
      <c r="O10" s="9">
        <f>+'24-03-998'!Y43</f>
        <v>0</v>
      </c>
      <c r="P10" s="9">
        <f>+'24-03-998'!Z43</f>
        <v>0</v>
      </c>
      <c r="Q10" s="9">
        <f>+'24-03-998'!AA43</f>
        <v>0</v>
      </c>
      <c r="R10" s="9">
        <f>+'24-03-998'!AB43</f>
        <v>0</v>
      </c>
      <c r="S10" s="9">
        <f>+'24-03-998'!AC43</f>
        <v>0</v>
      </c>
      <c r="T10" s="9">
        <f>+'24-03-998'!AD43</f>
        <v>0</v>
      </c>
      <c r="U10" s="9">
        <f>+'24-03-998'!AE43</f>
        <v>0</v>
      </c>
      <c r="V10" s="9">
        <f>+'24-03-998'!AF43</f>
        <v>0</v>
      </c>
      <c r="W10" s="9">
        <f>+'24-03-998'!AG43</f>
        <v>0</v>
      </c>
      <c r="X10" s="11">
        <f>+'24-03-998'!AH43</f>
        <v>0</v>
      </c>
      <c r="Y10" s="11">
        <f>+'24-03-998'!AI43</f>
        <v>0</v>
      </c>
    </row>
    <row r="11" spans="1:25" s="12" customFormat="1" ht="26.25" customHeight="1">
      <c r="A11" s="10" t="s">
        <v>14</v>
      </c>
      <c r="B11" s="9">
        <f>+'24-03-998'!I55</f>
        <v>0</v>
      </c>
      <c r="C11" s="9">
        <f>+'24-03-998'!J55</f>
        <v>0</v>
      </c>
      <c r="D11" s="9">
        <f>+'24-03-998'!L55</f>
        <v>0</v>
      </c>
      <c r="E11" s="9">
        <f>+'24-03-998'!M55</f>
        <v>0</v>
      </c>
      <c r="F11" s="9">
        <f>+'24-03-998'!N55</f>
        <v>0</v>
      </c>
      <c r="G11" s="9">
        <f>+'24-03-998'!Q55</f>
        <v>0</v>
      </c>
      <c r="H11" s="9">
        <f>+'24-03-998'!R55</f>
        <v>0</v>
      </c>
      <c r="I11" s="9">
        <f>+'24-03-998'!S55</f>
        <v>0</v>
      </c>
      <c r="J11" s="9">
        <f>+'24-03-998'!T55</f>
        <v>0</v>
      </c>
      <c r="K11" s="9">
        <f>+'24-03-998'!U55</f>
        <v>0</v>
      </c>
      <c r="L11" s="9">
        <f>+'24-03-998'!V55</f>
        <v>0</v>
      </c>
      <c r="M11" s="9">
        <f>+'24-03-998'!W55</f>
        <v>0</v>
      </c>
      <c r="N11" s="9">
        <f>+'24-03-998'!X55</f>
        <v>0</v>
      </c>
      <c r="O11" s="9">
        <f>+'24-03-998'!Y55</f>
        <v>0</v>
      </c>
      <c r="P11" s="9">
        <f>+'24-03-998'!Z55</f>
        <v>0</v>
      </c>
      <c r="Q11" s="9">
        <f>+'24-03-998'!AA55</f>
        <v>0</v>
      </c>
      <c r="R11" s="9">
        <f>+'24-03-998'!AB55</f>
        <v>0</v>
      </c>
      <c r="S11" s="9">
        <f>+'24-03-998'!AC55</f>
        <v>0</v>
      </c>
      <c r="T11" s="9">
        <f>+'24-03-998'!AD55</f>
        <v>0</v>
      </c>
      <c r="U11" s="9">
        <f>+'24-03-998'!AE55</f>
        <v>0</v>
      </c>
      <c r="V11" s="9">
        <f>+'24-03-998'!AF55</f>
        <v>0</v>
      </c>
      <c r="W11" s="9">
        <f>+'24-03-998'!AG55</f>
        <v>0</v>
      </c>
      <c r="X11" s="11">
        <f>+'24-03-998'!AH55</f>
        <v>0</v>
      </c>
      <c r="Y11" s="11">
        <f>+'24-03-998'!AI55</f>
        <v>0</v>
      </c>
    </row>
    <row r="12" spans="1:25" s="12" customFormat="1" ht="26.25" customHeight="1">
      <c r="A12" s="43" t="s">
        <v>59</v>
      </c>
      <c r="B12" s="9">
        <f>+'24-03-998'!I58</f>
        <v>12360000</v>
      </c>
      <c r="C12" s="9">
        <f>+'24-03-998'!J58</f>
        <v>11433000</v>
      </c>
      <c r="D12" s="9">
        <f>+'24-03-998'!L58</f>
        <v>0</v>
      </c>
      <c r="E12" s="9">
        <f>+'24-03-998'!M58</f>
        <v>0</v>
      </c>
      <c r="F12" s="9">
        <f>+'24-03-998'!N58</f>
        <v>0</v>
      </c>
      <c r="G12" s="9">
        <f>+'24-03-998'!Q58</f>
        <v>0</v>
      </c>
      <c r="H12" s="9">
        <f>+'24-03-998'!R58</f>
        <v>2060000</v>
      </c>
      <c r="I12" s="9">
        <f>+'24-03-998'!S58</f>
        <v>1030000</v>
      </c>
      <c r="J12" s="9">
        <f>+'24-03-998'!T58</f>
        <v>3090000</v>
      </c>
      <c r="K12" s="9">
        <f>+'24-03-998'!U58</f>
        <v>480667</v>
      </c>
      <c r="L12" s="9">
        <f>+'24-03-998'!V58</f>
        <v>1682333</v>
      </c>
      <c r="M12" s="9">
        <f>+'24-03-998'!W58</f>
        <v>0</v>
      </c>
      <c r="N12" s="9">
        <f>+'24-03-998'!X58</f>
        <v>2163000</v>
      </c>
      <c r="O12" s="9">
        <f>+'24-03-998'!Y58</f>
        <v>0</v>
      </c>
      <c r="P12" s="9">
        <f>+'24-03-998'!Z58</f>
        <v>0</v>
      </c>
      <c r="Q12" s="9">
        <f>+'24-03-998'!AA58</f>
        <v>0</v>
      </c>
      <c r="R12" s="9">
        <f>+'24-03-998'!AB58</f>
        <v>0</v>
      </c>
      <c r="S12" s="9">
        <f>+'24-03-998'!AC58</f>
        <v>0</v>
      </c>
      <c r="T12" s="9">
        <f>+'24-03-998'!AD58</f>
        <v>0</v>
      </c>
      <c r="U12" s="9">
        <f>+'24-03-998'!AE58</f>
        <v>0</v>
      </c>
      <c r="V12" s="9">
        <f>+'24-03-998'!AF58</f>
        <v>0</v>
      </c>
      <c r="W12" s="9">
        <f>+'24-03-998'!AG58</f>
        <v>5253000</v>
      </c>
      <c r="X12" s="11">
        <f>+'24-03-998'!AH58</f>
        <v>0.42499999999999999</v>
      </c>
      <c r="Y12" s="11">
        <f>+'24-03-998'!AI58</f>
        <v>2.1343101960721745E-3</v>
      </c>
    </row>
    <row r="13" spans="1:25" s="12" customFormat="1" ht="26.25" customHeight="1">
      <c r="A13" s="10" t="s">
        <v>15</v>
      </c>
      <c r="B13" s="9">
        <f>+'24-03-998'!I70</f>
        <v>0</v>
      </c>
      <c r="C13" s="9">
        <f>+'24-03-998'!J70</f>
        <v>0</v>
      </c>
      <c r="D13" s="9">
        <f>+'24-03-998'!L70</f>
        <v>0</v>
      </c>
      <c r="E13" s="9">
        <f>+'24-03-998'!M70</f>
        <v>0</v>
      </c>
      <c r="F13" s="9">
        <f>+'24-03-998'!N70</f>
        <v>0</v>
      </c>
      <c r="G13" s="9">
        <f>+'24-03-998'!Q70</f>
        <v>0</v>
      </c>
      <c r="H13" s="9">
        <f>+'24-03-998'!R70</f>
        <v>0</v>
      </c>
      <c r="I13" s="9">
        <f>+'24-03-998'!S70</f>
        <v>0</v>
      </c>
      <c r="J13" s="9">
        <f>+'24-03-998'!T70</f>
        <v>0</v>
      </c>
      <c r="K13" s="9">
        <f>+'24-03-998'!U70</f>
        <v>0</v>
      </c>
      <c r="L13" s="9">
        <f>+'24-03-998'!V70</f>
        <v>0</v>
      </c>
      <c r="M13" s="9">
        <f>+'24-03-998'!W70</f>
        <v>0</v>
      </c>
      <c r="N13" s="9">
        <f>+'24-03-998'!X70</f>
        <v>0</v>
      </c>
      <c r="O13" s="9">
        <f>+'24-03-998'!Y70</f>
        <v>0</v>
      </c>
      <c r="P13" s="9">
        <f>+'24-03-998'!Z70</f>
        <v>0</v>
      </c>
      <c r="Q13" s="9">
        <f>+'24-03-998'!AA70</f>
        <v>0</v>
      </c>
      <c r="R13" s="9">
        <f>+'24-03-998'!AB70</f>
        <v>0</v>
      </c>
      <c r="S13" s="9">
        <f>+'24-03-998'!AC70</f>
        <v>0</v>
      </c>
      <c r="T13" s="9">
        <f>+'24-03-998'!AD70</f>
        <v>0</v>
      </c>
      <c r="U13" s="9">
        <f>+'24-03-998'!AE70</f>
        <v>0</v>
      </c>
      <c r="V13" s="9">
        <f>+'24-03-998'!AF70</f>
        <v>0</v>
      </c>
      <c r="W13" s="9">
        <f>+'24-03-998'!AG70</f>
        <v>0</v>
      </c>
      <c r="X13" s="11">
        <f>+'24-03-998'!AH70</f>
        <v>0</v>
      </c>
      <c r="Y13" s="11">
        <f>+'24-03-998'!AI70</f>
        <v>0</v>
      </c>
    </row>
    <row r="14" spans="1:25" s="12" customFormat="1" ht="26.25" customHeight="1">
      <c r="A14" s="10" t="s">
        <v>16</v>
      </c>
      <c r="B14" s="9">
        <f>+'24-03-998'!I82</f>
        <v>0</v>
      </c>
      <c r="C14" s="9">
        <f>+'24-03-998'!J82</f>
        <v>0</v>
      </c>
      <c r="D14" s="9">
        <f>+'24-03-998'!L82</f>
        <v>0</v>
      </c>
      <c r="E14" s="9">
        <f>+'24-03-998'!M82</f>
        <v>0</v>
      </c>
      <c r="F14" s="9">
        <f>+'24-03-998'!N82</f>
        <v>0</v>
      </c>
      <c r="G14" s="9">
        <f>+'24-03-998'!Q82</f>
        <v>0</v>
      </c>
      <c r="H14" s="9">
        <f>+'24-03-998'!R82</f>
        <v>0</v>
      </c>
      <c r="I14" s="9">
        <f>+'24-03-998'!S82</f>
        <v>0</v>
      </c>
      <c r="J14" s="9">
        <f>+'24-03-998'!T82</f>
        <v>0</v>
      </c>
      <c r="K14" s="9">
        <f>+'24-03-998'!U82</f>
        <v>0</v>
      </c>
      <c r="L14" s="9">
        <f>+'24-03-998'!V82</f>
        <v>0</v>
      </c>
      <c r="M14" s="9">
        <f>+'24-03-998'!W82</f>
        <v>0</v>
      </c>
      <c r="N14" s="9">
        <f>+'24-03-998'!X82</f>
        <v>0</v>
      </c>
      <c r="O14" s="9">
        <f>+'24-03-998'!Y82</f>
        <v>0</v>
      </c>
      <c r="P14" s="9">
        <f>+'24-03-998'!Z82</f>
        <v>0</v>
      </c>
      <c r="Q14" s="9">
        <f>+'24-03-998'!AA82</f>
        <v>0</v>
      </c>
      <c r="R14" s="9">
        <f>+'24-03-998'!AB82</f>
        <v>0</v>
      </c>
      <c r="S14" s="9">
        <f>+'24-03-998'!AC82</f>
        <v>0</v>
      </c>
      <c r="T14" s="9">
        <f>+'24-03-998'!AD82</f>
        <v>0</v>
      </c>
      <c r="U14" s="9">
        <f>+'24-03-998'!AE82</f>
        <v>0</v>
      </c>
      <c r="V14" s="9">
        <f>+'24-03-998'!AF82</f>
        <v>0</v>
      </c>
      <c r="W14" s="9">
        <f>+'24-03-998'!AG82</f>
        <v>0</v>
      </c>
      <c r="X14" s="11">
        <f>+'24-03-998'!AH82</f>
        <v>0</v>
      </c>
      <c r="Y14" s="11">
        <f>+'24-03-998'!AI82</f>
        <v>0</v>
      </c>
    </row>
    <row r="15" spans="1:25" s="12" customFormat="1" ht="26.25" customHeight="1">
      <c r="A15" s="43" t="s">
        <v>63</v>
      </c>
      <c r="B15" s="9">
        <f>+'24-03-998'!I85</f>
        <v>12421960</v>
      </c>
      <c r="C15" s="9">
        <f>+'24-03-998'!J85</f>
        <v>12421960</v>
      </c>
      <c r="D15" s="9">
        <f>+'24-03-998'!L85</f>
        <v>0</v>
      </c>
      <c r="E15" s="9">
        <f>+'24-03-998'!M85</f>
        <v>0</v>
      </c>
      <c r="F15" s="9">
        <f>+'24-03-998'!N85</f>
        <v>0</v>
      </c>
      <c r="G15" s="9">
        <f>+'24-03-998'!Q85</f>
        <v>0</v>
      </c>
      <c r="H15" s="9">
        <f>+'24-03-998'!R85</f>
        <v>2060000</v>
      </c>
      <c r="I15" s="9">
        <f>+'24-03-998'!S85</f>
        <v>1030000</v>
      </c>
      <c r="J15" s="9">
        <f>+'24-03-998'!T85</f>
        <v>3090000</v>
      </c>
      <c r="K15" s="9">
        <f>+'24-03-998'!U85</f>
        <v>1091960</v>
      </c>
      <c r="L15" s="9">
        <f>+'24-03-998'!V85</f>
        <v>1030000</v>
      </c>
      <c r="M15" s="9">
        <f>+'24-03-998'!W85</f>
        <v>1030000</v>
      </c>
      <c r="N15" s="9">
        <f>+'24-03-998'!X85</f>
        <v>3151960</v>
      </c>
      <c r="O15" s="9">
        <f>+'24-03-998'!Y85</f>
        <v>0</v>
      </c>
      <c r="P15" s="9">
        <f>+'24-03-998'!Z85</f>
        <v>0</v>
      </c>
      <c r="Q15" s="9">
        <f>+'24-03-998'!AA85</f>
        <v>0</v>
      </c>
      <c r="R15" s="9">
        <f>+'24-03-998'!AB85</f>
        <v>0</v>
      </c>
      <c r="S15" s="9">
        <f>+'24-03-998'!AC85</f>
        <v>0</v>
      </c>
      <c r="T15" s="9">
        <f>+'24-03-998'!AD85</f>
        <v>0</v>
      </c>
      <c r="U15" s="9">
        <f>+'24-03-998'!AE85</f>
        <v>0</v>
      </c>
      <c r="V15" s="9">
        <f>+'24-03-998'!AF85</f>
        <v>0</v>
      </c>
      <c r="W15" s="9">
        <f>+'24-03-998'!AG85</f>
        <v>6241960</v>
      </c>
      <c r="X15" s="11">
        <f>+'24-03-998'!AH85</f>
        <v>0.50249397035572485</v>
      </c>
      <c r="Y15" s="11">
        <f>+'24-03-998'!AI85</f>
        <v>2.5361277120644721E-3</v>
      </c>
    </row>
    <row r="16" spans="1:25" s="12" customFormat="1" ht="26.25" customHeight="1">
      <c r="A16" s="43" t="s">
        <v>65</v>
      </c>
      <c r="B16" s="9">
        <f>+'24-03-998'!I97</f>
        <v>0</v>
      </c>
      <c r="C16" s="9">
        <f>+'24-03-998'!J97</f>
        <v>0</v>
      </c>
      <c r="D16" s="9">
        <f>+'24-03-998'!L97</f>
        <v>0</v>
      </c>
      <c r="E16" s="9">
        <f>+'24-03-998'!M97</f>
        <v>0</v>
      </c>
      <c r="F16" s="9">
        <f>+'24-03-998'!N97</f>
        <v>0</v>
      </c>
      <c r="G16" s="9">
        <f>+'24-03-998'!Q97</f>
        <v>0</v>
      </c>
      <c r="H16" s="9">
        <f>+'24-03-998'!R97</f>
        <v>0</v>
      </c>
      <c r="I16" s="9">
        <f>+'24-03-998'!S97</f>
        <v>0</v>
      </c>
      <c r="J16" s="9">
        <f>+'24-03-998'!T97</f>
        <v>0</v>
      </c>
      <c r="K16" s="9">
        <f>+'24-03-998'!U97</f>
        <v>0</v>
      </c>
      <c r="L16" s="9">
        <f>+'24-03-998'!V97</f>
        <v>0</v>
      </c>
      <c r="M16" s="9">
        <f>+'24-03-998'!W97</f>
        <v>0</v>
      </c>
      <c r="N16" s="9">
        <f>+'24-03-998'!X97</f>
        <v>0</v>
      </c>
      <c r="O16" s="9">
        <f>+'24-03-998'!Y97</f>
        <v>0</v>
      </c>
      <c r="P16" s="9">
        <f>+'24-03-998'!Z97</f>
        <v>0</v>
      </c>
      <c r="Q16" s="9">
        <f>+'24-03-998'!AA97</f>
        <v>0</v>
      </c>
      <c r="R16" s="9">
        <f>+'24-03-998'!AB97</f>
        <v>0</v>
      </c>
      <c r="S16" s="9">
        <f>+'24-03-998'!AC97</f>
        <v>0</v>
      </c>
      <c r="T16" s="9">
        <f>+'24-03-998'!AD97</f>
        <v>0</v>
      </c>
      <c r="U16" s="9">
        <f>+'24-03-998'!AE97</f>
        <v>0</v>
      </c>
      <c r="V16" s="9">
        <f>+'24-03-998'!AF97</f>
        <v>0</v>
      </c>
      <c r="W16" s="9">
        <f>+'24-03-998'!AG97</f>
        <v>0</v>
      </c>
      <c r="X16" s="11">
        <f>+'24-03-998'!AH97</f>
        <v>0</v>
      </c>
      <c r="Y16" s="11">
        <f>+'24-03-998'!AI97</f>
        <v>0</v>
      </c>
    </row>
    <row r="17" spans="1:25" s="12" customFormat="1" ht="26.25" customHeight="1">
      <c r="A17" s="10" t="s">
        <v>17</v>
      </c>
      <c r="B17" s="9">
        <f>+'24-03-998'!I109</f>
        <v>0</v>
      </c>
      <c r="C17" s="9">
        <f>+'24-03-998'!J109</f>
        <v>0</v>
      </c>
      <c r="D17" s="9">
        <f>+'24-03-998'!L109</f>
        <v>0</v>
      </c>
      <c r="E17" s="9">
        <f>+'24-03-998'!M109</f>
        <v>0</v>
      </c>
      <c r="F17" s="9">
        <f>+'24-03-998'!N109</f>
        <v>0</v>
      </c>
      <c r="G17" s="9">
        <f>+'24-03-998'!Q109</f>
        <v>0</v>
      </c>
      <c r="H17" s="9">
        <f>+'24-03-998'!R109</f>
        <v>0</v>
      </c>
      <c r="I17" s="9">
        <f>+'24-03-998'!S109</f>
        <v>0</v>
      </c>
      <c r="J17" s="9">
        <f>+'24-03-998'!T109</f>
        <v>0</v>
      </c>
      <c r="K17" s="9">
        <f>+'24-03-998'!U109</f>
        <v>0</v>
      </c>
      <c r="L17" s="9">
        <f>+'24-03-998'!V109</f>
        <v>0</v>
      </c>
      <c r="M17" s="9">
        <f>+'24-03-998'!W109</f>
        <v>0</v>
      </c>
      <c r="N17" s="9">
        <f>+'24-03-998'!X109</f>
        <v>0</v>
      </c>
      <c r="O17" s="9">
        <f>+'24-03-998'!Y109</f>
        <v>0</v>
      </c>
      <c r="P17" s="9">
        <f>+'24-03-998'!Z109</f>
        <v>0</v>
      </c>
      <c r="Q17" s="9">
        <f>+'24-03-998'!AA109</f>
        <v>0</v>
      </c>
      <c r="R17" s="9">
        <f>+'24-03-998'!AB109</f>
        <v>0</v>
      </c>
      <c r="S17" s="9">
        <f>+'24-03-998'!AC109</f>
        <v>0</v>
      </c>
      <c r="T17" s="9">
        <f>+'24-03-998'!AD109</f>
        <v>0</v>
      </c>
      <c r="U17" s="9">
        <f>+'24-03-998'!AE109</f>
        <v>0</v>
      </c>
      <c r="V17" s="9">
        <f>+'24-03-998'!AF109</f>
        <v>0</v>
      </c>
      <c r="W17" s="9">
        <f>+'24-03-998'!AG109</f>
        <v>0</v>
      </c>
      <c r="X17" s="11">
        <f>+'24-03-998'!AH109</f>
        <v>0</v>
      </c>
      <c r="Y17" s="11">
        <f>+'24-03-998'!AI109</f>
        <v>0</v>
      </c>
    </row>
    <row r="18" spans="1:25" s="12" customFormat="1" ht="26.25" customHeight="1">
      <c r="A18" s="43" t="s">
        <v>68</v>
      </c>
      <c r="B18" s="9">
        <f>+'24-03-998'!I121</f>
        <v>0</v>
      </c>
      <c r="C18" s="9">
        <f>+'24-03-998'!J121</f>
        <v>0</v>
      </c>
      <c r="D18" s="9">
        <f>+'24-03-998'!L121</f>
        <v>0</v>
      </c>
      <c r="E18" s="9">
        <f>+'24-03-998'!M121</f>
        <v>0</v>
      </c>
      <c r="F18" s="9">
        <f>+'24-03-998'!N121</f>
        <v>0</v>
      </c>
      <c r="G18" s="9">
        <f>+'24-03-998'!Q121</f>
        <v>0</v>
      </c>
      <c r="H18" s="9">
        <f>+'24-03-998'!R121</f>
        <v>0</v>
      </c>
      <c r="I18" s="9">
        <f>+'24-03-998'!S121</f>
        <v>0</v>
      </c>
      <c r="J18" s="9">
        <f>+'24-03-998'!T121</f>
        <v>0</v>
      </c>
      <c r="K18" s="9">
        <f>+'24-03-998'!U121</f>
        <v>0</v>
      </c>
      <c r="L18" s="9">
        <f>+'24-03-998'!V121</f>
        <v>0</v>
      </c>
      <c r="M18" s="9">
        <f>+'24-03-998'!W121</f>
        <v>0</v>
      </c>
      <c r="N18" s="9">
        <f>+'24-03-998'!X121</f>
        <v>0</v>
      </c>
      <c r="O18" s="9">
        <f>+'24-03-998'!Y121</f>
        <v>0</v>
      </c>
      <c r="P18" s="9">
        <f>+'24-03-998'!Z121</f>
        <v>0</v>
      </c>
      <c r="Q18" s="9">
        <f>+'24-03-998'!AA121</f>
        <v>0</v>
      </c>
      <c r="R18" s="9">
        <f>+'24-03-998'!AB121</f>
        <v>0</v>
      </c>
      <c r="S18" s="9">
        <f>+'24-03-998'!AC121</f>
        <v>0</v>
      </c>
      <c r="T18" s="9">
        <f>+'24-03-998'!AD121</f>
        <v>0</v>
      </c>
      <c r="U18" s="9">
        <f>+'24-03-998'!AE121</f>
        <v>0</v>
      </c>
      <c r="V18" s="9">
        <f>+'24-03-998'!AF121</f>
        <v>0</v>
      </c>
      <c r="W18" s="9">
        <f>+'24-03-998'!AG121</f>
        <v>0</v>
      </c>
      <c r="X18" s="11">
        <f>+'24-03-998'!AH121</f>
        <v>0</v>
      </c>
      <c r="Y18" s="11">
        <f>+'24-03-998'!AI121</f>
        <v>0</v>
      </c>
    </row>
    <row r="19" spans="1:25" s="12" customFormat="1" ht="26.25" customHeight="1">
      <c r="A19" s="10" t="s">
        <v>18</v>
      </c>
      <c r="B19" s="9">
        <f>+'24-03-998'!I133</f>
        <v>0</v>
      </c>
      <c r="C19" s="9">
        <f>+'24-03-998'!J133</f>
        <v>0</v>
      </c>
      <c r="D19" s="9">
        <f>+'24-03-998'!L133</f>
        <v>0</v>
      </c>
      <c r="E19" s="9">
        <f>+'24-03-998'!M133</f>
        <v>0</v>
      </c>
      <c r="F19" s="9">
        <f>+'24-03-998'!N133</f>
        <v>0</v>
      </c>
      <c r="G19" s="9">
        <f>+'24-03-998'!Q133</f>
        <v>0</v>
      </c>
      <c r="H19" s="9">
        <f>+'24-03-998'!R133</f>
        <v>0</v>
      </c>
      <c r="I19" s="9">
        <f>+'24-03-998'!S133</f>
        <v>0</v>
      </c>
      <c r="J19" s="9">
        <f>+'24-03-998'!T133</f>
        <v>0</v>
      </c>
      <c r="K19" s="9">
        <f>+'24-03-998'!U133</f>
        <v>0</v>
      </c>
      <c r="L19" s="9">
        <f>+'24-03-998'!V133</f>
        <v>0</v>
      </c>
      <c r="M19" s="9">
        <f>+'24-03-998'!W133</f>
        <v>0</v>
      </c>
      <c r="N19" s="9">
        <f>+'24-03-998'!X133</f>
        <v>0</v>
      </c>
      <c r="O19" s="9">
        <f>+'24-03-998'!Y133</f>
        <v>0</v>
      </c>
      <c r="P19" s="9">
        <f>+'24-03-998'!Z133</f>
        <v>0</v>
      </c>
      <c r="Q19" s="9">
        <f>+'24-03-998'!AA133</f>
        <v>0</v>
      </c>
      <c r="R19" s="9">
        <f>+'24-03-998'!AB133</f>
        <v>0</v>
      </c>
      <c r="S19" s="9">
        <f>+'24-03-998'!AC133</f>
        <v>0</v>
      </c>
      <c r="T19" s="9">
        <f>+'24-03-998'!AD133</f>
        <v>0</v>
      </c>
      <c r="U19" s="9">
        <f>+'24-03-998'!AE133</f>
        <v>0</v>
      </c>
      <c r="V19" s="9">
        <f>+'24-03-998'!AF133</f>
        <v>0</v>
      </c>
      <c r="W19" s="9">
        <f>+'24-03-998'!AG133</f>
        <v>0</v>
      </c>
      <c r="X19" s="11">
        <f>+'24-03-998'!AH133</f>
        <v>0</v>
      </c>
      <c r="Y19" s="11">
        <f>+'24-03-998'!AI133</f>
        <v>0</v>
      </c>
    </row>
    <row r="20" spans="1:25" s="12" customFormat="1" ht="26.25" customHeight="1">
      <c r="A20" s="15" t="s">
        <v>71</v>
      </c>
      <c r="B20" s="9">
        <f>+'24-03-998'!I145</f>
        <v>0</v>
      </c>
      <c r="C20" s="9">
        <f>+'24-03-998'!J145</f>
        <v>0</v>
      </c>
      <c r="D20" s="9">
        <f>+'24-03-998'!L145</f>
        <v>0</v>
      </c>
      <c r="E20" s="9">
        <f>+'24-03-998'!M145</f>
        <v>0</v>
      </c>
      <c r="F20" s="9">
        <f>+'24-03-998'!N145</f>
        <v>0</v>
      </c>
      <c r="G20" s="9">
        <f>+'24-03-998'!Q145</f>
        <v>0</v>
      </c>
      <c r="H20" s="9">
        <f>+'24-03-998'!R145</f>
        <v>0</v>
      </c>
      <c r="I20" s="9">
        <f>+'24-03-998'!S145</f>
        <v>0</v>
      </c>
      <c r="J20" s="9">
        <f>+'24-03-998'!T145</f>
        <v>0</v>
      </c>
      <c r="K20" s="9">
        <f>+'24-03-998'!U145</f>
        <v>0</v>
      </c>
      <c r="L20" s="9">
        <f>+'24-03-998'!V145</f>
        <v>0</v>
      </c>
      <c r="M20" s="9">
        <f>+'24-03-998'!W145</f>
        <v>0</v>
      </c>
      <c r="N20" s="9">
        <f>+'24-03-998'!X145</f>
        <v>0</v>
      </c>
      <c r="O20" s="9">
        <f>+'24-03-998'!Y145</f>
        <v>0</v>
      </c>
      <c r="P20" s="9">
        <f>+'24-03-998'!Z145</f>
        <v>0</v>
      </c>
      <c r="Q20" s="9">
        <f>+'24-03-998'!AA145</f>
        <v>0</v>
      </c>
      <c r="R20" s="9">
        <f>+'24-03-998'!AB145</f>
        <v>0</v>
      </c>
      <c r="S20" s="9">
        <f>+'24-03-998'!AC145</f>
        <v>0</v>
      </c>
      <c r="T20" s="9">
        <f>+'24-03-998'!AD145</f>
        <v>0</v>
      </c>
      <c r="U20" s="9">
        <f>+'24-03-998'!AE145</f>
        <v>0</v>
      </c>
      <c r="V20" s="9">
        <f>+'24-03-998'!AF145</f>
        <v>0</v>
      </c>
      <c r="W20" s="9">
        <f>+'24-03-998'!AG145</f>
        <v>0</v>
      </c>
      <c r="X20" s="11">
        <f>+'24-03-998'!AH145</f>
        <v>0</v>
      </c>
      <c r="Y20" s="11">
        <f>+'24-03-998'!AI145</f>
        <v>0</v>
      </c>
    </row>
    <row r="21" spans="1:25" s="12" customFormat="1" ht="26.25" customHeight="1">
      <c r="A21" s="13" t="s">
        <v>20</v>
      </c>
      <c r="B21" s="9">
        <f>+'24-03-998'!I157</f>
        <v>0</v>
      </c>
      <c r="C21" s="9">
        <f>+'24-03-998'!J157</f>
        <v>0</v>
      </c>
      <c r="D21" s="9">
        <f>+'24-03-998'!L157</f>
        <v>0</v>
      </c>
      <c r="E21" s="9">
        <f>+'24-03-998'!M157</f>
        <v>0</v>
      </c>
      <c r="F21" s="9">
        <f>+'24-03-998'!N157</f>
        <v>0</v>
      </c>
      <c r="G21" s="9">
        <f>+'24-03-998'!Q157</f>
        <v>0</v>
      </c>
      <c r="H21" s="9">
        <f>+'24-03-998'!R157</f>
        <v>0</v>
      </c>
      <c r="I21" s="9">
        <f>+'24-03-998'!S157</f>
        <v>0</v>
      </c>
      <c r="J21" s="9">
        <f>+'24-03-998'!T157</f>
        <v>0</v>
      </c>
      <c r="K21" s="9">
        <f>+'24-03-998'!U157</f>
        <v>0</v>
      </c>
      <c r="L21" s="9">
        <f>+'24-03-998'!V157</f>
        <v>0</v>
      </c>
      <c r="M21" s="9">
        <f>+'24-03-998'!W157</f>
        <v>0</v>
      </c>
      <c r="N21" s="9">
        <f>+'24-03-998'!X157</f>
        <v>0</v>
      </c>
      <c r="O21" s="9">
        <f>+'24-03-998'!Y157</f>
        <v>0</v>
      </c>
      <c r="P21" s="9">
        <f>+'24-03-998'!Z157</f>
        <v>0</v>
      </c>
      <c r="Q21" s="9">
        <f>+'24-03-998'!AA157</f>
        <v>0</v>
      </c>
      <c r="R21" s="9">
        <f>+'24-03-998'!AB157</f>
        <v>0</v>
      </c>
      <c r="S21" s="9">
        <f>+'24-03-998'!AC157</f>
        <v>0</v>
      </c>
      <c r="T21" s="9">
        <f>+'24-03-998'!AD157</f>
        <v>0</v>
      </c>
      <c r="U21" s="9">
        <f>+'24-03-998'!AE157</f>
        <v>0</v>
      </c>
      <c r="V21" s="9">
        <f>+'24-03-998'!AF157</f>
        <v>0</v>
      </c>
      <c r="W21" s="9">
        <f>+'24-03-998'!AG157</f>
        <v>0</v>
      </c>
      <c r="X21" s="11">
        <f>+'24-03-998'!AH157</f>
        <v>0</v>
      </c>
      <c r="Y21" s="11">
        <f>+'24-03-998'!AI157</f>
        <v>0</v>
      </c>
    </row>
    <row r="22" spans="1:25" s="12" customFormat="1" ht="26.25" customHeight="1">
      <c r="A22" s="13" t="s">
        <v>19</v>
      </c>
      <c r="B22" s="9">
        <f>+'24-03-998'!I169</f>
        <v>0</v>
      </c>
      <c r="C22" s="9">
        <f>+'24-03-998'!J169</f>
        <v>0</v>
      </c>
      <c r="D22" s="9">
        <f>+'24-03-998'!L169</f>
        <v>0</v>
      </c>
      <c r="E22" s="9">
        <f>+'24-03-998'!M169</f>
        <v>0</v>
      </c>
      <c r="F22" s="9">
        <f>+'24-03-998'!N169</f>
        <v>0</v>
      </c>
      <c r="G22" s="9">
        <f>+'24-03-998'!Q169</f>
        <v>0</v>
      </c>
      <c r="H22" s="9">
        <f>+'24-03-998'!R169</f>
        <v>0</v>
      </c>
      <c r="I22" s="9">
        <f>+'24-03-998'!S169</f>
        <v>0</v>
      </c>
      <c r="J22" s="9">
        <f>+'24-03-998'!T169</f>
        <v>0</v>
      </c>
      <c r="K22" s="9">
        <f>+'24-03-998'!U169</f>
        <v>0</v>
      </c>
      <c r="L22" s="9">
        <f>+'24-03-998'!V169</f>
        <v>0</v>
      </c>
      <c r="M22" s="9">
        <f>+'24-03-998'!W169</f>
        <v>0</v>
      </c>
      <c r="N22" s="9">
        <f>+'24-03-998'!X169</f>
        <v>0</v>
      </c>
      <c r="O22" s="9">
        <f>+'24-03-998'!Y169</f>
        <v>0</v>
      </c>
      <c r="P22" s="9">
        <f>+'24-03-998'!Z169</f>
        <v>0</v>
      </c>
      <c r="Q22" s="9">
        <f>+'24-03-998'!AA169</f>
        <v>0</v>
      </c>
      <c r="R22" s="9">
        <f>+'24-03-998'!AB169</f>
        <v>0</v>
      </c>
      <c r="S22" s="9">
        <f>+'24-03-998'!AC169</f>
        <v>0</v>
      </c>
      <c r="T22" s="9">
        <f>+'24-03-998'!AD169</f>
        <v>0</v>
      </c>
      <c r="U22" s="9">
        <f>+'24-03-998'!AE169</f>
        <v>0</v>
      </c>
      <c r="V22" s="9">
        <f>+'24-03-998'!AF169</f>
        <v>0</v>
      </c>
      <c r="W22" s="9">
        <f>+'24-03-998'!AG169</f>
        <v>0</v>
      </c>
      <c r="X22" s="11">
        <f>+'24-03-998'!AH169</f>
        <v>0</v>
      </c>
      <c r="Y22" s="11">
        <f>+'24-03-998'!AI169</f>
        <v>0</v>
      </c>
    </row>
    <row r="23" spans="1:25" s="12" customFormat="1" ht="26.25" customHeight="1">
      <c r="A23" s="14" t="s">
        <v>49</v>
      </c>
      <c r="B23" s="9">
        <f>+'24-03-998'!I236</f>
        <v>5290532040</v>
      </c>
      <c r="C23" s="9">
        <f>+'24-03-998'!J236</f>
        <v>4973697679</v>
      </c>
      <c r="D23" s="9">
        <f>+'24-03-998'!L236</f>
        <v>0</v>
      </c>
      <c r="E23" s="9">
        <f>+'24-03-998'!M236</f>
        <v>0</v>
      </c>
      <c r="F23" s="9">
        <f>+'24-03-998'!N236</f>
        <v>0</v>
      </c>
      <c r="G23" s="9">
        <f>+'24-03-998'!Q236</f>
        <v>114516</v>
      </c>
      <c r="H23" s="9">
        <f>+'24-03-998'!R236</f>
        <v>8140589</v>
      </c>
      <c r="I23" s="9">
        <f>+'24-03-998'!S236</f>
        <v>19836165</v>
      </c>
      <c r="J23" s="9">
        <f>+'24-03-998'!T236</f>
        <v>28091270</v>
      </c>
      <c r="K23" s="9">
        <f>+'24-03-998'!U236</f>
        <v>9795089</v>
      </c>
      <c r="L23" s="9">
        <f>+'24-03-998'!V236</f>
        <v>1621362654</v>
      </c>
      <c r="M23" s="9">
        <f>+'24-03-998'!W236</f>
        <v>790472775</v>
      </c>
      <c r="N23" s="9">
        <f>+'24-03-998'!X236</f>
        <v>2421630518</v>
      </c>
      <c r="O23" s="9">
        <f>+'24-03-998'!Y236</f>
        <v>0</v>
      </c>
      <c r="P23" s="9">
        <f>+'24-03-998'!Z236</f>
        <v>0</v>
      </c>
      <c r="Q23" s="9">
        <f>+'24-03-998'!AA236</f>
        <v>0</v>
      </c>
      <c r="R23" s="9">
        <f>+'24-03-998'!AB236</f>
        <v>0</v>
      </c>
      <c r="S23" s="9">
        <f>+'24-03-998'!AC236</f>
        <v>0</v>
      </c>
      <c r="T23" s="9">
        <f>+'24-03-998'!AD236</f>
        <v>0</v>
      </c>
      <c r="U23" s="9">
        <f>+'24-03-998'!AE236</f>
        <v>0</v>
      </c>
      <c r="V23" s="9">
        <f>+'24-03-998'!AF236</f>
        <v>0</v>
      </c>
      <c r="W23" s="9">
        <f>+'24-03-998'!AG236</f>
        <v>2449721788</v>
      </c>
      <c r="X23" s="11">
        <f>+'24-03-998'!AH236</f>
        <v>0.4630388341812216</v>
      </c>
      <c r="Y23" s="11">
        <f>+'24-03-998'!AI236</f>
        <v>0.99532956209186341</v>
      </c>
    </row>
    <row r="24" spans="1:25" ht="36" customHeight="1">
      <c r="A24" s="66" t="str">
        <f>"TOTAL ASIG."&amp;" "&amp;$A$5</f>
        <v>TOTAL ASIG. 24-03-998 PROGRAMA NOCHE DIGNA</v>
      </c>
      <c r="B24" s="67">
        <f t="shared" ref="B24:W24" si="0">SUM(B8:B23)</f>
        <v>5315314000</v>
      </c>
      <c r="C24" s="67">
        <f t="shared" si="0"/>
        <v>4997552639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114516</v>
      </c>
      <c r="H24" s="70">
        <f t="shared" si="0"/>
        <v>12260589</v>
      </c>
      <c r="I24" s="70">
        <f t="shared" si="0"/>
        <v>21896165</v>
      </c>
      <c r="J24" s="67">
        <f t="shared" si="0"/>
        <v>34271270</v>
      </c>
      <c r="K24" s="70">
        <f t="shared" si="0"/>
        <v>11367716</v>
      </c>
      <c r="L24" s="70">
        <f t="shared" si="0"/>
        <v>1624074987</v>
      </c>
      <c r="M24" s="70">
        <f t="shared" si="0"/>
        <v>791502775</v>
      </c>
      <c r="N24" s="67">
        <f t="shared" si="0"/>
        <v>2426945478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2461216748</v>
      </c>
      <c r="X24" s="68">
        <f>IF(ISERROR(W24/B24),0,W24/B24)</f>
        <v>0.46304258751223354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="85" zoomScaleNormal="85" workbookViewId="0">
      <pane ySplit="7" topLeftCell="A8" activePane="bottomLeft" state="frozen"/>
      <selection activeCell="A140" sqref="A140"/>
      <selection pane="bottomLeft" activeCell="A140" sqref="A14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90" t="str">
        <f>+'24-03-315'!A1:AI1</f>
        <v>PARTIDA 21 - 01 - 01 "SUBSECRETARIA DE SERVICIOS SOCIALES"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1" customFormat="1" ht="16.5" customHeight="1">
      <c r="A2" s="190" t="s">
        <v>76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1" customFormat="1" ht="16.5" customHeight="1">
      <c r="A3" s="190" t="str">
        <f>+'24-03-315'!A3:AI3</f>
        <v>EJECUCIÓN AL 30 DE JUNIO  DE 2014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1:25" ht="18" customHeight="1">
      <c r="A5" s="226" t="str">
        <f>+'24-03-315'!A5:H5</f>
        <v xml:space="preserve">24-03-315 ELIGE VIVIR SANO 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8"/>
    </row>
    <row r="6" spans="1:25" s="3" customFormat="1" ht="25.5" customHeight="1">
      <c r="A6" s="219" t="s">
        <v>34</v>
      </c>
      <c r="B6" s="220" t="s">
        <v>32</v>
      </c>
      <c r="C6" s="220" t="s">
        <v>51</v>
      </c>
      <c r="D6" s="222" t="s">
        <v>21</v>
      </c>
      <c r="E6" s="223"/>
      <c r="F6" s="224"/>
      <c r="G6" s="225" t="s">
        <v>33</v>
      </c>
      <c r="H6" s="225"/>
      <c r="I6" s="225"/>
      <c r="J6" s="199" t="s">
        <v>23</v>
      </c>
      <c r="K6" s="225" t="s">
        <v>33</v>
      </c>
      <c r="L6" s="225"/>
      <c r="M6" s="225"/>
      <c r="N6" s="199" t="s">
        <v>24</v>
      </c>
      <c r="O6" s="225" t="s">
        <v>33</v>
      </c>
      <c r="P6" s="225"/>
      <c r="Q6" s="225"/>
      <c r="R6" s="199" t="s">
        <v>25</v>
      </c>
      <c r="S6" s="225" t="s">
        <v>33</v>
      </c>
      <c r="T6" s="225"/>
      <c r="U6" s="225"/>
      <c r="V6" s="199" t="s">
        <v>26</v>
      </c>
      <c r="W6" s="220" t="s">
        <v>47</v>
      </c>
      <c r="X6" s="229" t="s">
        <v>27</v>
      </c>
      <c r="Y6" s="229"/>
    </row>
    <row r="7" spans="1:25" s="3" customFormat="1" ht="24" customHeight="1">
      <c r="A7" s="219"/>
      <c r="B7" s="221"/>
      <c r="C7" s="221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00"/>
      <c r="K7" s="44" t="s">
        <v>38</v>
      </c>
      <c r="L7" s="44" t="s">
        <v>39</v>
      </c>
      <c r="M7" s="44" t="s">
        <v>40</v>
      </c>
      <c r="N7" s="200"/>
      <c r="O7" s="44" t="s">
        <v>41</v>
      </c>
      <c r="P7" s="44" t="s">
        <v>42</v>
      </c>
      <c r="Q7" s="44" t="s">
        <v>43</v>
      </c>
      <c r="R7" s="200"/>
      <c r="S7" s="44" t="s">
        <v>44</v>
      </c>
      <c r="T7" s="44" t="s">
        <v>45</v>
      </c>
      <c r="U7" s="44" t="s">
        <v>46</v>
      </c>
      <c r="V7" s="200"/>
      <c r="W7" s="221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+'24-03-315'!I19</f>
        <v>0</v>
      </c>
      <c r="C8" s="9">
        <f>+'24-03-315'!J19</f>
        <v>0</v>
      </c>
      <c r="D8" s="9">
        <f>+'24-03-315'!L19</f>
        <v>0</v>
      </c>
      <c r="E8" s="9">
        <f>+'24-03-315'!M19</f>
        <v>0</v>
      </c>
      <c r="F8" s="9">
        <f>+'24-03-315'!N19</f>
        <v>0</v>
      </c>
      <c r="G8" s="9">
        <f>+'24-03-315'!Q19</f>
        <v>0</v>
      </c>
      <c r="H8" s="9">
        <f>+'24-03-315'!R19</f>
        <v>0</v>
      </c>
      <c r="I8" s="9">
        <f>+'24-03-315'!S19</f>
        <v>0</v>
      </c>
      <c r="J8" s="9">
        <f>+'24-03-315'!T19</f>
        <v>0</v>
      </c>
      <c r="K8" s="9">
        <f>+'24-03-315'!U19</f>
        <v>0</v>
      </c>
      <c r="L8" s="9">
        <f>+'24-03-315'!V19</f>
        <v>0</v>
      </c>
      <c r="M8" s="9">
        <f>+'24-03-315'!W19</f>
        <v>0</v>
      </c>
      <c r="N8" s="9">
        <f>+'24-03-315'!X19</f>
        <v>0</v>
      </c>
      <c r="O8" s="9">
        <f>+'24-03-315'!Y19</f>
        <v>0</v>
      </c>
      <c r="P8" s="9">
        <f>+'24-03-315'!Z19</f>
        <v>0</v>
      </c>
      <c r="Q8" s="9">
        <f>+'24-03-315'!AA19</f>
        <v>0</v>
      </c>
      <c r="R8" s="9">
        <f>+'24-03-315'!AB19</f>
        <v>0</v>
      </c>
      <c r="S8" s="9">
        <f>+'24-03-315'!AC19</f>
        <v>0</v>
      </c>
      <c r="T8" s="9">
        <f>+'24-03-315'!AD19</f>
        <v>0</v>
      </c>
      <c r="U8" s="9">
        <f>+'24-03-315'!AE19</f>
        <v>0</v>
      </c>
      <c r="V8" s="9">
        <f>+'24-03-315'!AF19</f>
        <v>0</v>
      </c>
      <c r="W8" s="9">
        <f>+'24-03-315'!AG19</f>
        <v>0</v>
      </c>
      <c r="X8" s="11">
        <f>+'24-03-315'!AH19</f>
        <v>0</v>
      </c>
      <c r="Y8" s="11">
        <f>+'24-03-315'!AI19</f>
        <v>0</v>
      </c>
    </row>
    <row r="9" spans="1:25" s="12" customFormat="1" ht="26.25" customHeight="1">
      <c r="A9" s="10" t="s">
        <v>12</v>
      </c>
      <c r="B9" s="9">
        <f>+'24-03-315'!I31</f>
        <v>0</v>
      </c>
      <c r="C9" s="9">
        <f>+'24-03-315'!J31</f>
        <v>0</v>
      </c>
      <c r="D9" s="9">
        <f>+'24-03-315'!L31</f>
        <v>0</v>
      </c>
      <c r="E9" s="9">
        <f>+'24-03-315'!M31</f>
        <v>0</v>
      </c>
      <c r="F9" s="9">
        <f>+'24-03-315'!N31</f>
        <v>0</v>
      </c>
      <c r="G9" s="9">
        <f>+'24-03-315'!Q31</f>
        <v>0</v>
      </c>
      <c r="H9" s="9">
        <f>+'24-03-315'!R31</f>
        <v>0</v>
      </c>
      <c r="I9" s="9">
        <f>+'24-03-315'!S31</f>
        <v>0</v>
      </c>
      <c r="J9" s="9">
        <f>+'24-03-315'!T31</f>
        <v>0</v>
      </c>
      <c r="K9" s="9">
        <f>+'24-03-315'!U31</f>
        <v>0</v>
      </c>
      <c r="L9" s="9">
        <f>+'24-03-315'!V31</f>
        <v>0</v>
      </c>
      <c r="M9" s="9">
        <f>+'24-03-315'!W31</f>
        <v>0</v>
      </c>
      <c r="N9" s="9">
        <f>+'24-03-315'!X31</f>
        <v>0</v>
      </c>
      <c r="O9" s="9">
        <f>+'24-03-315'!Y31</f>
        <v>0</v>
      </c>
      <c r="P9" s="9">
        <f>+'24-03-315'!Z31</f>
        <v>0</v>
      </c>
      <c r="Q9" s="9">
        <f>+'24-03-315'!AA31</f>
        <v>0</v>
      </c>
      <c r="R9" s="9">
        <f>+'24-03-315'!AB31</f>
        <v>0</v>
      </c>
      <c r="S9" s="9">
        <f>+'24-03-315'!AC31</f>
        <v>0</v>
      </c>
      <c r="T9" s="9">
        <f>+'24-03-315'!AD31</f>
        <v>0</v>
      </c>
      <c r="U9" s="9">
        <f>+'24-03-315'!AE31</f>
        <v>0</v>
      </c>
      <c r="V9" s="9">
        <f>+'24-03-315'!AF31</f>
        <v>0</v>
      </c>
      <c r="W9" s="9">
        <f>+'24-03-315'!AG31</f>
        <v>0</v>
      </c>
      <c r="X9" s="11">
        <f>+'24-03-315'!AH31</f>
        <v>0</v>
      </c>
      <c r="Y9" s="11">
        <f>+'24-03-315'!AI31</f>
        <v>0</v>
      </c>
    </row>
    <row r="10" spans="1:25" s="12" customFormat="1" ht="26.25" customHeight="1">
      <c r="A10" s="10" t="s">
        <v>13</v>
      </c>
      <c r="B10" s="9">
        <f>+'24-03-315'!I43</f>
        <v>0</v>
      </c>
      <c r="C10" s="9">
        <f>+'24-03-315'!J43</f>
        <v>0</v>
      </c>
      <c r="D10" s="9">
        <f>+'24-03-315'!L43</f>
        <v>0</v>
      </c>
      <c r="E10" s="9">
        <f>+'24-03-315'!M43</f>
        <v>0</v>
      </c>
      <c r="F10" s="9">
        <f>+'24-03-315'!N43</f>
        <v>0</v>
      </c>
      <c r="G10" s="9">
        <f>+'24-03-315'!Q43</f>
        <v>0</v>
      </c>
      <c r="H10" s="9">
        <f>+'24-03-315'!R43</f>
        <v>0</v>
      </c>
      <c r="I10" s="9">
        <f>+'24-03-315'!S43</f>
        <v>0</v>
      </c>
      <c r="J10" s="9">
        <f>+'24-03-315'!T43</f>
        <v>0</v>
      </c>
      <c r="K10" s="9">
        <f>+'24-03-315'!U43</f>
        <v>0</v>
      </c>
      <c r="L10" s="9">
        <f>+'24-03-315'!V43</f>
        <v>0</v>
      </c>
      <c r="M10" s="9">
        <f>+'24-03-315'!W43</f>
        <v>0</v>
      </c>
      <c r="N10" s="9">
        <f>+'24-03-315'!X43</f>
        <v>0</v>
      </c>
      <c r="O10" s="9">
        <f>+'24-03-315'!Y43</f>
        <v>0</v>
      </c>
      <c r="P10" s="9">
        <f>+'24-03-315'!Z43</f>
        <v>0</v>
      </c>
      <c r="Q10" s="9">
        <f>+'24-03-315'!AA43</f>
        <v>0</v>
      </c>
      <c r="R10" s="9">
        <f>+'24-03-315'!AB43</f>
        <v>0</v>
      </c>
      <c r="S10" s="9">
        <f>+'24-03-315'!AC43</f>
        <v>0</v>
      </c>
      <c r="T10" s="9">
        <f>+'24-03-315'!AD43</f>
        <v>0</v>
      </c>
      <c r="U10" s="9">
        <f>+'24-03-315'!AE43</f>
        <v>0</v>
      </c>
      <c r="V10" s="9">
        <f>+'24-03-315'!AF43</f>
        <v>0</v>
      </c>
      <c r="W10" s="9">
        <f>+'24-03-315'!AG43</f>
        <v>0</v>
      </c>
      <c r="X10" s="11">
        <f>+'24-03-315'!AH43</f>
        <v>0</v>
      </c>
      <c r="Y10" s="11">
        <f>+'24-03-315'!AI43</f>
        <v>0</v>
      </c>
    </row>
    <row r="11" spans="1:25" s="12" customFormat="1" ht="26.25" customHeight="1">
      <c r="A11" s="10" t="s">
        <v>14</v>
      </c>
      <c r="B11" s="9">
        <f>+'24-03-315'!I55</f>
        <v>0</v>
      </c>
      <c r="C11" s="9">
        <f>+'24-03-315'!J55</f>
        <v>0</v>
      </c>
      <c r="D11" s="9">
        <f>+'24-03-315'!L55</f>
        <v>0</v>
      </c>
      <c r="E11" s="9">
        <f>+'24-03-315'!M55</f>
        <v>0</v>
      </c>
      <c r="F11" s="9">
        <f>+'24-03-315'!N55</f>
        <v>0</v>
      </c>
      <c r="G11" s="9">
        <f>+'24-03-315'!Q55</f>
        <v>0</v>
      </c>
      <c r="H11" s="9">
        <f>+'24-03-315'!R55</f>
        <v>0</v>
      </c>
      <c r="I11" s="9">
        <f>+'24-03-315'!S55</f>
        <v>0</v>
      </c>
      <c r="J11" s="9">
        <f>+'24-03-315'!T55</f>
        <v>0</v>
      </c>
      <c r="K11" s="9">
        <f>+'24-03-315'!U55</f>
        <v>0</v>
      </c>
      <c r="L11" s="9">
        <f>+'24-03-315'!V55</f>
        <v>0</v>
      </c>
      <c r="M11" s="9">
        <f>+'24-03-315'!W55</f>
        <v>0</v>
      </c>
      <c r="N11" s="9">
        <f>+'24-03-315'!X55</f>
        <v>0</v>
      </c>
      <c r="O11" s="9">
        <f>+'24-03-315'!Y55</f>
        <v>0</v>
      </c>
      <c r="P11" s="9">
        <f>+'24-03-315'!Z55</f>
        <v>0</v>
      </c>
      <c r="Q11" s="9">
        <f>+'24-03-315'!AA55</f>
        <v>0</v>
      </c>
      <c r="R11" s="9">
        <f>+'24-03-315'!AB55</f>
        <v>0</v>
      </c>
      <c r="S11" s="9">
        <f>+'24-03-315'!AC55</f>
        <v>0</v>
      </c>
      <c r="T11" s="9">
        <f>+'24-03-315'!AD55</f>
        <v>0</v>
      </c>
      <c r="U11" s="9">
        <f>+'24-03-315'!AE55</f>
        <v>0</v>
      </c>
      <c r="V11" s="9">
        <f>+'24-03-315'!AF55</f>
        <v>0</v>
      </c>
      <c r="W11" s="9">
        <f>+'24-03-315'!AG55</f>
        <v>0</v>
      </c>
      <c r="X11" s="11">
        <f>+'24-03-315'!AH55</f>
        <v>0</v>
      </c>
      <c r="Y11" s="11">
        <f>+'24-03-315'!AI55</f>
        <v>0</v>
      </c>
    </row>
    <row r="12" spans="1:25" s="12" customFormat="1" ht="26.25" customHeight="1">
      <c r="A12" s="43" t="s">
        <v>59</v>
      </c>
      <c r="B12" s="9">
        <f>+'24-03-315'!I67</f>
        <v>0</v>
      </c>
      <c r="C12" s="9">
        <f>+'24-03-315'!J67</f>
        <v>0</v>
      </c>
      <c r="D12" s="9">
        <f>+'24-03-315'!L67</f>
        <v>0</v>
      </c>
      <c r="E12" s="9">
        <f>+'24-03-315'!M67</f>
        <v>0</v>
      </c>
      <c r="F12" s="9">
        <f>+'24-03-315'!N67</f>
        <v>0</v>
      </c>
      <c r="G12" s="9">
        <f>+'24-03-315'!Q67</f>
        <v>0</v>
      </c>
      <c r="H12" s="9">
        <f>+'24-03-315'!R67</f>
        <v>0</v>
      </c>
      <c r="I12" s="9">
        <f>+'24-03-315'!S67</f>
        <v>0</v>
      </c>
      <c r="J12" s="9">
        <f>+'24-03-315'!T67</f>
        <v>0</v>
      </c>
      <c r="K12" s="9">
        <f>+'24-03-315'!U67</f>
        <v>0</v>
      </c>
      <c r="L12" s="9">
        <f>+'24-03-315'!V67</f>
        <v>0</v>
      </c>
      <c r="M12" s="9">
        <f>+'24-03-315'!W67</f>
        <v>0</v>
      </c>
      <c r="N12" s="9">
        <f>+'24-03-315'!X67</f>
        <v>0</v>
      </c>
      <c r="O12" s="9">
        <f>+'24-03-315'!Y67</f>
        <v>0</v>
      </c>
      <c r="P12" s="9">
        <f>+'24-03-315'!Z67</f>
        <v>0</v>
      </c>
      <c r="Q12" s="9">
        <f>+'24-03-315'!AA67</f>
        <v>0</v>
      </c>
      <c r="R12" s="9">
        <f>+'24-03-315'!AB67</f>
        <v>0</v>
      </c>
      <c r="S12" s="9">
        <f>+'24-03-315'!AC67</f>
        <v>0</v>
      </c>
      <c r="T12" s="9">
        <f>+'24-03-315'!AD67</f>
        <v>0</v>
      </c>
      <c r="U12" s="9">
        <f>+'24-03-315'!AE67</f>
        <v>0</v>
      </c>
      <c r="V12" s="9">
        <f>+'24-03-315'!AF67</f>
        <v>0</v>
      </c>
      <c r="W12" s="9">
        <f>+'24-03-315'!AG67</f>
        <v>0</v>
      </c>
      <c r="X12" s="11">
        <f>+'24-03-315'!AH67</f>
        <v>0</v>
      </c>
      <c r="Y12" s="11">
        <f>+'24-03-315'!AI67</f>
        <v>0</v>
      </c>
    </row>
    <row r="13" spans="1:25" s="12" customFormat="1" ht="26.25" customHeight="1">
      <c r="A13" s="10" t="s">
        <v>15</v>
      </c>
      <c r="B13" s="9">
        <f>+'24-03-315'!I79</f>
        <v>0</v>
      </c>
      <c r="C13" s="9">
        <f>+'24-03-315'!J79</f>
        <v>0</v>
      </c>
      <c r="D13" s="9">
        <f>+'24-03-315'!L79</f>
        <v>0</v>
      </c>
      <c r="E13" s="9">
        <f>+'24-03-315'!M79</f>
        <v>0</v>
      </c>
      <c r="F13" s="9">
        <f>+'24-03-315'!N79</f>
        <v>0</v>
      </c>
      <c r="G13" s="9">
        <f>+'24-03-315'!Q79</f>
        <v>0</v>
      </c>
      <c r="H13" s="9">
        <f>+'24-03-315'!R79</f>
        <v>0</v>
      </c>
      <c r="I13" s="9">
        <f>+'24-03-315'!S79</f>
        <v>0</v>
      </c>
      <c r="J13" s="9">
        <f>+'24-03-315'!T79</f>
        <v>0</v>
      </c>
      <c r="K13" s="9">
        <f>+'24-03-315'!U79</f>
        <v>0</v>
      </c>
      <c r="L13" s="9">
        <f>+'24-03-315'!V79</f>
        <v>0</v>
      </c>
      <c r="M13" s="9">
        <f>+'24-03-315'!W79</f>
        <v>0</v>
      </c>
      <c r="N13" s="9">
        <f>+'24-03-315'!X79</f>
        <v>0</v>
      </c>
      <c r="O13" s="9">
        <f>+'24-03-315'!Y79</f>
        <v>0</v>
      </c>
      <c r="P13" s="9">
        <f>+'24-03-315'!Z79</f>
        <v>0</v>
      </c>
      <c r="Q13" s="9">
        <f>+'24-03-315'!AA79</f>
        <v>0</v>
      </c>
      <c r="R13" s="9">
        <f>+'24-03-315'!AB79</f>
        <v>0</v>
      </c>
      <c r="S13" s="9">
        <f>+'24-03-315'!AC79</f>
        <v>0</v>
      </c>
      <c r="T13" s="9">
        <f>+'24-03-315'!AD79</f>
        <v>0</v>
      </c>
      <c r="U13" s="9">
        <f>+'24-03-315'!AE79</f>
        <v>0</v>
      </c>
      <c r="V13" s="9">
        <f>+'24-03-315'!AF79</f>
        <v>0</v>
      </c>
      <c r="W13" s="9">
        <f>+'24-03-315'!AG79</f>
        <v>0</v>
      </c>
      <c r="X13" s="11">
        <f>+'24-03-315'!AH79</f>
        <v>0</v>
      </c>
      <c r="Y13" s="11">
        <f>+'24-03-315'!AI79</f>
        <v>0</v>
      </c>
    </row>
    <row r="14" spans="1:25" s="12" customFormat="1" ht="26.25" customHeight="1">
      <c r="A14" s="10" t="s">
        <v>16</v>
      </c>
      <c r="B14" s="9">
        <f>+'24-03-315'!I91</f>
        <v>0</v>
      </c>
      <c r="C14" s="9">
        <f>+'24-03-315'!J91</f>
        <v>0</v>
      </c>
      <c r="D14" s="9">
        <f>+'24-03-315'!L91</f>
        <v>0</v>
      </c>
      <c r="E14" s="9">
        <f>+'24-03-315'!M91</f>
        <v>0</v>
      </c>
      <c r="F14" s="9">
        <f>+'24-03-315'!N91</f>
        <v>0</v>
      </c>
      <c r="G14" s="9">
        <f>+'24-03-315'!Q91</f>
        <v>0</v>
      </c>
      <c r="H14" s="9">
        <f>+'24-03-315'!R91</f>
        <v>0</v>
      </c>
      <c r="I14" s="9">
        <f>+'24-03-315'!S91</f>
        <v>0</v>
      </c>
      <c r="J14" s="9">
        <f>+'24-03-315'!T91</f>
        <v>0</v>
      </c>
      <c r="K14" s="9">
        <f>+'24-03-315'!U91</f>
        <v>0</v>
      </c>
      <c r="L14" s="9">
        <f>+'24-03-315'!V91</f>
        <v>0</v>
      </c>
      <c r="M14" s="9">
        <f>+'24-03-315'!W91</f>
        <v>0</v>
      </c>
      <c r="N14" s="9">
        <f>+'24-03-315'!X91</f>
        <v>0</v>
      </c>
      <c r="O14" s="9">
        <f>+'24-03-315'!Y91</f>
        <v>0</v>
      </c>
      <c r="P14" s="9">
        <f>+'24-03-315'!Z91</f>
        <v>0</v>
      </c>
      <c r="Q14" s="9">
        <f>+'24-03-315'!AA91</f>
        <v>0</v>
      </c>
      <c r="R14" s="9">
        <f>+'24-03-315'!AB91</f>
        <v>0</v>
      </c>
      <c r="S14" s="9">
        <f>+'24-03-315'!AC91</f>
        <v>0</v>
      </c>
      <c r="T14" s="9">
        <f>+'24-03-315'!AD91</f>
        <v>0</v>
      </c>
      <c r="U14" s="9">
        <f>+'24-03-315'!AE91</f>
        <v>0</v>
      </c>
      <c r="V14" s="9">
        <f>+'24-03-315'!AF91</f>
        <v>0</v>
      </c>
      <c r="W14" s="9">
        <f>+'24-03-315'!AG91</f>
        <v>0</v>
      </c>
      <c r="X14" s="11">
        <f>+'24-03-315'!AH91</f>
        <v>0</v>
      </c>
      <c r="Y14" s="11">
        <f>+'24-03-315'!AI91</f>
        <v>0</v>
      </c>
    </row>
    <row r="15" spans="1:25" s="12" customFormat="1" ht="26.25" customHeight="1">
      <c r="A15" s="43" t="s">
        <v>63</v>
      </c>
      <c r="B15" s="9">
        <f>+'24-03-315'!I103</f>
        <v>0</v>
      </c>
      <c r="C15" s="9">
        <f>+'24-03-315'!J103</f>
        <v>0</v>
      </c>
      <c r="D15" s="9">
        <f>+'24-03-315'!L103</f>
        <v>0</v>
      </c>
      <c r="E15" s="9">
        <f>+'24-03-315'!M103</f>
        <v>0</v>
      </c>
      <c r="F15" s="9">
        <f>+'24-03-315'!N103</f>
        <v>0</v>
      </c>
      <c r="G15" s="9">
        <f>+'24-03-315'!Q103</f>
        <v>0</v>
      </c>
      <c r="H15" s="9">
        <f>+'24-03-315'!R103</f>
        <v>0</v>
      </c>
      <c r="I15" s="9">
        <f>+'24-03-315'!S103</f>
        <v>0</v>
      </c>
      <c r="J15" s="9">
        <f>+'24-03-315'!T103</f>
        <v>0</v>
      </c>
      <c r="K15" s="9">
        <f>+'24-03-315'!U103</f>
        <v>0</v>
      </c>
      <c r="L15" s="9">
        <f>+'24-03-315'!V103</f>
        <v>0</v>
      </c>
      <c r="M15" s="9">
        <f>+'24-03-315'!W103</f>
        <v>0</v>
      </c>
      <c r="N15" s="9">
        <f>+'24-03-315'!X103</f>
        <v>0</v>
      </c>
      <c r="O15" s="9">
        <f>+'24-03-315'!Y103</f>
        <v>0</v>
      </c>
      <c r="P15" s="9">
        <f>+'24-03-315'!Z103</f>
        <v>0</v>
      </c>
      <c r="Q15" s="9">
        <f>+'24-03-315'!AA103</f>
        <v>0</v>
      </c>
      <c r="R15" s="9">
        <f>+'24-03-315'!AB103</f>
        <v>0</v>
      </c>
      <c r="S15" s="9">
        <f>+'24-03-315'!AC103</f>
        <v>0</v>
      </c>
      <c r="T15" s="9">
        <f>+'24-03-315'!AD103</f>
        <v>0</v>
      </c>
      <c r="U15" s="9">
        <f>+'24-03-315'!AE103</f>
        <v>0</v>
      </c>
      <c r="V15" s="9">
        <f>+'24-03-315'!AF103</f>
        <v>0</v>
      </c>
      <c r="W15" s="9">
        <f>+'24-03-315'!AG103</f>
        <v>0</v>
      </c>
      <c r="X15" s="11">
        <f>+'24-03-315'!AH103</f>
        <v>0</v>
      </c>
      <c r="Y15" s="11">
        <f>+'24-03-315'!AI103</f>
        <v>0</v>
      </c>
    </row>
    <row r="16" spans="1:25" s="12" customFormat="1" ht="26.25" customHeight="1">
      <c r="A16" s="43" t="s">
        <v>65</v>
      </c>
      <c r="B16" s="9">
        <f>+'24-03-315'!I115</f>
        <v>0</v>
      </c>
      <c r="C16" s="9">
        <f>+'24-03-315'!J115</f>
        <v>0</v>
      </c>
      <c r="D16" s="9">
        <f>+'24-03-315'!L115</f>
        <v>0</v>
      </c>
      <c r="E16" s="9">
        <f>+'24-03-315'!M115</f>
        <v>0</v>
      </c>
      <c r="F16" s="9">
        <f>+'24-03-315'!N115</f>
        <v>0</v>
      </c>
      <c r="G16" s="9">
        <f>+'24-03-315'!Q115</f>
        <v>0</v>
      </c>
      <c r="H16" s="9">
        <f>+'24-03-315'!R115</f>
        <v>0</v>
      </c>
      <c r="I16" s="9">
        <f>+'24-03-315'!S115</f>
        <v>0</v>
      </c>
      <c r="J16" s="9">
        <f>+'24-03-315'!T115</f>
        <v>0</v>
      </c>
      <c r="K16" s="9">
        <f>+'24-03-315'!U115</f>
        <v>0</v>
      </c>
      <c r="L16" s="9">
        <f>+'24-03-315'!V115</f>
        <v>0</v>
      </c>
      <c r="M16" s="9">
        <f>+'24-03-315'!W115</f>
        <v>0</v>
      </c>
      <c r="N16" s="9">
        <f>+'24-03-315'!X115</f>
        <v>0</v>
      </c>
      <c r="O16" s="9">
        <f>+'24-03-315'!Y115</f>
        <v>0</v>
      </c>
      <c r="P16" s="9">
        <f>+'24-03-315'!Z115</f>
        <v>0</v>
      </c>
      <c r="Q16" s="9">
        <f>+'24-03-315'!AA115</f>
        <v>0</v>
      </c>
      <c r="R16" s="9">
        <f>+'24-03-315'!AB115</f>
        <v>0</v>
      </c>
      <c r="S16" s="9">
        <f>+'24-03-315'!AC115</f>
        <v>0</v>
      </c>
      <c r="T16" s="9">
        <f>+'24-03-315'!AD115</f>
        <v>0</v>
      </c>
      <c r="U16" s="9">
        <f>+'24-03-315'!AE115</f>
        <v>0</v>
      </c>
      <c r="V16" s="9">
        <f>+'24-03-315'!AF115</f>
        <v>0</v>
      </c>
      <c r="W16" s="9">
        <f>+'24-03-315'!AG115</f>
        <v>0</v>
      </c>
      <c r="X16" s="11">
        <f>+'24-03-315'!AH115</f>
        <v>0</v>
      </c>
      <c r="Y16" s="11">
        <f>+'24-03-315'!AI115</f>
        <v>0</v>
      </c>
    </row>
    <row r="17" spans="1:25" s="12" customFormat="1" ht="26.25" customHeight="1">
      <c r="A17" s="10" t="s">
        <v>17</v>
      </c>
      <c r="B17" s="9">
        <f>+'24-03-315'!I127</f>
        <v>0</v>
      </c>
      <c r="C17" s="9">
        <f>+'24-03-315'!J127</f>
        <v>0</v>
      </c>
      <c r="D17" s="9">
        <f>+'24-03-315'!L127</f>
        <v>0</v>
      </c>
      <c r="E17" s="9">
        <f>+'24-03-315'!M127</f>
        <v>0</v>
      </c>
      <c r="F17" s="9">
        <f>+'24-03-315'!N127</f>
        <v>0</v>
      </c>
      <c r="G17" s="9">
        <f>+'24-03-315'!Q127</f>
        <v>0</v>
      </c>
      <c r="H17" s="9">
        <f>+'24-03-315'!R127</f>
        <v>0</v>
      </c>
      <c r="I17" s="9">
        <f>+'24-03-315'!S127</f>
        <v>0</v>
      </c>
      <c r="J17" s="9">
        <f>+'24-03-315'!T127</f>
        <v>0</v>
      </c>
      <c r="K17" s="9">
        <f>+'24-03-315'!U127</f>
        <v>0</v>
      </c>
      <c r="L17" s="9">
        <f>+'24-03-315'!V127</f>
        <v>0</v>
      </c>
      <c r="M17" s="9">
        <f>+'24-03-315'!W127</f>
        <v>0</v>
      </c>
      <c r="N17" s="9">
        <f>+'24-03-315'!X127</f>
        <v>0</v>
      </c>
      <c r="O17" s="9">
        <f>+'24-03-315'!Y127</f>
        <v>0</v>
      </c>
      <c r="P17" s="9">
        <f>+'24-03-315'!Z127</f>
        <v>0</v>
      </c>
      <c r="Q17" s="9">
        <f>+'24-03-315'!AA127</f>
        <v>0</v>
      </c>
      <c r="R17" s="9">
        <f>+'24-03-315'!AB127</f>
        <v>0</v>
      </c>
      <c r="S17" s="9">
        <f>+'24-03-315'!AC127</f>
        <v>0</v>
      </c>
      <c r="T17" s="9">
        <f>+'24-03-315'!AD127</f>
        <v>0</v>
      </c>
      <c r="U17" s="9">
        <f>+'24-03-315'!AE127</f>
        <v>0</v>
      </c>
      <c r="V17" s="9">
        <f>+'24-03-315'!AF127</f>
        <v>0</v>
      </c>
      <c r="W17" s="9">
        <f>+'24-03-315'!AG127</f>
        <v>0</v>
      </c>
      <c r="X17" s="11">
        <f>+'24-03-315'!AH127</f>
        <v>0</v>
      </c>
      <c r="Y17" s="11">
        <f>+'24-03-315'!AI127</f>
        <v>0</v>
      </c>
    </row>
    <row r="18" spans="1:25" s="12" customFormat="1" ht="26.25" customHeight="1">
      <c r="A18" s="43" t="s">
        <v>68</v>
      </c>
      <c r="B18" s="9">
        <f>+'24-03-315'!I139</f>
        <v>0</v>
      </c>
      <c r="C18" s="9">
        <f>+'24-03-315'!J139</f>
        <v>0</v>
      </c>
      <c r="D18" s="9">
        <f>+'24-03-315'!L139</f>
        <v>0</v>
      </c>
      <c r="E18" s="9">
        <f>+'24-03-315'!M139</f>
        <v>0</v>
      </c>
      <c r="F18" s="9">
        <f>+'24-03-315'!N139</f>
        <v>0</v>
      </c>
      <c r="G18" s="9">
        <f>+'24-03-315'!Q139</f>
        <v>0</v>
      </c>
      <c r="H18" s="9">
        <f>+'24-03-315'!R139</f>
        <v>0</v>
      </c>
      <c r="I18" s="9">
        <f>+'24-03-315'!S139</f>
        <v>0</v>
      </c>
      <c r="J18" s="9">
        <f>+'24-03-315'!T139</f>
        <v>0</v>
      </c>
      <c r="K18" s="9">
        <f>+'24-03-315'!U139</f>
        <v>0</v>
      </c>
      <c r="L18" s="9">
        <f>+'24-03-315'!V139</f>
        <v>0</v>
      </c>
      <c r="M18" s="9">
        <f>+'24-03-315'!W139</f>
        <v>0</v>
      </c>
      <c r="N18" s="9">
        <f>+'24-03-315'!X139</f>
        <v>0</v>
      </c>
      <c r="O18" s="9">
        <f>+'24-03-315'!Y139</f>
        <v>0</v>
      </c>
      <c r="P18" s="9">
        <f>+'24-03-315'!Z139</f>
        <v>0</v>
      </c>
      <c r="Q18" s="9">
        <f>+'24-03-315'!AA139</f>
        <v>0</v>
      </c>
      <c r="R18" s="9">
        <f>+'24-03-315'!AB139</f>
        <v>0</v>
      </c>
      <c r="S18" s="9">
        <f>+'24-03-315'!AC139</f>
        <v>0</v>
      </c>
      <c r="T18" s="9">
        <f>+'24-03-315'!AD139</f>
        <v>0</v>
      </c>
      <c r="U18" s="9">
        <f>+'24-03-315'!AE139</f>
        <v>0</v>
      </c>
      <c r="V18" s="9">
        <f>+'24-03-315'!AF139</f>
        <v>0</v>
      </c>
      <c r="W18" s="9">
        <f>+'24-03-315'!AG139</f>
        <v>0</v>
      </c>
      <c r="X18" s="11">
        <f>+'24-03-315'!AH139</f>
        <v>0</v>
      </c>
      <c r="Y18" s="11">
        <f>+'24-03-315'!AI139</f>
        <v>0</v>
      </c>
    </row>
    <row r="19" spans="1:25" s="12" customFormat="1" ht="26.25" customHeight="1">
      <c r="A19" s="10" t="s">
        <v>18</v>
      </c>
      <c r="B19" s="9">
        <f>+'24-03-315'!I151</f>
        <v>0</v>
      </c>
      <c r="C19" s="9">
        <f>+'24-03-315'!J151</f>
        <v>0</v>
      </c>
      <c r="D19" s="9">
        <f>+'24-03-315'!L151</f>
        <v>0</v>
      </c>
      <c r="E19" s="9">
        <f>+'24-03-315'!M151</f>
        <v>0</v>
      </c>
      <c r="F19" s="9">
        <f>+'24-03-315'!N151</f>
        <v>0</v>
      </c>
      <c r="G19" s="9">
        <f>+'24-03-315'!Q151</f>
        <v>0</v>
      </c>
      <c r="H19" s="9">
        <f>+'24-03-315'!R151</f>
        <v>0</v>
      </c>
      <c r="I19" s="9">
        <f>+'24-03-315'!S151</f>
        <v>0</v>
      </c>
      <c r="J19" s="9">
        <f>+'24-03-315'!T151</f>
        <v>0</v>
      </c>
      <c r="K19" s="9">
        <f>+'24-03-315'!U151</f>
        <v>0</v>
      </c>
      <c r="L19" s="9">
        <f>+'24-03-315'!V151</f>
        <v>0</v>
      </c>
      <c r="M19" s="9">
        <f>+'24-03-315'!W151</f>
        <v>0</v>
      </c>
      <c r="N19" s="9">
        <f>+'24-03-315'!X151</f>
        <v>0</v>
      </c>
      <c r="O19" s="9">
        <f>+'24-03-315'!Y151</f>
        <v>0</v>
      </c>
      <c r="P19" s="9">
        <f>+'24-03-315'!Z151</f>
        <v>0</v>
      </c>
      <c r="Q19" s="9">
        <f>+'24-03-315'!AA151</f>
        <v>0</v>
      </c>
      <c r="R19" s="9">
        <f>+'24-03-315'!AB151</f>
        <v>0</v>
      </c>
      <c r="S19" s="9">
        <f>+'24-03-315'!AC151</f>
        <v>0</v>
      </c>
      <c r="T19" s="9">
        <f>+'24-03-315'!AD151</f>
        <v>0</v>
      </c>
      <c r="U19" s="9">
        <f>+'24-03-315'!AE151</f>
        <v>0</v>
      </c>
      <c r="V19" s="9">
        <f>+'24-03-315'!AF151</f>
        <v>0</v>
      </c>
      <c r="W19" s="9">
        <f>+'24-03-315'!AG151</f>
        <v>0</v>
      </c>
      <c r="X19" s="11">
        <f>+'24-03-315'!AH151</f>
        <v>0</v>
      </c>
      <c r="Y19" s="11">
        <f>+'24-03-315'!AI151</f>
        <v>0</v>
      </c>
    </row>
    <row r="20" spans="1:25" s="12" customFormat="1" ht="26.25" customHeight="1">
      <c r="A20" s="15" t="s">
        <v>71</v>
      </c>
      <c r="B20" s="9">
        <f>+'24-03-315'!I163</f>
        <v>0</v>
      </c>
      <c r="C20" s="9">
        <f>+'24-03-315'!J163</f>
        <v>0</v>
      </c>
      <c r="D20" s="9">
        <f>+'24-03-315'!L163</f>
        <v>0</v>
      </c>
      <c r="E20" s="9">
        <f>+'24-03-315'!M163</f>
        <v>0</v>
      </c>
      <c r="F20" s="9">
        <f>+'24-03-315'!N163</f>
        <v>0</v>
      </c>
      <c r="G20" s="9">
        <f>+'24-03-315'!Q163</f>
        <v>0</v>
      </c>
      <c r="H20" s="9">
        <f>+'24-03-315'!R163</f>
        <v>0</v>
      </c>
      <c r="I20" s="9">
        <f>+'24-03-315'!S163</f>
        <v>0</v>
      </c>
      <c r="J20" s="9">
        <f>+'24-03-315'!T163</f>
        <v>0</v>
      </c>
      <c r="K20" s="9">
        <f>+'24-03-315'!U163</f>
        <v>0</v>
      </c>
      <c r="L20" s="9">
        <f>+'24-03-315'!V163</f>
        <v>0</v>
      </c>
      <c r="M20" s="9">
        <f>+'24-03-315'!W163</f>
        <v>0</v>
      </c>
      <c r="N20" s="9">
        <f>+'24-03-315'!X163</f>
        <v>0</v>
      </c>
      <c r="O20" s="9">
        <f>+'24-03-315'!Y163</f>
        <v>0</v>
      </c>
      <c r="P20" s="9">
        <f>+'24-03-315'!Z163</f>
        <v>0</v>
      </c>
      <c r="Q20" s="9">
        <f>+'24-03-315'!AA163</f>
        <v>0</v>
      </c>
      <c r="R20" s="9">
        <f>+'24-03-315'!AB163</f>
        <v>0</v>
      </c>
      <c r="S20" s="9">
        <f>+'24-03-315'!AC163</f>
        <v>0</v>
      </c>
      <c r="T20" s="9">
        <f>+'24-03-315'!AD163</f>
        <v>0</v>
      </c>
      <c r="U20" s="9">
        <f>+'24-03-315'!AE163</f>
        <v>0</v>
      </c>
      <c r="V20" s="9">
        <f>+'24-03-315'!AF163</f>
        <v>0</v>
      </c>
      <c r="W20" s="9">
        <f>+'24-03-315'!AG163</f>
        <v>0</v>
      </c>
      <c r="X20" s="11">
        <f>+'24-03-315'!AH163</f>
        <v>0</v>
      </c>
      <c r="Y20" s="11">
        <f>+'24-03-315'!AI163</f>
        <v>0</v>
      </c>
    </row>
    <row r="21" spans="1:25" s="12" customFormat="1" ht="26.25" customHeight="1">
      <c r="A21" s="13" t="s">
        <v>20</v>
      </c>
      <c r="B21" s="9">
        <f>+'24-03-315'!I175</f>
        <v>0</v>
      </c>
      <c r="C21" s="9">
        <f>+'24-03-315'!J175</f>
        <v>0</v>
      </c>
      <c r="D21" s="9">
        <f>+'24-03-315'!L175</f>
        <v>0</v>
      </c>
      <c r="E21" s="9">
        <f>+'24-03-315'!M175</f>
        <v>0</v>
      </c>
      <c r="F21" s="9">
        <f>+'24-03-315'!N175</f>
        <v>0</v>
      </c>
      <c r="G21" s="9">
        <f>+'24-03-315'!Q175</f>
        <v>0</v>
      </c>
      <c r="H21" s="9">
        <f>+'24-03-315'!R175</f>
        <v>0</v>
      </c>
      <c r="I21" s="9">
        <f>+'24-03-315'!S175</f>
        <v>0</v>
      </c>
      <c r="J21" s="9">
        <f>+'24-03-315'!T175</f>
        <v>0</v>
      </c>
      <c r="K21" s="9">
        <f>+'24-03-315'!U175</f>
        <v>0</v>
      </c>
      <c r="L21" s="9">
        <f>+'24-03-315'!V175</f>
        <v>0</v>
      </c>
      <c r="M21" s="9">
        <f>+'24-03-315'!W175</f>
        <v>0</v>
      </c>
      <c r="N21" s="9">
        <f>+'24-03-315'!X175</f>
        <v>0</v>
      </c>
      <c r="O21" s="9">
        <f>+'24-03-315'!Y175</f>
        <v>0</v>
      </c>
      <c r="P21" s="9">
        <f>+'24-03-315'!Z175</f>
        <v>0</v>
      </c>
      <c r="Q21" s="9">
        <f>+'24-03-315'!AA175</f>
        <v>0</v>
      </c>
      <c r="R21" s="9">
        <f>+'24-03-315'!AB175</f>
        <v>0</v>
      </c>
      <c r="S21" s="9">
        <f>+'24-03-315'!AC175</f>
        <v>0</v>
      </c>
      <c r="T21" s="9">
        <f>+'24-03-315'!AD175</f>
        <v>0</v>
      </c>
      <c r="U21" s="9">
        <f>+'24-03-315'!AE175</f>
        <v>0</v>
      </c>
      <c r="V21" s="9">
        <f>+'24-03-315'!AF175</f>
        <v>0</v>
      </c>
      <c r="W21" s="9">
        <f>+'24-03-315'!AG175</f>
        <v>0</v>
      </c>
      <c r="X21" s="11">
        <f>+'24-03-315'!AH175</f>
        <v>0</v>
      </c>
      <c r="Y21" s="11">
        <f>+'24-03-315'!AI175</f>
        <v>0</v>
      </c>
    </row>
    <row r="22" spans="1:25" s="12" customFormat="1" ht="26.25" customHeight="1">
      <c r="A22" s="13" t="s">
        <v>19</v>
      </c>
      <c r="B22" s="9">
        <f>+'24-03-315'!I187</f>
        <v>0</v>
      </c>
      <c r="C22" s="9">
        <f>+'24-03-315'!J187</f>
        <v>0</v>
      </c>
      <c r="D22" s="9">
        <f>+'24-03-315'!L187</f>
        <v>0</v>
      </c>
      <c r="E22" s="9">
        <f>+'24-03-315'!M187</f>
        <v>0</v>
      </c>
      <c r="F22" s="9">
        <f>+'24-03-315'!N187</f>
        <v>0</v>
      </c>
      <c r="G22" s="9">
        <f>+'24-03-315'!Q187</f>
        <v>0</v>
      </c>
      <c r="H22" s="9">
        <f>+'24-03-315'!R187</f>
        <v>0</v>
      </c>
      <c r="I22" s="9">
        <f>+'24-03-315'!S187</f>
        <v>0</v>
      </c>
      <c r="J22" s="9">
        <f>+'24-03-315'!T187</f>
        <v>0</v>
      </c>
      <c r="K22" s="9">
        <f>+'24-03-315'!U187</f>
        <v>0</v>
      </c>
      <c r="L22" s="9">
        <f>+'24-03-315'!V187</f>
        <v>0</v>
      </c>
      <c r="M22" s="9">
        <f>+'24-03-315'!W187</f>
        <v>0</v>
      </c>
      <c r="N22" s="9">
        <f>+'24-03-315'!X187</f>
        <v>0</v>
      </c>
      <c r="O22" s="9">
        <f>+'24-03-315'!Y187</f>
        <v>0</v>
      </c>
      <c r="P22" s="9">
        <f>+'24-03-315'!Z187</f>
        <v>0</v>
      </c>
      <c r="Q22" s="9">
        <f>+'24-03-315'!AA187</f>
        <v>0</v>
      </c>
      <c r="R22" s="9">
        <f>+'24-03-315'!AB187</f>
        <v>0</v>
      </c>
      <c r="S22" s="9">
        <f>+'24-03-315'!AC187</f>
        <v>0</v>
      </c>
      <c r="T22" s="9">
        <f>+'24-03-315'!AD187</f>
        <v>0</v>
      </c>
      <c r="U22" s="9">
        <f>+'24-03-315'!AE187</f>
        <v>0</v>
      </c>
      <c r="V22" s="9">
        <f>+'24-03-315'!AF187</f>
        <v>0</v>
      </c>
      <c r="W22" s="9">
        <f>+'24-03-315'!AG187</f>
        <v>0</v>
      </c>
      <c r="X22" s="11">
        <f>+'24-03-315'!AH187</f>
        <v>0</v>
      </c>
      <c r="Y22" s="11">
        <f>+'24-03-315'!AI187</f>
        <v>0</v>
      </c>
    </row>
    <row r="23" spans="1:25" s="12" customFormat="1" ht="26.25" customHeight="1">
      <c r="A23" s="14" t="s">
        <v>49</v>
      </c>
      <c r="B23" s="9">
        <f>+'24-03-315'!I191</f>
        <v>533281000</v>
      </c>
      <c r="C23" s="9">
        <f>+'24-03-315'!J191</f>
        <v>101307334</v>
      </c>
      <c r="D23" s="9">
        <f>+'24-03-315'!L191</f>
        <v>0</v>
      </c>
      <c r="E23" s="9">
        <f>+'24-03-315'!M191</f>
        <v>0</v>
      </c>
      <c r="F23" s="9">
        <f>+'24-03-315'!N191</f>
        <v>0</v>
      </c>
      <c r="G23" s="9">
        <f>+'24-03-315'!Q191</f>
        <v>0</v>
      </c>
      <c r="H23" s="9">
        <f>+'24-03-315'!R191</f>
        <v>10125555</v>
      </c>
      <c r="I23" s="9">
        <f>+'24-03-315'!S191</f>
        <v>10125555</v>
      </c>
      <c r="J23" s="9">
        <f>+'24-03-315'!T191</f>
        <v>20251110</v>
      </c>
      <c r="K23" s="9">
        <f>+'24-03-315'!U191</f>
        <v>10386837</v>
      </c>
      <c r="L23" s="9">
        <f>+'24-03-315'!V191</f>
        <v>5967819</v>
      </c>
      <c r="M23" s="9">
        <f>+'24-03-315'!W191</f>
        <v>15719389</v>
      </c>
      <c r="N23" s="9">
        <f>+'24-03-315'!X191</f>
        <v>32074045</v>
      </c>
      <c r="O23" s="9">
        <f>+'24-03-315'!Y191</f>
        <v>0</v>
      </c>
      <c r="P23" s="9">
        <f>+'24-03-315'!Z191</f>
        <v>0</v>
      </c>
      <c r="Q23" s="9">
        <f>+'24-03-315'!AA191</f>
        <v>0</v>
      </c>
      <c r="R23" s="9">
        <f>+'24-03-315'!AB191</f>
        <v>0</v>
      </c>
      <c r="S23" s="9">
        <f>+'24-03-315'!AC191</f>
        <v>0</v>
      </c>
      <c r="T23" s="9">
        <f>+'24-03-315'!AD191</f>
        <v>0</v>
      </c>
      <c r="U23" s="9">
        <f>+'24-03-315'!AE191</f>
        <v>0</v>
      </c>
      <c r="V23" s="9">
        <f>+'24-03-315'!AF191</f>
        <v>0</v>
      </c>
      <c r="W23" s="9">
        <f>+'24-03-315'!AG191</f>
        <v>52325155</v>
      </c>
      <c r="X23" s="11">
        <f>+'24-03-315'!AH191</f>
        <v>9.8119293580682609E-2</v>
      </c>
      <c r="Y23" s="11">
        <f>+'24-03-315'!AI191</f>
        <v>1</v>
      </c>
    </row>
    <row r="24" spans="1:25" ht="36" customHeight="1">
      <c r="A24" s="66" t="str">
        <f>"TOTAL ASIG."&amp;" "&amp;$A$5</f>
        <v xml:space="preserve">TOTAL ASIG. 24-03-315 ELIGE VIVIR SANO </v>
      </c>
      <c r="B24" s="67">
        <f t="shared" ref="B24:W24" si="0">SUM(B8:B23)</f>
        <v>533281000</v>
      </c>
      <c r="C24" s="67">
        <f t="shared" si="0"/>
        <v>101307334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10125555</v>
      </c>
      <c r="I24" s="70">
        <f t="shared" si="0"/>
        <v>10125555</v>
      </c>
      <c r="J24" s="67">
        <f t="shared" si="0"/>
        <v>20251110</v>
      </c>
      <c r="K24" s="70">
        <f t="shared" si="0"/>
        <v>10386837</v>
      </c>
      <c r="L24" s="70">
        <f t="shared" si="0"/>
        <v>5967819</v>
      </c>
      <c r="M24" s="70">
        <f t="shared" si="0"/>
        <v>15719389</v>
      </c>
      <c r="N24" s="67">
        <f t="shared" si="0"/>
        <v>32074045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52325155</v>
      </c>
      <c r="X24" s="68">
        <f>IF(ISERROR(W24/B24),0,W24/B24)</f>
        <v>9.8119293580682609E-2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377"/>
  <sheetViews>
    <sheetView tabSelected="1" workbookViewId="0">
      <pane xSplit="3" ySplit="7" topLeftCell="D217" activePane="bottomRight" state="frozen"/>
      <selection activeCell="A140" sqref="A140"/>
      <selection pane="topRight" activeCell="A140" sqref="A140"/>
      <selection pane="bottomLeft" activeCell="A140" sqref="A140"/>
      <selection pane="bottomRight" activeCell="A140" sqref="A140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9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2.5703125" style="6" customWidth="1"/>
    <col min="10" max="10" width="11.42578125" style="4" customWidth="1"/>
    <col min="11" max="11" width="23" style="2" customWidth="1"/>
    <col min="12" max="12" width="9" style="3" bestFit="1" customWidth="1"/>
    <col min="13" max="13" width="8" style="3" bestFit="1" customWidth="1"/>
    <col min="14" max="14" width="11.140625" style="3" customWidth="1"/>
    <col min="15" max="15" width="10.42578125" style="3" customWidth="1"/>
    <col min="16" max="16" width="13.85546875" style="5" hidden="1" customWidth="1"/>
    <col min="17" max="19" width="12" style="6" hidden="1" customWidth="1" outlineLevel="1"/>
    <col min="20" max="20" width="11.42578125" style="6" customWidth="1" collapsed="1"/>
    <col min="21" max="23" width="11.42578125" style="6" customWidth="1" outlineLevel="1"/>
    <col min="24" max="24" width="11.425781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89" t="s">
        <v>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s="1" customFormat="1" ht="16.5" customHeight="1">
      <c r="A2" s="190" t="s">
        <v>77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35" s="1" customFormat="1" ht="16.5" customHeight="1">
      <c r="A3" s="189" t="s">
        <v>339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</row>
    <row r="5" spans="1:35" ht="17.25" customHeight="1">
      <c r="A5" s="197" t="s">
        <v>80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35" s="3" customFormat="1" ht="25.5" customHeight="1">
      <c r="A6" s="191" t="s">
        <v>0</v>
      </c>
      <c r="B6" s="47" t="s">
        <v>34</v>
      </c>
      <c r="C6" s="192" t="s">
        <v>2</v>
      </c>
      <c r="D6" s="191" t="s">
        <v>30</v>
      </c>
      <c r="E6" s="192" t="s">
        <v>3</v>
      </c>
      <c r="F6" s="191" t="s">
        <v>31</v>
      </c>
      <c r="G6" s="191" t="s">
        <v>4</v>
      </c>
      <c r="H6" s="191"/>
      <c r="I6" s="199" t="s">
        <v>32</v>
      </c>
      <c r="J6" s="199" t="s">
        <v>10</v>
      </c>
      <c r="K6" s="191" t="s">
        <v>8</v>
      </c>
      <c r="L6" s="205" t="s">
        <v>21</v>
      </c>
      <c r="M6" s="206"/>
      <c r="N6" s="207"/>
      <c r="O6" s="191" t="s">
        <v>9</v>
      </c>
      <c r="P6" s="192" t="s">
        <v>5</v>
      </c>
      <c r="Q6" s="204" t="s">
        <v>33</v>
      </c>
      <c r="R6" s="204"/>
      <c r="S6" s="204"/>
      <c r="T6" s="194" t="s">
        <v>23</v>
      </c>
      <c r="U6" s="204" t="s">
        <v>33</v>
      </c>
      <c r="V6" s="204"/>
      <c r="W6" s="204"/>
      <c r="X6" s="208" t="s">
        <v>24</v>
      </c>
      <c r="Y6" s="204" t="s">
        <v>33</v>
      </c>
      <c r="Z6" s="204"/>
      <c r="AA6" s="204"/>
      <c r="AB6" s="194" t="s">
        <v>25</v>
      </c>
      <c r="AC6" s="204" t="s">
        <v>33</v>
      </c>
      <c r="AD6" s="204"/>
      <c r="AE6" s="204"/>
      <c r="AF6" s="194" t="s">
        <v>26</v>
      </c>
      <c r="AG6" s="194" t="s">
        <v>47</v>
      </c>
      <c r="AH6" s="196" t="s">
        <v>53</v>
      </c>
      <c r="AI6" s="196"/>
    </row>
    <row r="7" spans="1:35" s="3" customFormat="1" ht="22.5">
      <c r="A7" s="191"/>
      <c r="B7" s="48" t="s">
        <v>1</v>
      </c>
      <c r="C7" s="193"/>
      <c r="D7" s="191"/>
      <c r="E7" s="193"/>
      <c r="F7" s="191"/>
      <c r="G7" s="49" t="s">
        <v>6</v>
      </c>
      <c r="H7" s="49" t="s">
        <v>7</v>
      </c>
      <c r="I7" s="200"/>
      <c r="J7" s="200"/>
      <c r="K7" s="191"/>
      <c r="L7" s="50" t="s">
        <v>11</v>
      </c>
      <c r="M7" s="50" t="s">
        <v>22</v>
      </c>
      <c r="N7" s="51" t="s">
        <v>75</v>
      </c>
      <c r="O7" s="191"/>
      <c r="P7" s="193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9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201" t="s">
        <v>52</v>
      </c>
      <c r="C8" s="202"/>
      <c r="D8" s="203"/>
      <c r="E8" s="18"/>
      <c r="F8" s="19"/>
      <c r="G8" s="20"/>
      <c r="H8" s="20"/>
      <c r="I8" s="232">
        <v>63789826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>
      <c r="A9" s="71">
        <v>1</v>
      </c>
      <c r="B9" s="114" t="s">
        <v>344</v>
      </c>
      <c r="C9" s="85">
        <v>41817</v>
      </c>
      <c r="D9" s="75" t="s">
        <v>347</v>
      </c>
      <c r="E9" s="75" t="s">
        <v>214</v>
      </c>
      <c r="F9" s="81" t="s">
        <v>203</v>
      </c>
      <c r="G9" s="85">
        <v>41817</v>
      </c>
      <c r="H9" s="85">
        <v>42182</v>
      </c>
      <c r="I9" s="233"/>
      <c r="J9" s="72">
        <v>13566332</v>
      </c>
      <c r="K9" s="73" t="s">
        <v>343</v>
      </c>
      <c r="L9" s="35">
        <v>5805</v>
      </c>
      <c r="M9" s="91"/>
      <c r="N9" s="91"/>
      <c r="O9" s="19"/>
      <c r="P9" s="25"/>
      <c r="Q9" s="22"/>
      <c r="R9" s="40"/>
      <c r="S9" s="40"/>
      <c r="T9" s="40">
        <f>SUM(Q9:S9)</f>
        <v>0</v>
      </c>
      <c r="U9" s="40"/>
      <c r="V9" s="40"/>
      <c r="W9" s="74">
        <v>13566332</v>
      </c>
      <c r="X9" s="40">
        <f>SUM(U9:W9)</f>
        <v>13566332</v>
      </c>
      <c r="Y9" s="40"/>
      <c r="Z9" s="40"/>
      <c r="AA9" s="40"/>
      <c r="AB9" s="40">
        <f t="shared" ref="AB9:AB15" si="0">SUM(Y9:AA9)</f>
        <v>0</v>
      </c>
      <c r="AC9" s="35"/>
      <c r="AD9" s="35"/>
      <c r="AE9" s="35"/>
      <c r="AF9" s="40">
        <f t="shared" ref="AF9:AF15" si="1">SUM(AC9:AE9)</f>
        <v>0</v>
      </c>
      <c r="AG9" s="40">
        <f t="shared" ref="AG9:AG17" si="2">SUM(T9,X9,AB9,AF9)</f>
        <v>13566332</v>
      </c>
      <c r="AH9" s="26"/>
      <c r="AI9" s="26"/>
    </row>
    <row r="10" spans="1:35">
      <c r="A10" s="71">
        <v>2</v>
      </c>
      <c r="B10" s="114" t="s">
        <v>345</v>
      </c>
      <c r="C10" s="85">
        <v>41817</v>
      </c>
      <c r="D10" s="75" t="s">
        <v>348</v>
      </c>
      <c r="E10" s="75" t="s">
        <v>214</v>
      </c>
      <c r="F10" s="81" t="s">
        <v>203</v>
      </c>
      <c r="G10" s="85">
        <v>41817</v>
      </c>
      <c r="H10" s="85">
        <v>42182</v>
      </c>
      <c r="I10" s="233"/>
      <c r="J10" s="72">
        <v>500000</v>
      </c>
      <c r="K10" s="73" t="s">
        <v>343</v>
      </c>
      <c r="L10" s="35">
        <v>59</v>
      </c>
      <c r="M10" s="91"/>
      <c r="N10" s="91"/>
      <c r="O10" s="19"/>
      <c r="P10" s="25"/>
      <c r="Q10" s="22"/>
      <c r="R10" s="40"/>
      <c r="S10" s="40"/>
      <c r="T10" s="40">
        <f t="shared" ref="T10:T17" si="3">SUM(Q10:S10)</f>
        <v>0</v>
      </c>
      <c r="U10" s="40"/>
      <c r="V10" s="40"/>
      <c r="W10" s="35">
        <v>500000</v>
      </c>
      <c r="X10" s="40">
        <f t="shared" ref="X10:X17" si="4">SUM(U10:W10)</f>
        <v>500000</v>
      </c>
      <c r="Y10" s="40"/>
      <c r="Z10" s="40"/>
      <c r="AA10" s="40"/>
      <c r="AB10" s="40">
        <f t="shared" si="0"/>
        <v>0</v>
      </c>
      <c r="AC10" s="35"/>
      <c r="AD10" s="35"/>
      <c r="AE10" s="35"/>
      <c r="AF10" s="40">
        <f t="shared" si="1"/>
        <v>0</v>
      </c>
      <c r="AG10" s="40">
        <f t="shared" si="2"/>
        <v>500000</v>
      </c>
      <c r="AH10" s="26"/>
      <c r="AI10" s="26"/>
    </row>
    <row r="11" spans="1:35">
      <c r="A11" s="127">
        <v>3</v>
      </c>
      <c r="B11" s="128" t="s">
        <v>346</v>
      </c>
      <c r="C11" s="129">
        <v>41817</v>
      </c>
      <c r="D11" s="130" t="s">
        <v>349</v>
      </c>
      <c r="E11" s="130" t="s">
        <v>214</v>
      </c>
      <c r="F11" s="103" t="s">
        <v>203</v>
      </c>
      <c r="G11" s="129">
        <v>41817</v>
      </c>
      <c r="H11" s="129">
        <v>42182</v>
      </c>
      <c r="I11" s="233"/>
      <c r="J11" s="72">
        <v>1000000</v>
      </c>
      <c r="K11" s="73" t="s">
        <v>343</v>
      </c>
      <c r="L11" s="35">
        <v>313</v>
      </c>
      <c r="M11" s="91"/>
      <c r="N11" s="91"/>
      <c r="O11" s="19"/>
      <c r="P11" s="25"/>
      <c r="Q11" s="22"/>
      <c r="R11" s="40"/>
      <c r="S11" s="40"/>
      <c r="T11" s="40">
        <f t="shared" si="3"/>
        <v>0</v>
      </c>
      <c r="U11" s="40"/>
      <c r="V11" s="40"/>
      <c r="W11" s="35">
        <v>1000000</v>
      </c>
      <c r="X11" s="40">
        <f t="shared" si="4"/>
        <v>1000000</v>
      </c>
      <c r="Y11" s="40"/>
      <c r="Z11" s="40"/>
      <c r="AA11" s="40"/>
      <c r="AB11" s="40">
        <f t="shared" si="0"/>
        <v>0</v>
      </c>
      <c r="AC11" s="35"/>
      <c r="AD11" s="35"/>
      <c r="AE11" s="35"/>
      <c r="AF11" s="40">
        <f t="shared" si="1"/>
        <v>0</v>
      </c>
      <c r="AG11" s="40">
        <f t="shared" si="2"/>
        <v>1000000</v>
      </c>
      <c r="AH11" s="26"/>
      <c r="AI11" s="26"/>
    </row>
    <row r="12" spans="1:35" ht="12.75">
      <c r="A12" s="71">
        <v>4</v>
      </c>
      <c r="B12" s="131" t="s">
        <v>350</v>
      </c>
      <c r="C12" s="124">
        <v>41806</v>
      </c>
      <c r="D12" s="73" t="s">
        <v>351</v>
      </c>
      <c r="E12" s="73" t="s">
        <v>214</v>
      </c>
      <c r="F12" s="102" t="s">
        <v>203</v>
      </c>
      <c r="G12" s="124"/>
      <c r="H12" s="132"/>
      <c r="I12" s="233"/>
      <c r="J12" s="72">
        <v>500000</v>
      </c>
      <c r="K12" s="73" t="s">
        <v>343</v>
      </c>
      <c r="L12" s="35"/>
      <c r="M12" s="91"/>
      <c r="N12" s="91"/>
      <c r="O12" s="19"/>
      <c r="P12" s="25"/>
      <c r="Q12" s="22"/>
      <c r="R12" s="40"/>
      <c r="S12" s="40"/>
      <c r="T12" s="40">
        <f t="shared" si="3"/>
        <v>0</v>
      </c>
      <c r="U12" s="40"/>
      <c r="V12" s="40"/>
      <c r="W12" s="35">
        <v>500000</v>
      </c>
      <c r="X12" s="40">
        <f t="shared" si="4"/>
        <v>500000</v>
      </c>
      <c r="Y12" s="40"/>
      <c r="Z12" s="40"/>
      <c r="AA12" s="40"/>
      <c r="AB12" s="40">
        <f t="shared" si="0"/>
        <v>0</v>
      </c>
      <c r="AC12" s="35"/>
      <c r="AD12" s="35"/>
      <c r="AE12" s="35"/>
      <c r="AF12" s="40">
        <f t="shared" si="1"/>
        <v>0</v>
      </c>
      <c r="AG12" s="40">
        <f t="shared" si="2"/>
        <v>500000</v>
      </c>
      <c r="AH12" s="26"/>
      <c r="AI12" s="26"/>
    </row>
    <row r="13" spans="1:35">
      <c r="A13" s="71">
        <v>5</v>
      </c>
      <c r="B13" s="131" t="s">
        <v>350</v>
      </c>
      <c r="C13" s="124">
        <v>41806</v>
      </c>
      <c r="D13" s="73" t="s">
        <v>352</v>
      </c>
      <c r="E13" s="73" t="s">
        <v>214</v>
      </c>
      <c r="F13" s="102" t="s">
        <v>203</v>
      </c>
      <c r="G13" s="124"/>
      <c r="H13" s="124"/>
      <c r="I13" s="233"/>
      <c r="J13" s="72">
        <v>12152274</v>
      </c>
      <c r="K13" s="73" t="s">
        <v>343</v>
      </c>
      <c r="L13" s="35"/>
      <c r="M13" s="91"/>
      <c r="N13" s="91"/>
      <c r="O13" s="19"/>
      <c r="P13" s="25"/>
      <c r="Q13" s="22"/>
      <c r="R13" s="40"/>
      <c r="S13" s="40"/>
      <c r="T13" s="40">
        <f t="shared" si="3"/>
        <v>0</v>
      </c>
      <c r="U13" s="40"/>
      <c r="V13" s="40"/>
      <c r="W13" s="35"/>
      <c r="X13" s="40">
        <f t="shared" si="4"/>
        <v>0</v>
      </c>
      <c r="Y13" s="40"/>
      <c r="Z13" s="40"/>
      <c r="AA13" s="40"/>
      <c r="AB13" s="40">
        <f t="shared" si="0"/>
        <v>0</v>
      </c>
      <c r="AC13" s="35"/>
      <c r="AD13" s="35"/>
      <c r="AE13" s="35"/>
      <c r="AF13" s="40">
        <f t="shared" si="1"/>
        <v>0</v>
      </c>
      <c r="AG13" s="40">
        <f t="shared" si="2"/>
        <v>0</v>
      </c>
      <c r="AH13" s="26"/>
      <c r="AI13" s="26"/>
    </row>
    <row r="14" spans="1:35" ht="12.75">
      <c r="A14" s="71">
        <v>6</v>
      </c>
      <c r="B14" s="131" t="s">
        <v>350</v>
      </c>
      <c r="C14" s="124">
        <v>41806</v>
      </c>
      <c r="D14" s="73" t="s">
        <v>353</v>
      </c>
      <c r="E14" s="73" t="s">
        <v>214</v>
      </c>
      <c r="F14" s="102" t="s">
        <v>203</v>
      </c>
      <c r="G14" s="124"/>
      <c r="H14" s="132"/>
      <c r="I14" s="233"/>
      <c r="J14" s="72">
        <v>500000</v>
      </c>
      <c r="K14" s="73" t="s">
        <v>343</v>
      </c>
      <c r="L14" s="35"/>
      <c r="M14" s="91"/>
      <c r="N14" s="91"/>
      <c r="O14" s="19"/>
      <c r="P14" s="25"/>
      <c r="Q14" s="22"/>
      <c r="R14" s="40"/>
      <c r="S14" s="40"/>
      <c r="T14" s="40">
        <f t="shared" si="3"/>
        <v>0</v>
      </c>
      <c r="U14" s="40"/>
      <c r="V14" s="40"/>
      <c r="W14" s="35"/>
      <c r="X14" s="40">
        <f t="shared" si="4"/>
        <v>0</v>
      </c>
      <c r="Y14" s="40"/>
      <c r="Z14" s="40"/>
      <c r="AA14" s="40"/>
      <c r="AB14" s="40">
        <f t="shared" si="0"/>
        <v>0</v>
      </c>
      <c r="AC14" s="35"/>
      <c r="AD14" s="35"/>
      <c r="AE14" s="35"/>
      <c r="AF14" s="40">
        <f t="shared" si="1"/>
        <v>0</v>
      </c>
      <c r="AG14" s="40">
        <f t="shared" si="2"/>
        <v>0</v>
      </c>
      <c r="AH14" s="26"/>
      <c r="AI14" s="26"/>
    </row>
    <row r="15" spans="1:35" ht="12.75">
      <c r="A15" s="71">
        <v>7</v>
      </c>
      <c r="B15" s="131" t="s">
        <v>350</v>
      </c>
      <c r="C15" s="124">
        <v>41806</v>
      </c>
      <c r="D15" s="73" t="s">
        <v>354</v>
      </c>
      <c r="E15" s="73" t="s">
        <v>214</v>
      </c>
      <c r="F15" s="102" t="s">
        <v>203</v>
      </c>
      <c r="G15" s="124"/>
      <c r="H15" s="132"/>
      <c r="I15" s="233"/>
      <c r="J15" s="72">
        <v>1240749</v>
      </c>
      <c r="K15" s="73" t="s">
        <v>343</v>
      </c>
      <c r="L15" s="35"/>
      <c r="M15" s="91"/>
      <c r="N15" s="91"/>
      <c r="O15" s="19"/>
      <c r="P15" s="25"/>
      <c r="Q15" s="22"/>
      <c r="R15" s="40"/>
      <c r="S15" s="40"/>
      <c r="T15" s="40">
        <f t="shared" si="3"/>
        <v>0</v>
      </c>
      <c r="U15" s="40"/>
      <c r="V15" s="40"/>
      <c r="W15" s="35"/>
      <c r="X15" s="40">
        <f t="shared" si="4"/>
        <v>0</v>
      </c>
      <c r="Y15" s="40"/>
      <c r="Z15" s="40"/>
      <c r="AA15" s="40"/>
      <c r="AB15" s="40">
        <f t="shared" si="0"/>
        <v>0</v>
      </c>
      <c r="AC15" s="35"/>
      <c r="AD15" s="35"/>
      <c r="AE15" s="35"/>
      <c r="AF15" s="40">
        <f t="shared" si="1"/>
        <v>0</v>
      </c>
      <c r="AG15" s="40">
        <f t="shared" si="2"/>
        <v>0</v>
      </c>
      <c r="AH15" s="26"/>
      <c r="AI15" s="26"/>
    </row>
    <row r="16" spans="1:35" ht="12.75" outlineLevel="1">
      <c r="A16" s="71">
        <v>8</v>
      </c>
      <c r="B16" s="39"/>
      <c r="C16" s="31"/>
      <c r="D16" s="39"/>
      <c r="E16" s="39"/>
      <c r="F16" s="39"/>
      <c r="G16" s="31"/>
      <c r="H16" s="132"/>
      <c r="I16" s="187"/>
      <c r="J16" s="72">
        <v>31682608</v>
      </c>
      <c r="K16" s="73" t="s">
        <v>84</v>
      </c>
      <c r="L16" s="35"/>
      <c r="M16" s="35"/>
      <c r="N16" s="35"/>
      <c r="O16" s="39"/>
      <c r="P16" s="39"/>
      <c r="Q16" s="74">
        <v>61960</v>
      </c>
      <c r="R16" s="35">
        <v>5268301</v>
      </c>
      <c r="S16" s="35">
        <v>2613110</v>
      </c>
      <c r="T16" s="40">
        <f t="shared" si="3"/>
        <v>7943371</v>
      </c>
      <c r="U16" s="35">
        <v>2628600</v>
      </c>
      <c r="V16" s="35">
        <v>2628600</v>
      </c>
      <c r="W16" s="35">
        <v>2798988</v>
      </c>
      <c r="X16" s="40">
        <f t="shared" si="4"/>
        <v>8056188</v>
      </c>
      <c r="Y16" s="35"/>
      <c r="Z16" s="35"/>
      <c r="AA16" s="35"/>
      <c r="AB16" s="40">
        <f>SUM(Y16:AA16)</f>
        <v>0</v>
      </c>
      <c r="AC16" s="35"/>
      <c r="AD16" s="35"/>
      <c r="AE16" s="35"/>
      <c r="AF16" s="40">
        <f>SUM(AC16:AE16)</f>
        <v>0</v>
      </c>
      <c r="AG16" s="40">
        <f t="shared" si="2"/>
        <v>15999559</v>
      </c>
      <c r="AH16" s="41">
        <f>IF(ISERROR(AG16/I8),0,AG16/I8)</f>
        <v>0.25081678385515582</v>
      </c>
      <c r="AI16" s="42">
        <f>IF(ISERROR(AG16/$AG$360),"-",AG16/$AG$360)</f>
        <v>7.5754917160174079E-3</v>
      </c>
    </row>
    <row r="17" spans="1:35" ht="12.75" outlineLevel="1">
      <c r="A17" s="71">
        <v>9</v>
      </c>
      <c r="B17" s="39"/>
      <c r="C17" s="31"/>
      <c r="D17" s="39"/>
      <c r="E17" s="39"/>
      <c r="F17" s="39"/>
      <c r="G17" s="31"/>
      <c r="H17" s="88"/>
      <c r="I17" s="188"/>
      <c r="J17" s="72">
        <v>533562</v>
      </c>
      <c r="K17" s="73" t="s">
        <v>85</v>
      </c>
      <c r="L17" s="35"/>
      <c r="M17" s="35"/>
      <c r="N17" s="35"/>
      <c r="O17" s="39"/>
      <c r="P17" s="39"/>
      <c r="Q17" s="74"/>
      <c r="R17" s="35"/>
      <c r="S17" s="35"/>
      <c r="T17" s="40">
        <f t="shared" si="3"/>
        <v>0</v>
      </c>
      <c r="U17" s="35"/>
      <c r="V17" s="35"/>
      <c r="W17" s="35">
        <v>367716</v>
      </c>
      <c r="X17" s="40">
        <f t="shared" si="4"/>
        <v>367716</v>
      </c>
      <c r="Y17" s="35"/>
      <c r="Z17" s="35"/>
      <c r="AA17" s="35"/>
      <c r="AB17" s="40">
        <f t="shared" ref="AB17" si="5">SUM(Y17:AA17)</f>
        <v>0</v>
      </c>
      <c r="AC17" s="35"/>
      <c r="AD17" s="35"/>
      <c r="AE17" s="35"/>
      <c r="AF17" s="40">
        <f t="shared" ref="AF17" si="6">SUM(AC17:AE17)</f>
        <v>0</v>
      </c>
      <c r="AG17" s="40">
        <f t="shared" si="2"/>
        <v>367716</v>
      </c>
      <c r="AH17" s="41"/>
      <c r="AI17" s="42"/>
    </row>
    <row r="18" spans="1:35" ht="12.75" customHeight="1">
      <c r="A18" s="210" t="s">
        <v>56</v>
      </c>
      <c r="B18" s="211"/>
      <c r="C18" s="211"/>
      <c r="D18" s="211"/>
      <c r="E18" s="211"/>
      <c r="F18" s="211"/>
      <c r="G18" s="211"/>
      <c r="H18" s="212"/>
      <c r="I18" s="55">
        <f>SUM(I8:I8)</f>
        <v>63789826</v>
      </c>
      <c r="J18" s="55">
        <f>SUM(J9:J17)</f>
        <v>61675525</v>
      </c>
      <c r="K18" s="56"/>
      <c r="L18" s="55">
        <f>SUM(L16:L16)</f>
        <v>0</v>
      </c>
      <c r="M18" s="55">
        <f>SUM(M16:M16)</f>
        <v>0</v>
      </c>
      <c r="N18" s="55">
        <f>SUM(N16:N16)</f>
        <v>0</v>
      </c>
      <c r="O18" s="57"/>
      <c r="P18" s="59"/>
      <c r="Q18" s="55">
        <f>SUM(P9:P17)</f>
        <v>0</v>
      </c>
      <c r="R18" s="55">
        <f>SUM(Q9:Q17)</f>
        <v>61960</v>
      </c>
      <c r="S18" s="55">
        <f>SUM(R9:R17)</f>
        <v>5268301</v>
      </c>
      <c r="T18" s="60">
        <f>SUM(T9:T17)</f>
        <v>7943371</v>
      </c>
      <c r="U18" s="55">
        <f>SUM(U9:U17)</f>
        <v>2628600</v>
      </c>
      <c r="V18" s="55">
        <f t="shared" ref="V18:W18" si="7">SUM(V9:V17)</f>
        <v>2628600</v>
      </c>
      <c r="W18" s="55">
        <f t="shared" si="7"/>
        <v>18733036</v>
      </c>
      <c r="X18" s="60">
        <f>SUM(X9:X17)</f>
        <v>23990236</v>
      </c>
      <c r="Y18" s="55">
        <f t="shared" ref="Y18:AF18" si="8">SUM(Y16:Y16)</f>
        <v>0</v>
      </c>
      <c r="Z18" s="55">
        <f t="shared" si="8"/>
        <v>0</v>
      </c>
      <c r="AA18" s="55">
        <f t="shared" si="8"/>
        <v>0</v>
      </c>
      <c r="AB18" s="60">
        <f t="shared" si="8"/>
        <v>0</v>
      </c>
      <c r="AC18" s="55">
        <f t="shared" si="8"/>
        <v>0</v>
      </c>
      <c r="AD18" s="55">
        <f t="shared" si="8"/>
        <v>0</v>
      </c>
      <c r="AE18" s="55">
        <f t="shared" si="8"/>
        <v>0</v>
      </c>
      <c r="AF18" s="60">
        <f t="shared" si="8"/>
        <v>0</v>
      </c>
      <c r="AG18" s="53">
        <f>SUM(AG9:AG17)</f>
        <v>31933607</v>
      </c>
      <c r="AH18" s="54">
        <f>IF(ISERROR(AG18/I18),0,AG18/I18)</f>
        <v>0.50060658575867567</v>
      </c>
      <c r="AI18" s="54">
        <f>IF(ISERROR(AG18/$AG$360),0,AG18/$AG$360)</f>
        <v>1.5119965199731786E-2</v>
      </c>
    </row>
    <row r="19" spans="1:35" ht="12.75" customHeight="1">
      <c r="A19" s="36"/>
      <c r="B19" s="213" t="s">
        <v>12</v>
      </c>
      <c r="C19" s="214"/>
      <c r="D19" s="215"/>
      <c r="E19" s="18"/>
      <c r="F19" s="19"/>
      <c r="G19" s="20"/>
      <c r="H19" s="20"/>
      <c r="I19" s="186">
        <v>104119393</v>
      </c>
      <c r="J19" s="22"/>
      <c r="K19" s="23"/>
      <c r="L19" s="24"/>
      <c r="M19" s="24"/>
      <c r="N19" s="24"/>
      <c r="O19" s="19"/>
      <c r="P19" s="25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6"/>
      <c r="AI19" s="26"/>
    </row>
    <row r="20" spans="1:35">
      <c r="A20" s="89">
        <v>1</v>
      </c>
      <c r="B20" s="114" t="s">
        <v>206</v>
      </c>
      <c r="C20" s="85" t="s">
        <v>202</v>
      </c>
      <c r="D20" s="75" t="s">
        <v>208</v>
      </c>
      <c r="E20" s="75" t="s">
        <v>214</v>
      </c>
      <c r="F20" s="81" t="s">
        <v>203</v>
      </c>
      <c r="G20" s="85" t="s">
        <v>202</v>
      </c>
      <c r="H20" s="85">
        <v>42004</v>
      </c>
      <c r="I20" s="230"/>
      <c r="J20" s="72">
        <v>23805316</v>
      </c>
      <c r="K20" s="83"/>
      <c r="L20" s="138"/>
      <c r="M20" s="137"/>
      <c r="N20" s="91"/>
      <c r="O20" s="19" t="s">
        <v>296</v>
      </c>
      <c r="P20" s="25"/>
      <c r="Q20" s="22"/>
      <c r="R20" s="40"/>
      <c r="S20" s="35">
        <v>23805316</v>
      </c>
      <c r="T20" s="40">
        <f>SUM(Q20:S20)</f>
        <v>23805316</v>
      </c>
      <c r="U20" s="40"/>
      <c r="V20" s="40"/>
      <c r="W20" s="40"/>
      <c r="X20" s="40">
        <f t="shared" ref="X20:X28" si="9">SUM(U20:W20)</f>
        <v>0</v>
      </c>
      <c r="Y20" s="35"/>
      <c r="Z20" s="35"/>
      <c r="AA20" s="35"/>
      <c r="AB20" s="40">
        <f t="shared" ref="AB20:AB25" si="10">SUM(Y20:AA20)</f>
        <v>0</v>
      </c>
      <c r="AC20" s="35"/>
      <c r="AD20" s="35"/>
      <c r="AE20" s="35"/>
      <c r="AF20" s="40">
        <f t="shared" ref="AF20:AF25" si="11">SUM(AC20:AE20)</f>
        <v>0</v>
      </c>
      <c r="AG20" s="40">
        <f t="shared" ref="AG20:AG25" si="12">SUM(T20,X20,AB20,AF20)</f>
        <v>23805316</v>
      </c>
      <c r="AH20" s="41">
        <f>IF(ISERROR(AG20/I19),0,AG20/I19)</f>
        <v>0.22863479428851452</v>
      </c>
      <c r="AI20" s="42">
        <f t="shared" ref="AI20:AI25" si="13">IF(ISERROR(AG20/$AG$360),"-",AG20/$AG$360)</f>
        <v>1.1271371551876939E-2</v>
      </c>
    </row>
    <row r="21" spans="1:35">
      <c r="A21" s="89">
        <v>2</v>
      </c>
      <c r="B21" s="114" t="s">
        <v>207</v>
      </c>
      <c r="C21" s="85" t="s">
        <v>202</v>
      </c>
      <c r="D21" s="75" t="s">
        <v>209</v>
      </c>
      <c r="E21" s="75" t="s">
        <v>214</v>
      </c>
      <c r="F21" s="81" t="s">
        <v>203</v>
      </c>
      <c r="G21" s="85" t="s">
        <v>202</v>
      </c>
      <c r="H21" s="85">
        <v>42004</v>
      </c>
      <c r="I21" s="230"/>
      <c r="J21" s="72">
        <v>1385604</v>
      </c>
      <c r="K21" s="83"/>
      <c r="L21" s="138"/>
      <c r="M21" s="137"/>
      <c r="N21" s="91"/>
      <c r="O21" s="19" t="s">
        <v>296</v>
      </c>
      <c r="P21" s="25"/>
      <c r="Q21" s="22"/>
      <c r="R21" s="40"/>
      <c r="S21" s="35">
        <v>1385604</v>
      </c>
      <c r="T21" s="40">
        <f>SUM(Q21:S21)</f>
        <v>1385604</v>
      </c>
      <c r="U21" s="40"/>
      <c r="V21" s="40"/>
      <c r="W21" s="40"/>
      <c r="X21" s="40">
        <f t="shared" si="9"/>
        <v>0</v>
      </c>
      <c r="Y21" s="35"/>
      <c r="Z21" s="35"/>
      <c r="AA21" s="35"/>
      <c r="AB21" s="40">
        <f t="shared" si="10"/>
        <v>0</v>
      </c>
      <c r="AC21" s="35"/>
      <c r="AD21" s="35"/>
      <c r="AE21" s="35"/>
      <c r="AF21" s="40">
        <f t="shared" si="11"/>
        <v>0</v>
      </c>
      <c r="AG21" s="40">
        <f t="shared" si="12"/>
        <v>1385604</v>
      </c>
      <c r="AH21" s="41">
        <f>IF(ISERROR(AG21/I19),0,AG21/I19)</f>
        <v>1.330783785879351E-2</v>
      </c>
      <c r="AI21" s="42">
        <f t="shared" si="13"/>
        <v>6.5605755906650829E-4</v>
      </c>
    </row>
    <row r="22" spans="1:35">
      <c r="A22" s="89">
        <v>3</v>
      </c>
      <c r="B22" s="114" t="s">
        <v>215</v>
      </c>
      <c r="C22" s="85" t="s">
        <v>202</v>
      </c>
      <c r="D22" s="75" t="s">
        <v>210</v>
      </c>
      <c r="E22" s="75" t="s">
        <v>214</v>
      </c>
      <c r="F22" s="81" t="s">
        <v>203</v>
      </c>
      <c r="G22" s="85" t="s">
        <v>202</v>
      </c>
      <c r="H22" s="85">
        <v>42004</v>
      </c>
      <c r="I22" s="230"/>
      <c r="J22" s="72">
        <v>1647722</v>
      </c>
      <c r="K22" s="83"/>
      <c r="L22" s="138"/>
      <c r="M22" s="137"/>
      <c r="N22" s="91"/>
      <c r="O22" s="19" t="s">
        <v>296</v>
      </c>
      <c r="P22" s="25"/>
      <c r="Q22" s="22"/>
      <c r="R22" s="40"/>
      <c r="S22" s="35">
        <v>1647722</v>
      </c>
      <c r="T22" s="40">
        <f>SUM(Q22:S22)</f>
        <v>1647722</v>
      </c>
      <c r="U22" s="40"/>
      <c r="V22" s="40"/>
      <c r="W22" s="40"/>
      <c r="X22" s="40">
        <f t="shared" si="9"/>
        <v>0</v>
      </c>
      <c r="Y22" s="35"/>
      <c r="Z22" s="35"/>
      <c r="AA22" s="35"/>
      <c r="AB22" s="40">
        <f t="shared" si="10"/>
        <v>0</v>
      </c>
      <c r="AC22" s="35"/>
      <c r="AD22" s="35"/>
      <c r="AE22" s="35"/>
      <c r="AF22" s="40">
        <f t="shared" si="11"/>
        <v>0</v>
      </c>
      <c r="AG22" s="40">
        <f t="shared" si="12"/>
        <v>1647722</v>
      </c>
      <c r="AH22" s="41">
        <f>IF(ISERROR(AG22/I19),0,AG22/I19)</f>
        <v>1.5825313157559417E-2</v>
      </c>
      <c r="AI22" s="42">
        <f t="shared" si="13"/>
        <v>7.8016552589353465E-4</v>
      </c>
    </row>
    <row r="23" spans="1:35">
      <c r="A23" s="89">
        <v>4</v>
      </c>
      <c r="B23" s="114" t="s">
        <v>216</v>
      </c>
      <c r="C23" s="85" t="s">
        <v>204</v>
      </c>
      <c r="D23" s="75" t="s">
        <v>211</v>
      </c>
      <c r="E23" s="75" t="s">
        <v>214</v>
      </c>
      <c r="F23" s="81" t="s">
        <v>203</v>
      </c>
      <c r="G23" s="85" t="s">
        <v>204</v>
      </c>
      <c r="H23" s="85">
        <v>42004</v>
      </c>
      <c r="I23" s="230"/>
      <c r="J23" s="72">
        <v>9476773</v>
      </c>
      <c r="K23" s="83"/>
      <c r="L23" s="138"/>
      <c r="M23" s="137"/>
      <c r="N23" s="91"/>
      <c r="O23" s="19" t="s">
        <v>296</v>
      </c>
      <c r="P23" s="25"/>
      <c r="Q23" s="22"/>
      <c r="R23" s="40"/>
      <c r="S23" s="35">
        <v>9476773</v>
      </c>
      <c r="T23" s="40">
        <f t="shared" ref="T23:T26" si="14">SUM(Q23:S23)</f>
        <v>9476773</v>
      </c>
      <c r="U23" s="40"/>
      <c r="V23" s="40"/>
      <c r="W23" s="40"/>
      <c r="X23" s="40">
        <f t="shared" si="9"/>
        <v>0</v>
      </c>
      <c r="Y23" s="35"/>
      <c r="Z23" s="35"/>
      <c r="AA23" s="35"/>
      <c r="AB23" s="40">
        <f t="shared" si="10"/>
        <v>0</v>
      </c>
      <c r="AC23" s="35"/>
      <c r="AD23" s="35"/>
      <c r="AE23" s="35"/>
      <c r="AF23" s="40">
        <f t="shared" si="11"/>
        <v>0</v>
      </c>
      <c r="AG23" s="40">
        <f t="shared" si="12"/>
        <v>9476773</v>
      </c>
      <c r="AH23" s="41">
        <f>IF(ISERROR(AG23/I19),0,AG23/I19)</f>
        <v>9.1018327392669296E-2</v>
      </c>
      <c r="AI23" s="42">
        <f t="shared" si="13"/>
        <v>4.4870746347494602E-3</v>
      </c>
    </row>
    <row r="24" spans="1:35">
      <c r="A24" s="89">
        <v>5</v>
      </c>
      <c r="B24" s="114" t="s">
        <v>217</v>
      </c>
      <c r="C24" s="85" t="s">
        <v>205</v>
      </c>
      <c r="D24" s="75" t="s">
        <v>212</v>
      </c>
      <c r="E24" s="75" t="s">
        <v>214</v>
      </c>
      <c r="F24" s="81" t="s">
        <v>203</v>
      </c>
      <c r="G24" s="85" t="s">
        <v>205</v>
      </c>
      <c r="H24" s="85">
        <v>42004</v>
      </c>
      <c r="I24" s="230"/>
      <c r="J24" s="72">
        <v>500000</v>
      </c>
      <c r="K24" s="83"/>
      <c r="L24" s="138"/>
      <c r="M24" s="137"/>
      <c r="N24" s="91"/>
      <c r="O24" s="19" t="s">
        <v>296</v>
      </c>
      <c r="P24" s="25"/>
      <c r="Q24" s="22"/>
      <c r="R24" s="40"/>
      <c r="S24" s="35">
        <v>500000</v>
      </c>
      <c r="T24" s="40">
        <f t="shared" si="14"/>
        <v>500000</v>
      </c>
      <c r="U24" s="40"/>
      <c r="V24" s="40"/>
      <c r="W24" s="40"/>
      <c r="X24" s="40">
        <f t="shared" si="9"/>
        <v>0</v>
      </c>
      <c r="Y24" s="35"/>
      <c r="Z24" s="35"/>
      <c r="AA24" s="35"/>
      <c r="AB24" s="40">
        <f t="shared" si="10"/>
        <v>0</v>
      </c>
      <c r="AC24" s="35"/>
      <c r="AD24" s="35"/>
      <c r="AE24" s="35"/>
      <c r="AF24" s="40">
        <f t="shared" si="11"/>
        <v>0</v>
      </c>
      <c r="AG24" s="40">
        <f t="shared" si="12"/>
        <v>500000</v>
      </c>
      <c r="AH24" s="41">
        <f>IF(ISERROR(AG24/I19),0,AG24/I19)</f>
        <v>4.8021793596126705E-3</v>
      </c>
      <c r="AI24" s="42">
        <f t="shared" si="13"/>
        <v>2.3674064128946954E-4</v>
      </c>
    </row>
    <row r="25" spans="1:35">
      <c r="A25" s="89">
        <v>6</v>
      </c>
      <c r="B25" s="114" t="s">
        <v>218</v>
      </c>
      <c r="C25" s="85" t="s">
        <v>205</v>
      </c>
      <c r="D25" s="75" t="s">
        <v>213</v>
      </c>
      <c r="E25" s="75" t="s">
        <v>214</v>
      </c>
      <c r="F25" s="81" t="s">
        <v>203</v>
      </c>
      <c r="G25" s="85" t="s">
        <v>205</v>
      </c>
      <c r="H25" s="85">
        <v>42004</v>
      </c>
      <c r="I25" s="230"/>
      <c r="J25" s="72">
        <v>5021629</v>
      </c>
      <c r="K25" s="83"/>
      <c r="L25" s="138"/>
      <c r="M25" s="137"/>
      <c r="N25" s="91"/>
      <c r="O25" s="19" t="s">
        <v>296</v>
      </c>
      <c r="P25" s="25"/>
      <c r="Q25" s="22"/>
      <c r="R25" s="40"/>
      <c r="S25" s="35">
        <v>5021629</v>
      </c>
      <c r="T25" s="40">
        <f t="shared" si="14"/>
        <v>5021629</v>
      </c>
      <c r="U25" s="40"/>
      <c r="V25" s="40"/>
      <c r="W25" s="40"/>
      <c r="X25" s="40">
        <f t="shared" si="9"/>
        <v>0</v>
      </c>
      <c r="Y25" s="35"/>
      <c r="Z25" s="35"/>
      <c r="AA25" s="35"/>
      <c r="AB25" s="40">
        <f t="shared" si="10"/>
        <v>0</v>
      </c>
      <c r="AC25" s="35"/>
      <c r="AD25" s="35"/>
      <c r="AE25" s="35"/>
      <c r="AF25" s="40">
        <f t="shared" si="11"/>
        <v>0</v>
      </c>
      <c r="AG25" s="40">
        <f t="shared" si="12"/>
        <v>5021629</v>
      </c>
      <c r="AH25" s="41">
        <f>IF(ISERROR(AG25/I19),0,AG25/I19)</f>
        <v>4.8229526270864832E-2</v>
      </c>
      <c r="AI25" s="42">
        <f t="shared" si="13"/>
        <v>2.3776473395555951E-3</v>
      </c>
    </row>
    <row r="26" spans="1:35">
      <c r="A26" s="89">
        <v>7</v>
      </c>
      <c r="B26" s="114" t="s">
        <v>232</v>
      </c>
      <c r="C26" s="85">
        <v>41746</v>
      </c>
      <c r="D26" s="75" t="s">
        <v>233</v>
      </c>
      <c r="E26" s="75" t="s">
        <v>214</v>
      </c>
      <c r="F26" s="81" t="s">
        <v>203</v>
      </c>
      <c r="G26" s="85">
        <v>41750</v>
      </c>
      <c r="H26" s="85">
        <v>42004</v>
      </c>
      <c r="I26" s="230"/>
      <c r="J26" s="72">
        <v>500000</v>
      </c>
      <c r="K26" s="83"/>
      <c r="L26" s="108"/>
      <c r="M26" s="108"/>
      <c r="N26" s="108"/>
      <c r="O26" s="19" t="s">
        <v>296</v>
      </c>
      <c r="P26" s="109"/>
      <c r="Q26" s="110"/>
      <c r="R26" s="111"/>
      <c r="S26" s="35"/>
      <c r="T26" s="111">
        <f t="shared" si="14"/>
        <v>0</v>
      </c>
      <c r="U26" s="112">
        <v>500000</v>
      </c>
      <c r="V26" s="40"/>
      <c r="W26" s="40"/>
      <c r="X26" s="40">
        <f t="shared" si="9"/>
        <v>500000</v>
      </c>
      <c r="Y26" s="35"/>
      <c r="Z26" s="35"/>
      <c r="AA26" s="35"/>
      <c r="AB26" s="40">
        <f t="shared" ref="AB26" si="15">SUM(Y26:AA26)</f>
        <v>0</v>
      </c>
      <c r="AC26" s="35"/>
      <c r="AD26" s="35"/>
      <c r="AE26" s="35"/>
      <c r="AF26" s="40">
        <f t="shared" ref="AF26" si="16">SUM(AC26:AE26)</f>
        <v>0</v>
      </c>
      <c r="AG26" s="40">
        <f t="shared" ref="AG26" si="17">SUM(T26,X26,AB26,AF26)</f>
        <v>500000</v>
      </c>
      <c r="AH26" s="41">
        <f>IF(ISERROR(AG26/I19),0,AG26/I19)</f>
        <v>4.8021793596126705E-3</v>
      </c>
      <c r="AI26" s="42">
        <f t="shared" ref="AI26" si="18">IF(ISERROR(AG26/$AG$360),"-",AG26/$AG$360)</f>
        <v>2.3674064128946954E-4</v>
      </c>
    </row>
    <row r="27" spans="1:35" outlineLevel="1">
      <c r="A27" s="16">
        <v>8</v>
      </c>
      <c r="B27" s="28"/>
      <c r="C27" s="27"/>
      <c r="D27" s="28"/>
      <c r="E27" s="28"/>
      <c r="F27" s="28"/>
      <c r="G27" s="27"/>
      <c r="H27" s="27"/>
      <c r="I27" s="187"/>
      <c r="J27" s="72">
        <v>56832460</v>
      </c>
      <c r="K27" s="73" t="s">
        <v>84</v>
      </c>
      <c r="L27" s="35"/>
      <c r="M27" s="35"/>
      <c r="N27" s="35"/>
      <c r="O27" s="39"/>
      <c r="P27" s="39"/>
      <c r="Q27" s="74"/>
      <c r="R27" s="35">
        <v>8084996</v>
      </c>
      <c r="S27" s="35">
        <v>4104457</v>
      </c>
      <c r="T27" s="40">
        <f>SUM(Q27:S27)</f>
        <v>12189453</v>
      </c>
      <c r="U27" s="35">
        <v>3134087</v>
      </c>
      <c r="V27" s="35">
        <v>2331719</v>
      </c>
      <c r="W27" s="35">
        <v>4184137</v>
      </c>
      <c r="X27" s="40">
        <f t="shared" si="9"/>
        <v>9649943</v>
      </c>
      <c r="Y27" s="35"/>
      <c r="Z27" s="35"/>
      <c r="AA27" s="35"/>
      <c r="AB27" s="40">
        <f>SUM(Y27:AA27)</f>
        <v>0</v>
      </c>
      <c r="AC27" s="35"/>
      <c r="AD27" s="35"/>
      <c r="AE27" s="35"/>
      <c r="AF27" s="40">
        <f>SUM(AC27:AE27)</f>
        <v>0</v>
      </c>
      <c r="AG27" s="40">
        <f t="shared" ref="AG27:AG28" si="19">SUM(T27,X27,AB27,AF27)</f>
        <v>21839396</v>
      </c>
      <c r="AH27" s="41">
        <f>IF(ISERROR(AG27/I19),0,AG27/I19)</f>
        <v>0.20975339339521504</v>
      </c>
      <c r="AI27" s="42">
        <f>IF(ISERROR(AG27/$AG$360),"-",AG27/$AG$360)</f>
        <v>1.0340545228829351E-2</v>
      </c>
    </row>
    <row r="28" spans="1:35" outlineLevel="1">
      <c r="A28" s="16">
        <v>9</v>
      </c>
      <c r="B28" s="28"/>
      <c r="C28" s="27"/>
      <c r="D28" s="28"/>
      <c r="E28" s="28"/>
      <c r="F28" s="28"/>
      <c r="G28" s="27"/>
      <c r="H28" s="27"/>
      <c r="I28" s="188"/>
      <c r="J28" s="72">
        <v>296647</v>
      </c>
      <c r="K28" s="73" t="s">
        <v>85</v>
      </c>
      <c r="L28" s="35"/>
      <c r="M28" s="35"/>
      <c r="N28" s="35"/>
      <c r="O28" s="28"/>
      <c r="P28" s="28"/>
      <c r="Q28" s="74">
        <v>71478</v>
      </c>
      <c r="R28" s="35"/>
      <c r="S28" s="35">
        <v>79817</v>
      </c>
      <c r="T28" s="40">
        <f t="shared" ref="T28" si="20">SUM(Q28:S28)</f>
        <v>151295</v>
      </c>
      <c r="U28" s="35">
        <v>45684</v>
      </c>
      <c r="V28" s="35"/>
      <c r="W28" s="35">
        <v>80568</v>
      </c>
      <c r="X28" s="40">
        <f t="shared" si="9"/>
        <v>126252</v>
      </c>
      <c r="Y28" s="35"/>
      <c r="Z28" s="35"/>
      <c r="AA28" s="35"/>
      <c r="AB28" s="40">
        <f t="shared" ref="AB28" si="21">SUM(Y28:AA28)</f>
        <v>0</v>
      </c>
      <c r="AC28" s="35"/>
      <c r="AD28" s="35"/>
      <c r="AE28" s="35"/>
      <c r="AF28" s="40">
        <f t="shared" ref="AF28" si="22">SUM(AC28:AE28)</f>
        <v>0</v>
      </c>
      <c r="AG28" s="40">
        <f t="shared" si="19"/>
        <v>277547</v>
      </c>
      <c r="AH28" s="41">
        <f>IF(ISERROR(AG28/I19),0,AG28/I19)</f>
        <v>2.6656609494448359E-3</v>
      </c>
      <c r="AI28" s="42">
        <f>IF(ISERROR(AG28/$AG$360),"-",AG28/$AG$360)</f>
        <v>1.314133095359368E-4</v>
      </c>
    </row>
    <row r="29" spans="1:35" ht="12.75" customHeight="1">
      <c r="A29" s="210" t="s">
        <v>55</v>
      </c>
      <c r="B29" s="211"/>
      <c r="C29" s="211"/>
      <c r="D29" s="211"/>
      <c r="E29" s="211"/>
      <c r="F29" s="211"/>
      <c r="G29" s="211"/>
      <c r="H29" s="212"/>
      <c r="I29" s="55">
        <f>+I19</f>
        <v>104119393</v>
      </c>
      <c r="J29" s="55">
        <f>SUM(J20:J28)</f>
        <v>99466151</v>
      </c>
      <c r="K29" s="56"/>
      <c r="L29" s="55">
        <f>SUM(L27:L28)</f>
        <v>0</v>
      </c>
      <c r="M29" s="55">
        <f>SUM(M27:M28)</f>
        <v>0</v>
      </c>
      <c r="N29" s="55">
        <f>SUM(N27:N28)</f>
        <v>0</v>
      </c>
      <c r="O29" s="57"/>
      <c r="P29" s="59"/>
      <c r="Q29" s="55">
        <f>SUM(Q20:Q28)</f>
        <v>71478</v>
      </c>
      <c r="R29" s="55">
        <f t="shared" ref="R29:S29" si="23">SUM(R20:R28)</f>
        <v>8084996</v>
      </c>
      <c r="S29" s="55">
        <f t="shared" si="23"/>
        <v>46021318</v>
      </c>
      <c r="T29" s="60">
        <f>SUM(T20:T28)</f>
        <v>54177792</v>
      </c>
      <c r="U29" s="55">
        <f>SUM(U20:U28)</f>
        <v>3679771</v>
      </c>
      <c r="V29" s="55">
        <f t="shared" ref="V29:W29" si="24">SUM(V20:V28)</f>
        <v>2331719</v>
      </c>
      <c r="W29" s="55">
        <f t="shared" si="24"/>
        <v>4264705</v>
      </c>
      <c r="X29" s="60">
        <f>SUM(X20:X28)</f>
        <v>10276195</v>
      </c>
      <c r="Y29" s="55">
        <f t="shared" ref="Y29:AF29" si="25">SUM(Y27:Y28)</f>
        <v>0</v>
      </c>
      <c r="Z29" s="55">
        <f t="shared" si="25"/>
        <v>0</v>
      </c>
      <c r="AA29" s="55">
        <f t="shared" si="25"/>
        <v>0</v>
      </c>
      <c r="AB29" s="60">
        <f t="shared" si="25"/>
        <v>0</v>
      </c>
      <c r="AC29" s="55">
        <f t="shared" si="25"/>
        <v>0</v>
      </c>
      <c r="AD29" s="55">
        <f t="shared" si="25"/>
        <v>0</v>
      </c>
      <c r="AE29" s="55">
        <f t="shared" si="25"/>
        <v>0</v>
      </c>
      <c r="AF29" s="60">
        <f t="shared" si="25"/>
        <v>0</v>
      </c>
      <c r="AG29" s="53">
        <f>SUM(AG20:AG28)</f>
        <v>64453987</v>
      </c>
      <c r="AH29" s="54">
        <f>IF(ISERROR(AG29/I29),0,AG29/I29)</f>
        <v>0.61903921203228685</v>
      </c>
      <c r="AI29" s="54">
        <f>IF(ISERROR(AG29/$AG$360),0,AG29/$AG$360)</f>
        <v>3.0517756432086266E-2</v>
      </c>
    </row>
    <row r="30" spans="1:35" ht="12.75" customHeight="1">
      <c r="A30" s="36"/>
      <c r="B30" s="213" t="s">
        <v>13</v>
      </c>
      <c r="C30" s="214"/>
      <c r="D30" s="215"/>
      <c r="E30" s="18"/>
      <c r="F30" s="19"/>
      <c r="G30" s="20"/>
      <c r="H30" s="20"/>
      <c r="I30" s="186">
        <v>63615487</v>
      </c>
      <c r="J30" s="22"/>
      <c r="K30" s="23"/>
      <c r="L30" s="24"/>
      <c r="M30" s="24"/>
      <c r="N30" s="24"/>
      <c r="O30" s="19"/>
      <c r="P30" s="25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6"/>
      <c r="AI30" s="26"/>
    </row>
    <row r="31" spans="1:35">
      <c r="A31" s="36">
        <v>1</v>
      </c>
      <c r="B31" s="114" t="s">
        <v>357</v>
      </c>
      <c r="C31" s="134">
        <v>41793</v>
      </c>
      <c r="D31" s="75" t="s">
        <v>363</v>
      </c>
      <c r="E31" s="75" t="s">
        <v>214</v>
      </c>
      <c r="F31" s="116" t="s">
        <v>203</v>
      </c>
      <c r="G31" s="85" t="s">
        <v>355</v>
      </c>
      <c r="H31" s="85" t="s">
        <v>356</v>
      </c>
      <c r="I31" s="230"/>
      <c r="J31" s="135">
        <v>12870512</v>
      </c>
      <c r="K31" s="234" t="s">
        <v>369</v>
      </c>
      <c r="L31" s="138">
        <v>5507</v>
      </c>
      <c r="M31" s="91"/>
      <c r="N31" s="139" t="s">
        <v>370</v>
      </c>
      <c r="O31" s="19" t="s">
        <v>296</v>
      </c>
      <c r="P31" s="25"/>
      <c r="Q31" s="22"/>
      <c r="R31" s="40"/>
      <c r="S31" s="40"/>
      <c r="T31" s="40">
        <f t="shared" ref="T31:T36" si="26">SUM(Q31:S31)</f>
        <v>0</v>
      </c>
      <c r="U31" s="40"/>
      <c r="V31" s="40"/>
      <c r="W31" s="135">
        <v>12870512</v>
      </c>
      <c r="X31" s="40">
        <f t="shared" ref="X31:X36" si="27">SUM(U31:W31)</f>
        <v>12870512</v>
      </c>
      <c r="Y31" s="40"/>
      <c r="Z31" s="40"/>
      <c r="AA31" s="40"/>
      <c r="AB31" s="40">
        <f t="shared" ref="AB31:AB36" si="28">SUM(Y31:AA31)</f>
        <v>0</v>
      </c>
      <c r="AC31" s="35"/>
      <c r="AD31" s="35"/>
      <c r="AE31" s="35"/>
      <c r="AF31" s="40">
        <f t="shared" ref="AF31:AF36" si="29">SUM(AC31:AE31)</f>
        <v>0</v>
      </c>
      <c r="AG31" s="40">
        <f t="shared" ref="AG31:AG36" si="30">SUM(T31,X31,AB31,AF31)</f>
        <v>12870512</v>
      </c>
      <c r="AH31" s="41">
        <f>IF(ISERROR(AG31/I30),0,AG31/I30)</f>
        <v>0.20231727535151936</v>
      </c>
      <c r="AI31" s="42">
        <f t="shared" ref="AI31:AI36" si="31">IF(ISERROR(AG31/$AG$360),"-",AG31/$AG$360)</f>
        <v>6.0939465292076259E-3</v>
      </c>
    </row>
    <row r="32" spans="1:35">
      <c r="A32" s="36">
        <v>2</v>
      </c>
      <c r="B32" s="114" t="s">
        <v>358</v>
      </c>
      <c r="C32" s="134">
        <v>41793</v>
      </c>
      <c r="D32" s="75" t="s">
        <v>364</v>
      </c>
      <c r="E32" s="75" t="s">
        <v>214</v>
      </c>
      <c r="F32" s="116" t="s">
        <v>203</v>
      </c>
      <c r="G32" s="85" t="s">
        <v>355</v>
      </c>
      <c r="H32" s="85" t="s">
        <v>356</v>
      </c>
      <c r="I32" s="230"/>
      <c r="J32" s="135">
        <v>3409259</v>
      </c>
      <c r="K32" s="235"/>
      <c r="L32" s="138">
        <v>1459</v>
      </c>
      <c r="M32" s="91"/>
      <c r="N32" s="139" t="s">
        <v>370</v>
      </c>
      <c r="O32" s="19" t="s">
        <v>296</v>
      </c>
      <c r="P32" s="25"/>
      <c r="Q32" s="22"/>
      <c r="R32" s="40"/>
      <c r="S32" s="40"/>
      <c r="T32" s="40">
        <f t="shared" si="26"/>
        <v>0</v>
      </c>
      <c r="U32" s="40"/>
      <c r="V32" s="40"/>
      <c r="W32" s="135">
        <v>3409259</v>
      </c>
      <c r="X32" s="40">
        <f t="shared" si="27"/>
        <v>3409259</v>
      </c>
      <c r="Y32" s="40"/>
      <c r="Z32" s="40"/>
      <c r="AA32" s="40"/>
      <c r="AB32" s="40">
        <f t="shared" si="28"/>
        <v>0</v>
      </c>
      <c r="AC32" s="35"/>
      <c r="AD32" s="35"/>
      <c r="AE32" s="35"/>
      <c r="AF32" s="40">
        <f t="shared" si="29"/>
        <v>0</v>
      </c>
      <c r="AG32" s="40">
        <f t="shared" si="30"/>
        <v>3409259</v>
      </c>
      <c r="AH32" s="41">
        <f>IF(ISERROR(AG32/I30),0,AG32/I30)</f>
        <v>5.3591651353702599E-2</v>
      </c>
      <c r="AI32" s="42">
        <f t="shared" si="31"/>
        <v>1.6142203239637911E-3</v>
      </c>
    </row>
    <row r="33" spans="1:35" ht="22.5">
      <c r="A33" s="36">
        <v>3</v>
      </c>
      <c r="B33" s="114" t="s">
        <v>359</v>
      </c>
      <c r="C33" s="134">
        <v>41793</v>
      </c>
      <c r="D33" s="75" t="s">
        <v>365</v>
      </c>
      <c r="E33" s="75" t="s">
        <v>214</v>
      </c>
      <c r="F33" s="116" t="s">
        <v>203</v>
      </c>
      <c r="G33" s="85" t="s">
        <v>355</v>
      </c>
      <c r="H33" s="85" t="s">
        <v>356</v>
      </c>
      <c r="I33" s="230"/>
      <c r="J33" s="136">
        <v>1933983</v>
      </c>
      <c r="K33" s="235"/>
      <c r="L33" s="138">
        <v>828</v>
      </c>
      <c r="M33" s="91"/>
      <c r="N33" s="139" t="s">
        <v>370</v>
      </c>
      <c r="O33" s="19" t="s">
        <v>296</v>
      </c>
      <c r="P33" s="25"/>
      <c r="Q33" s="22"/>
      <c r="R33" s="40"/>
      <c r="S33" s="40"/>
      <c r="T33" s="40">
        <f t="shared" si="26"/>
        <v>0</v>
      </c>
      <c r="U33" s="40"/>
      <c r="V33" s="40"/>
      <c r="W33" s="135">
        <v>1933983</v>
      </c>
      <c r="X33" s="40">
        <f t="shared" si="27"/>
        <v>1933983</v>
      </c>
      <c r="Y33" s="40"/>
      <c r="Z33" s="40"/>
      <c r="AA33" s="40"/>
      <c r="AB33" s="40">
        <f t="shared" si="28"/>
        <v>0</v>
      </c>
      <c r="AC33" s="35"/>
      <c r="AD33" s="35"/>
      <c r="AE33" s="35"/>
      <c r="AF33" s="40">
        <f t="shared" si="29"/>
        <v>0</v>
      </c>
      <c r="AG33" s="40">
        <f t="shared" si="30"/>
        <v>1933983</v>
      </c>
      <c r="AH33" s="41">
        <f>IF(ISERROR(AG33/I30),0,AG33/I30)</f>
        <v>3.0401134868306517E-2</v>
      </c>
      <c r="AI33" s="42">
        <f t="shared" si="31"/>
        <v>9.157047513258643E-4</v>
      </c>
    </row>
    <row r="34" spans="1:35">
      <c r="A34" s="36">
        <v>4</v>
      </c>
      <c r="B34" s="114" t="s">
        <v>360</v>
      </c>
      <c r="C34" s="134">
        <v>41793</v>
      </c>
      <c r="D34" s="75" t="s">
        <v>366</v>
      </c>
      <c r="E34" s="75" t="s">
        <v>214</v>
      </c>
      <c r="F34" s="116" t="s">
        <v>203</v>
      </c>
      <c r="G34" s="85" t="s">
        <v>355</v>
      </c>
      <c r="H34" s="85" t="s">
        <v>356</v>
      </c>
      <c r="I34" s="230"/>
      <c r="J34" s="136">
        <v>7028039</v>
      </c>
      <c r="K34" s="235"/>
      <c r="L34" s="138">
        <v>3007</v>
      </c>
      <c r="M34" s="91"/>
      <c r="N34" s="139" t="s">
        <v>370</v>
      </c>
      <c r="O34" s="19" t="s">
        <v>296</v>
      </c>
      <c r="P34" s="25"/>
      <c r="Q34" s="22"/>
      <c r="R34" s="40"/>
      <c r="S34" s="40"/>
      <c r="T34" s="40">
        <f t="shared" si="26"/>
        <v>0</v>
      </c>
      <c r="U34" s="40"/>
      <c r="V34" s="40"/>
      <c r="W34" s="135">
        <v>7028039</v>
      </c>
      <c r="X34" s="40">
        <f t="shared" si="27"/>
        <v>7028039</v>
      </c>
      <c r="Y34" s="40"/>
      <c r="Z34" s="40"/>
      <c r="AA34" s="40"/>
      <c r="AB34" s="40">
        <f t="shared" si="28"/>
        <v>0</v>
      </c>
      <c r="AC34" s="35"/>
      <c r="AD34" s="35"/>
      <c r="AE34" s="35"/>
      <c r="AF34" s="40">
        <f t="shared" si="29"/>
        <v>0</v>
      </c>
      <c r="AG34" s="40">
        <f t="shared" si="30"/>
        <v>7028039</v>
      </c>
      <c r="AH34" s="41">
        <f>IF(ISERROR(AG34/I30),0,AG34/I30)</f>
        <v>0.11047685605236347</v>
      </c>
      <c r="AI34" s="42">
        <f t="shared" si="31"/>
        <v>3.3276449197348042E-3</v>
      </c>
    </row>
    <row r="35" spans="1:35" ht="22.5">
      <c r="A35" s="36">
        <v>5</v>
      </c>
      <c r="B35" s="114" t="s">
        <v>361</v>
      </c>
      <c r="C35" s="134">
        <v>41793</v>
      </c>
      <c r="D35" s="75" t="s">
        <v>367</v>
      </c>
      <c r="E35" s="75" t="s">
        <v>214</v>
      </c>
      <c r="F35" s="116" t="s">
        <v>203</v>
      </c>
      <c r="G35" s="85" t="s">
        <v>355</v>
      </c>
      <c r="H35" s="85" t="s">
        <v>356</v>
      </c>
      <c r="I35" s="230"/>
      <c r="J35" s="136">
        <v>1020018</v>
      </c>
      <c r="K35" s="235"/>
      <c r="L35" s="138">
        <v>436</v>
      </c>
      <c r="M35" s="91"/>
      <c r="N35" s="139" t="s">
        <v>370</v>
      </c>
      <c r="O35" s="19" t="s">
        <v>296</v>
      </c>
      <c r="P35" s="25"/>
      <c r="Q35" s="22"/>
      <c r="R35" s="40"/>
      <c r="S35" s="40"/>
      <c r="T35" s="40">
        <f t="shared" si="26"/>
        <v>0</v>
      </c>
      <c r="U35" s="40"/>
      <c r="V35" s="40"/>
      <c r="W35" s="135">
        <v>1020018</v>
      </c>
      <c r="X35" s="40">
        <f t="shared" si="27"/>
        <v>1020018</v>
      </c>
      <c r="Y35" s="40"/>
      <c r="Z35" s="40"/>
      <c r="AA35" s="40"/>
      <c r="AB35" s="40">
        <f t="shared" si="28"/>
        <v>0</v>
      </c>
      <c r="AC35" s="35"/>
      <c r="AD35" s="35"/>
      <c r="AE35" s="35"/>
      <c r="AF35" s="40">
        <f t="shared" si="29"/>
        <v>0</v>
      </c>
      <c r="AG35" s="40">
        <f t="shared" si="30"/>
        <v>1020018</v>
      </c>
      <c r="AH35" s="41">
        <f>IF(ISERROR(AG35/I30),0,AG35/I30)</f>
        <v>1.603411446020998E-2</v>
      </c>
      <c r="AI35" s="42">
        <f t="shared" si="31"/>
        <v>4.8295943089360425E-4</v>
      </c>
    </row>
    <row r="36" spans="1:35">
      <c r="A36" s="36"/>
      <c r="B36" s="114" t="s">
        <v>362</v>
      </c>
      <c r="C36" s="134">
        <v>41793</v>
      </c>
      <c r="D36" s="75" t="s">
        <v>368</v>
      </c>
      <c r="E36" s="75" t="s">
        <v>214</v>
      </c>
      <c r="F36" s="116" t="s">
        <v>203</v>
      </c>
      <c r="G36" s="85" t="s">
        <v>355</v>
      </c>
      <c r="H36" s="85" t="s">
        <v>356</v>
      </c>
      <c r="I36" s="230"/>
      <c r="J36" s="136">
        <v>1000000</v>
      </c>
      <c r="K36" s="235"/>
      <c r="L36" s="138">
        <v>428</v>
      </c>
      <c r="M36" s="91"/>
      <c r="N36" s="139" t="s">
        <v>370</v>
      </c>
      <c r="O36" s="19" t="s">
        <v>296</v>
      </c>
      <c r="P36" s="25"/>
      <c r="Q36" s="22"/>
      <c r="R36" s="40"/>
      <c r="S36" s="40"/>
      <c r="T36" s="40">
        <f t="shared" si="26"/>
        <v>0</v>
      </c>
      <c r="U36" s="40"/>
      <c r="V36" s="40"/>
      <c r="W36" s="135">
        <v>1000000</v>
      </c>
      <c r="X36" s="40">
        <f t="shared" si="27"/>
        <v>1000000</v>
      </c>
      <c r="Y36" s="40"/>
      <c r="Z36" s="40"/>
      <c r="AA36" s="40"/>
      <c r="AB36" s="40">
        <f t="shared" si="28"/>
        <v>0</v>
      </c>
      <c r="AC36" s="35"/>
      <c r="AD36" s="35"/>
      <c r="AE36" s="35"/>
      <c r="AF36" s="40">
        <f t="shared" si="29"/>
        <v>0</v>
      </c>
      <c r="AG36" s="40">
        <f t="shared" si="30"/>
        <v>1000000</v>
      </c>
      <c r="AH36" s="41">
        <f>IF(ISERROR(AG36/I30),0,AG36/I30)</f>
        <v>1.5719442657100149E-2</v>
      </c>
      <c r="AI36" s="42">
        <f t="shared" si="31"/>
        <v>4.7348128257893908E-4</v>
      </c>
    </row>
    <row r="37" spans="1:35" outlineLevel="1">
      <c r="A37" s="95">
        <v>1</v>
      </c>
      <c r="B37" s="28"/>
      <c r="C37" s="27"/>
      <c r="D37" s="28"/>
      <c r="E37" s="28"/>
      <c r="F37" s="28"/>
      <c r="G37" s="27"/>
      <c r="H37" s="27"/>
      <c r="I37" s="187"/>
      <c r="J37" s="72">
        <v>27209509</v>
      </c>
      <c r="K37" s="73" t="s">
        <v>84</v>
      </c>
      <c r="L37" s="35"/>
      <c r="M37" s="35"/>
      <c r="N37" s="35"/>
      <c r="O37" s="39"/>
      <c r="P37" s="39"/>
      <c r="Q37" s="74"/>
      <c r="R37" s="35">
        <v>4616746</v>
      </c>
      <c r="S37" s="35">
        <v>2292883</v>
      </c>
      <c r="T37" s="40">
        <f>SUM(Q37:S37)</f>
        <v>6909629</v>
      </c>
      <c r="U37" s="35">
        <v>1638873</v>
      </c>
      <c r="V37" s="35">
        <v>1848386</v>
      </c>
      <c r="W37" s="135">
        <v>1685343</v>
      </c>
      <c r="X37" s="40">
        <f>SUM(U37:W37)</f>
        <v>5172602</v>
      </c>
      <c r="Y37" s="35"/>
      <c r="Z37" s="35"/>
      <c r="AA37" s="35"/>
      <c r="AB37" s="40">
        <f>SUM(Y37:AA37)</f>
        <v>0</v>
      </c>
      <c r="AC37" s="35"/>
      <c r="AD37" s="35"/>
      <c r="AE37" s="35"/>
      <c r="AF37" s="40">
        <f>SUM(AC37:AE37)</f>
        <v>0</v>
      </c>
      <c r="AG37" s="40">
        <f t="shared" ref="AG37:AG38" si="32">SUM(T37,X37,AB37,AF37)</f>
        <v>12082231</v>
      </c>
      <c r="AH37" s="41">
        <f>IF(ISERROR(AG37/I30),0,AG37/I30)</f>
        <v>0.1899259373743378</v>
      </c>
      <c r="AI37" s="42">
        <f>IF(ISERROR(AG37/$AG$360),"-",AG37/$AG$360)</f>
        <v>5.7207102302950178E-3</v>
      </c>
    </row>
    <row r="38" spans="1:35" outlineLevel="1">
      <c r="A38" s="16">
        <v>2</v>
      </c>
      <c r="B38" s="28"/>
      <c r="C38" s="27"/>
      <c r="D38" s="28"/>
      <c r="E38" s="28"/>
      <c r="F38" s="28"/>
      <c r="G38" s="27"/>
      <c r="H38" s="27"/>
      <c r="I38" s="188"/>
      <c r="J38" s="72">
        <v>170783</v>
      </c>
      <c r="K38" s="73" t="s">
        <v>85</v>
      </c>
      <c r="L38" s="35"/>
      <c r="M38" s="35"/>
      <c r="N38" s="35"/>
      <c r="O38" s="39"/>
      <c r="P38" s="39"/>
      <c r="Q38" s="74">
        <v>6433</v>
      </c>
      <c r="R38" s="35"/>
      <c r="S38" s="35">
        <v>14200</v>
      </c>
      <c r="T38" s="40">
        <f t="shared" ref="T38" si="33">SUM(Q38:S38)</f>
        <v>20633</v>
      </c>
      <c r="U38" s="35"/>
      <c r="V38" s="35"/>
      <c r="W38" s="135">
        <v>150150</v>
      </c>
      <c r="X38" s="40">
        <f t="shared" ref="X38" si="34">SUM(U38:W38)</f>
        <v>150150</v>
      </c>
      <c r="Y38" s="35"/>
      <c r="Z38" s="35"/>
      <c r="AA38" s="35"/>
      <c r="AB38" s="40">
        <f t="shared" ref="AB38" si="35">SUM(Y38:AA38)</f>
        <v>0</v>
      </c>
      <c r="AC38" s="35"/>
      <c r="AD38" s="35"/>
      <c r="AE38" s="35"/>
      <c r="AF38" s="40">
        <f t="shared" ref="AF38" si="36">SUM(AC38:AE38)</f>
        <v>0</v>
      </c>
      <c r="AG38" s="40">
        <f t="shared" si="32"/>
        <v>170783</v>
      </c>
      <c r="AH38" s="41">
        <f>IF(ISERROR(AG38/I30),0,AG38/I30)</f>
        <v>2.6846135753075349E-3</v>
      </c>
      <c r="AI38" s="42">
        <f>IF(ISERROR(AG38/$AG$360),"-",AG38/$AG$360)</f>
        <v>8.0862553882678952E-5</v>
      </c>
    </row>
    <row r="39" spans="1:35" ht="12.75" customHeight="1">
      <c r="A39" s="210" t="s">
        <v>57</v>
      </c>
      <c r="B39" s="211"/>
      <c r="C39" s="211"/>
      <c r="D39" s="211"/>
      <c r="E39" s="211"/>
      <c r="F39" s="211"/>
      <c r="G39" s="211"/>
      <c r="H39" s="212"/>
      <c r="I39" s="55">
        <f>I30</f>
        <v>63615487</v>
      </c>
      <c r="J39" s="55">
        <f>SUM(J31:J38)</f>
        <v>54642103</v>
      </c>
      <c r="K39" s="56"/>
      <c r="L39" s="55">
        <f>SUM(L37:L38)</f>
        <v>0</v>
      </c>
      <c r="M39" s="55">
        <f>SUM(M37:M38)</f>
        <v>0</v>
      </c>
      <c r="N39" s="55">
        <f>SUM(N37:N38)</f>
        <v>0</v>
      </c>
      <c r="O39" s="140"/>
      <c r="P39" s="133"/>
      <c r="Q39" s="55">
        <f t="shared" ref="Q39:AF39" si="37">SUM(Q37:Q38)</f>
        <v>6433</v>
      </c>
      <c r="R39" s="55">
        <f t="shared" si="37"/>
        <v>4616746</v>
      </c>
      <c r="S39" s="55">
        <f t="shared" si="37"/>
        <v>2307083</v>
      </c>
      <c r="T39" s="60">
        <f t="shared" si="37"/>
        <v>6930262</v>
      </c>
      <c r="U39" s="55">
        <f>SUM(U31:U38)</f>
        <v>1638873</v>
      </c>
      <c r="V39" s="55">
        <f t="shared" ref="V39:W39" si="38">SUM(V31:V38)</f>
        <v>1848386</v>
      </c>
      <c r="W39" s="55">
        <f t="shared" si="38"/>
        <v>29097304</v>
      </c>
      <c r="X39" s="60">
        <f>SUM(X31:X38)</f>
        <v>32584563</v>
      </c>
      <c r="Y39" s="55">
        <f t="shared" si="37"/>
        <v>0</v>
      </c>
      <c r="Z39" s="55">
        <f t="shared" si="37"/>
        <v>0</v>
      </c>
      <c r="AA39" s="55">
        <f t="shared" si="37"/>
        <v>0</v>
      </c>
      <c r="AB39" s="60">
        <f t="shared" si="37"/>
        <v>0</v>
      </c>
      <c r="AC39" s="55">
        <f t="shared" si="37"/>
        <v>0</v>
      </c>
      <c r="AD39" s="55">
        <f t="shared" si="37"/>
        <v>0</v>
      </c>
      <c r="AE39" s="55">
        <f t="shared" si="37"/>
        <v>0</v>
      </c>
      <c r="AF39" s="60">
        <f t="shared" si="37"/>
        <v>0</v>
      </c>
      <c r="AG39" s="53">
        <f>SUM(AG31:AG38)</f>
        <v>39514825</v>
      </c>
      <c r="AH39" s="54">
        <f>IF(ISERROR(AG39/I39),0,AG39/I39)</f>
        <v>0.62115102569284741</v>
      </c>
      <c r="AI39" s="54">
        <f>IF(ISERROR(AG39/$AG$360),0,AG39/$AG$360)</f>
        <v>1.8709530021882324E-2</v>
      </c>
    </row>
    <row r="40" spans="1:35" ht="12.75" customHeight="1">
      <c r="A40" s="36"/>
      <c r="B40" s="213" t="s">
        <v>14</v>
      </c>
      <c r="C40" s="214"/>
      <c r="D40" s="215"/>
      <c r="E40" s="18"/>
      <c r="F40" s="19"/>
      <c r="G40" s="20"/>
      <c r="H40" s="20"/>
      <c r="I40" s="186">
        <v>120991615</v>
      </c>
      <c r="J40" s="22"/>
      <c r="K40" s="23"/>
      <c r="L40" s="24"/>
      <c r="M40" s="24"/>
      <c r="N40" s="24"/>
      <c r="O40" s="19"/>
      <c r="P40" s="25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6"/>
      <c r="AI40" s="26"/>
    </row>
    <row r="41" spans="1:35" ht="12.75">
      <c r="A41" s="89">
        <v>1</v>
      </c>
      <c r="B41" s="114" t="s">
        <v>219</v>
      </c>
      <c r="C41" s="85">
        <v>41722</v>
      </c>
      <c r="D41" s="93" t="s">
        <v>220</v>
      </c>
      <c r="E41" s="75" t="s">
        <v>214</v>
      </c>
      <c r="F41" s="81" t="s">
        <v>203</v>
      </c>
      <c r="G41" s="20"/>
      <c r="H41" s="125"/>
      <c r="I41" s="230"/>
      <c r="J41" s="72">
        <v>1173495</v>
      </c>
      <c r="K41" s="23"/>
      <c r="L41" s="91"/>
      <c r="M41" s="91"/>
      <c r="N41" s="24"/>
      <c r="O41" s="19" t="s">
        <v>296</v>
      </c>
      <c r="P41" s="25"/>
      <c r="Q41" s="22"/>
      <c r="R41" s="22"/>
      <c r="S41" s="22"/>
      <c r="T41" s="40">
        <f t="shared" ref="T41:T51" si="39">SUM(Q41:S41)</f>
        <v>0</v>
      </c>
      <c r="U41" s="72">
        <v>1173495</v>
      </c>
      <c r="V41" s="40"/>
      <c r="W41" s="40"/>
      <c r="X41" s="40">
        <f t="shared" ref="X41:X51" si="40">SUM(U41:W41)</f>
        <v>1173495</v>
      </c>
      <c r="Y41" s="35"/>
      <c r="Z41" s="35"/>
      <c r="AA41" s="35"/>
      <c r="AB41" s="40">
        <f t="shared" ref="AB41:AB44" si="41">SUM(Y41:AA41)</f>
        <v>0</v>
      </c>
      <c r="AC41" s="35"/>
      <c r="AD41" s="35"/>
      <c r="AE41" s="35"/>
      <c r="AF41" s="40">
        <f t="shared" ref="AF41:AF44" si="42">SUM(AC41:AE41)</f>
        <v>0</v>
      </c>
      <c r="AG41" s="40">
        <f t="shared" ref="AG41:AG44" si="43">SUM(T41,X41,AB41,AF41)</f>
        <v>1173495</v>
      </c>
      <c r="AH41" s="41">
        <f>IF(ISERROR(AG41/I40),0,AG41/I40)</f>
        <v>9.6989779002454018E-3</v>
      </c>
      <c r="AI41" s="42">
        <f t="shared" ref="AI41:AI44" si="44">IF(ISERROR(AG41/$AG$360),"-",AG41/$AG$360)</f>
        <v>5.5562791769997206E-4</v>
      </c>
    </row>
    <row r="42" spans="1:35" ht="12.75">
      <c r="A42" s="89">
        <v>2</v>
      </c>
      <c r="B42" s="114" t="s">
        <v>219</v>
      </c>
      <c r="C42" s="85">
        <v>41722</v>
      </c>
      <c r="D42" s="93" t="s">
        <v>221</v>
      </c>
      <c r="E42" s="75" t="s">
        <v>214</v>
      </c>
      <c r="F42" s="81" t="s">
        <v>203</v>
      </c>
      <c r="G42" s="20"/>
      <c r="H42" s="88"/>
      <c r="I42" s="230"/>
      <c r="J42" s="72">
        <v>3333382</v>
      </c>
      <c r="K42" s="23"/>
      <c r="L42" s="91"/>
      <c r="M42" s="91"/>
      <c r="N42" s="24"/>
      <c r="O42" s="19" t="s">
        <v>296</v>
      </c>
      <c r="P42" s="25"/>
      <c r="Q42" s="22"/>
      <c r="R42" s="22"/>
      <c r="S42" s="22"/>
      <c r="T42" s="40">
        <f t="shared" si="39"/>
        <v>0</v>
      </c>
      <c r="U42" s="72">
        <v>3333382</v>
      </c>
      <c r="V42" s="40"/>
      <c r="W42" s="40"/>
      <c r="X42" s="40">
        <f t="shared" si="40"/>
        <v>3333382</v>
      </c>
      <c r="Y42" s="35"/>
      <c r="Z42" s="35"/>
      <c r="AA42" s="35"/>
      <c r="AB42" s="40">
        <f t="shared" si="41"/>
        <v>0</v>
      </c>
      <c r="AC42" s="35"/>
      <c r="AD42" s="35"/>
      <c r="AE42" s="35"/>
      <c r="AF42" s="40">
        <f t="shared" si="42"/>
        <v>0</v>
      </c>
      <c r="AG42" s="40">
        <f t="shared" si="43"/>
        <v>3333382</v>
      </c>
      <c r="AH42" s="41">
        <f>IF(ISERROR(AG42/I40),0,AG42/I40)</f>
        <v>2.7550520753029044E-2</v>
      </c>
      <c r="AI42" s="42">
        <f t="shared" si="44"/>
        <v>1.578293984685549E-3</v>
      </c>
    </row>
    <row r="43" spans="1:35" ht="12.75">
      <c r="A43" s="89">
        <v>3</v>
      </c>
      <c r="B43" s="114" t="s">
        <v>219</v>
      </c>
      <c r="C43" s="85">
        <v>41729</v>
      </c>
      <c r="D43" s="93" t="s">
        <v>222</v>
      </c>
      <c r="E43" s="75" t="s">
        <v>214</v>
      </c>
      <c r="F43" s="81" t="s">
        <v>203</v>
      </c>
      <c r="G43" s="20"/>
      <c r="H43" s="88"/>
      <c r="I43" s="230"/>
      <c r="J43" s="72">
        <v>5576906</v>
      </c>
      <c r="K43" s="23"/>
      <c r="L43" s="91"/>
      <c r="M43" s="91"/>
      <c r="N43" s="24"/>
      <c r="O43" s="19" t="s">
        <v>296</v>
      </c>
      <c r="P43" s="25"/>
      <c r="Q43" s="22"/>
      <c r="R43" s="22"/>
      <c r="S43" s="22"/>
      <c r="T43" s="40">
        <f t="shared" si="39"/>
        <v>0</v>
      </c>
      <c r="U43" s="72">
        <v>5576906</v>
      </c>
      <c r="V43" s="40"/>
      <c r="W43" s="40"/>
      <c r="X43" s="40">
        <f t="shared" si="40"/>
        <v>5576906</v>
      </c>
      <c r="Y43" s="35"/>
      <c r="Z43" s="35"/>
      <c r="AA43" s="35"/>
      <c r="AB43" s="40">
        <f t="shared" si="41"/>
        <v>0</v>
      </c>
      <c r="AC43" s="35"/>
      <c r="AD43" s="35"/>
      <c r="AE43" s="35"/>
      <c r="AF43" s="40">
        <f t="shared" si="42"/>
        <v>0</v>
      </c>
      <c r="AG43" s="40">
        <f t="shared" si="43"/>
        <v>5576906</v>
      </c>
      <c r="AH43" s="41">
        <f>IF(ISERROR(AG43/I40),0,AG43/I40)</f>
        <v>4.609332638464244E-2</v>
      </c>
      <c r="AI43" s="42">
        <f t="shared" si="44"/>
        <v>2.6405606057021808E-3</v>
      </c>
    </row>
    <row r="44" spans="1:35" ht="12.75">
      <c r="A44" s="89">
        <v>4</v>
      </c>
      <c r="B44" s="114" t="s">
        <v>219</v>
      </c>
      <c r="C44" s="85">
        <v>41722</v>
      </c>
      <c r="D44" s="93" t="s">
        <v>223</v>
      </c>
      <c r="E44" s="75" t="s">
        <v>214</v>
      </c>
      <c r="F44" s="81" t="s">
        <v>203</v>
      </c>
      <c r="G44" s="20"/>
      <c r="H44" s="88"/>
      <c r="I44" s="230"/>
      <c r="J44" s="72">
        <v>2598762</v>
      </c>
      <c r="K44" s="23"/>
      <c r="L44" s="91"/>
      <c r="M44" s="91"/>
      <c r="N44" s="24"/>
      <c r="O44" s="19" t="s">
        <v>296</v>
      </c>
      <c r="P44" s="25"/>
      <c r="Q44" s="22"/>
      <c r="R44" s="22"/>
      <c r="S44" s="22"/>
      <c r="T44" s="40">
        <f t="shared" si="39"/>
        <v>0</v>
      </c>
      <c r="U44" s="72">
        <v>2598762</v>
      </c>
      <c r="V44" s="40"/>
      <c r="W44" s="40"/>
      <c r="X44" s="40">
        <f t="shared" si="40"/>
        <v>2598762</v>
      </c>
      <c r="Y44" s="35"/>
      <c r="Z44" s="35"/>
      <c r="AA44" s="35"/>
      <c r="AB44" s="40">
        <f t="shared" si="41"/>
        <v>0</v>
      </c>
      <c r="AC44" s="35"/>
      <c r="AD44" s="35"/>
      <c r="AE44" s="35"/>
      <c r="AF44" s="40">
        <f t="shared" si="42"/>
        <v>0</v>
      </c>
      <c r="AG44" s="40">
        <f t="shared" si="43"/>
        <v>2598762</v>
      </c>
      <c r="AH44" s="41">
        <f>IF(ISERROR(AG44/I40),0,AG44/I40)</f>
        <v>2.1478860332594121E-2</v>
      </c>
      <c r="AI44" s="42">
        <f t="shared" si="44"/>
        <v>1.2304651648774088E-3</v>
      </c>
    </row>
    <row r="45" spans="1:35" ht="12.75">
      <c r="A45" s="89">
        <v>5</v>
      </c>
      <c r="B45" s="114" t="s">
        <v>219</v>
      </c>
      <c r="C45" s="85">
        <v>41759</v>
      </c>
      <c r="D45" s="93" t="s">
        <v>234</v>
      </c>
      <c r="E45" s="75" t="s">
        <v>214</v>
      </c>
      <c r="F45" s="81" t="s">
        <v>203</v>
      </c>
      <c r="G45" s="20"/>
      <c r="H45" s="88"/>
      <c r="I45" s="230"/>
      <c r="J45" s="72">
        <v>5688996</v>
      </c>
      <c r="K45" s="23"/>
      <c r="L45" s="91"/>
      <c r="M45" s="91"/>
      <c r="N45" s="24"/>
      <c r="O45" s="19" t="s">
        <v>296</v>
      </c>
      <c r="P45" s="25"/>
      <c r="Q45" s="22"/>
      <c r="R45" s="22"/>
      <c r="S45" s="22"/>
      <c r="T45" s="40">
        <f t="shared" si="39"/>
        <v>0</v>
      </c>
      <c r="U45" s="40"/>
      <c r="V45" s="72">
        <v>5688996</v>
      </c>
      <c r="W45" s="40"/>
      <c r="X45" s="40">
        <f t="shared" si="40"/>
        <v>5688996</v>
      </c>
      <c r="Y45" s="35"/>
      <c r="Z45" s="35"/>
      <c r="AA45" s="35"/>
      <c r="AB45" s="40">
        <f t="shared" ref="AB45:AB46" si="45">SUM(Y45:AA45)</f>
        <v>0</v>
      </c>
      <c r="AC45" s="35"/>
      <c r="AD45" s="35"/>
      <c r="AE45" s="35"/>
      <c r="AF45" s="40">
        <f t="shared" ref="AF45:AF46" si="46">SUM(AC45:AE45)</f>
        <v>0</v>
      </c>
      <c r="AG45" s="40">
        <f t="shared" ref="AG45:AG46" si="47">SUM(T45,X45,AB45,AF45)</f>
        <v>5688996</v>
      </c>
      <c r="AH45" s="41">
        <f>IF(ISERROR(AG45/I40),0,AG45/I40)</f>
        <v>4.7019754220158146E-2</v>
      </c>
      <c r="AI45" s="42">
        <f t="shared" ref="AI45:AI46" si="48">IF(ISERROR(AG45/$AG$360),"-",AG45/$AG$360)</f>
        <v>2.6936331226664542E-3</v>
      </c>
    </row>
    <row r="46" spans="1:35" ht="12.75">
      <c r="A46" s="89">
        <v>6</v>
      </c>
      <c r="B46" s="114" t="s">
        <v>219</v>
      </c>
      <c r="C46" s="85">
        <v>41759</v>
      </c>
      <c r="D46" s="93" t="s">
        <v>235</v>
      </c>
      <c r="E46" s="75" t="s">
        <v>214</v>
      </c>
      <c r="F46" s="81" t="s">
        <v>203</v>
      </c>
      <c r="G46" s="20"/>
      <c r="H46" s="88"/>
      <c r="I46" s="230"/>
      <c r="J46" s="72">
        <v>1838275</v>
      </c>
      <c r="K46" s="23"/>
      <c r="L46" s="91"/>
      <c r="M46" s="91"/>
      <c r="N46" s="24"/>
      <c r="O46" s="19" t="s">
        <v>296</v>
      </c>
      <c r="P46" s="25"/>
      <c r="Q46" s="22"/>
      <c r="R46" s="22"/>
      <c r="S46" s="22"/>
      <c r="T46" s="40">
        <f t="shared" si="39"/>
        <v>0</v>
      </c>
      <c r="U46" s="40"/>
      <c r="V46" s="72">
        <v>1838275</v>
      </c>
      <c r="W46" s="40"/>
      <c r="X46" s="40">
        <f t="shared" si="40"/>
        <v>1838275</v>
      </c>
      <c r="Y46" s="35"/>
      <c r="Z46" s="35"/>
      <c r="AA46" s="35"/>
      <c r="AB46" s="40">
        <f t="shared" si="45"/>
        <v>0</v>
      </c>
      <c r="AC46" s="35"/>
      <c r="AD46" s="35"/>
      <c r="AE46" s="35"/>
      <c r="AF46" s="40">
        <f t="shared" si="46"/>
        <v>0</v>
      </c>
      <c r="AG46" s="40">
        <f t="shared" si="47"/>
        <v>1838275</v>
      </c>
      <c r="AH46" s="41">
        <f>IF(ISERROR(AG46/I40),0,AG46/I40)</f>
        <v>1.5193408237422072E-2</v>
      </c>
      <c r="AI46" s="42">
        <f t="shared" si="48"/>
        <v>8.7038880473279921E-4</v>
      </c>
    </row>
    <row r="47" spans="1:35" ht="12.75">
      <c r="A47" s="89">
        <v>7</v>
      </c>
      <c r="B47" s="114" t="s">
        <v>219</v>
      </c>
      <c r="C47" s="85">
        <v>41790</v>
      </c>
      <c r="D47" s="93" t="s">
        <v>372</v>
      </c>
      <c r="E47" s="75" t="s">
        <v>214</v>
      </c>
      <c r="F47" s="81" t="s">
        <v>203</v>
      </c>
      <c r="G47" s="20"/>
      <c r="H47" s="88"/>
      <c r="I47" s="230"/>
      <c r="J47" s="72">
        <v>10138104</v>
      </c>
      <c r="K47" s="23"/>
      <c r="L47" s="91"/>
      <c r="M47" s="91"/>
      <c r="N47" s="24"/>
      <c r="O47" s="19" t="s">
        <v>296</v>
      </c>
      <c r="P47" s="25"/>
      <c r="Q47" s="22"/>
      <c r="R47" s="22"/>
      <c r="S47" s="22"/>
      <c r="T47" s="40">
        <f t="shared" si="39"/>
        <v>0</v>
      </c>
      <c r="U47" s="40"/>
      <c r="V47" s="40"/>
      <c r="W47" s="40"/>
      <c r="X47" s="40">
        <f t="shared" si="40"/>
        <v>0</v>
      </c>
      <c r="Y47" s="35"/>
      <c r="Z47" s="35"/>
      <c r="AA47" s="35"/>
      <c r="AB47" s="40">
        <f t="shared" ref="AB47:AB51" si="49">SUM(Y47:AA47)</f>
        <v>0</v>
      </c>
      <c r="AC47" s="35"/>
      <c r="AD47" s="35"/>
      <c r="AE47" s="35"/>
      <c r="AF47" s="40">
        <f t="shared" ref="AF47:AF51" si="50">SUM(AC47:AE47)</f>
        <v>0</v>
      </c>
      <c r="AG47" s="40">
        <f t="shared" ref="AG47:AG51" si="51">SUM(T47,X47,AB47,AF47)</f>
        <v>0</v>
      </c>
      <c r="AH47" s="41">
        <f>IF(ISERROR(AG47/I40),0,AG47/I40)</f>
        <v>0</v>
      </c>
      <c r="AI47" s="42">
        <f t="shared" ref="AI47:AI51" si="52">IF(ISERROR(AG47/$AG$360),"-",AG47/$AG$360)</f>
        <v>0</v>
      </c>
    </row>
    <row r="48" spans="1:35">
      <c r="A48" s="89">
        <v>8</v>
      </c>
      <c r="B48" s="114" t="s">
        <v>219</v>
      </c>
      <c r="C48" s="85">
        <v>41807</v>
      </c>
      <c r="D48" s="93" t="s">
        <v>373</v>
      </c>
      <c r="E48" s="75" t="s">
        <v>214</v>
      </c>
      <c r="F48" s="81" t="s">
        <v>203</v>
      </c>
      <c r="G48" s="20"/>
      <c r="H48" s="20"/>
      <c r="I48" s="230"/>
      <c r="J48" s="72">
        <v>1232127</v>
      </c>
      <c r="K48" s="23"/>
      <c r="L48" s="91"/>
      <c r="M48" s="91"/>
      <c r="N48" s="24"/>
      <c r="O48" s="19" t="s">
        <v>296</v>
      </c>
      <c r="P48" s="25"/>
      <c r="Q48" s="22"/>
      <c r="R48" s="22"/>
      <c r="S48" s="22"/>
      <c r="T48" s="40">
        <f t="shared" si="39"/>
        <v>0</v>
      </c>
      <c r="U48" s="40"/>
      <c r="V48" s="72">
        <v>1232127</v>
      </c>
      <c r="W48" s="40"/>
      <c r="X48" s="40">
        <f t="shared" si="40"/>
        <v>1232127</v>
      </c>
      <c r="Y48" s="35"/>
      <c r="Z48" s="35"/>
      <c r="AA48" s="35"/>
      <c r="AB48" s="40">
        <f t="shared" si="49"/>
        <v>0</v>
      </c>
      <c r="AC48" s="35"/>
      <c r="AD48" s="35"/>
      <c r="AE48" s="35"/>
      <c r="AF48" s="40">
        <f t="shared" si="50"/>
        <v>0</v>
      </c>
      <c r="AG48" s="40">
        <f t="shared" si="51"/>
        <v>1232127</v>
      </c>
      <c r="AH48" s="41">
        <f>IF(ISERROR(AG48/I40),0,AG48/I40)</f>
        <v>1.0183573464987637E-2</v>
      </c>
      <c r="AI48" s="42">
        <f t="shared" si="52"/>
        <v>5.8338907226014049E-4</v>
      </c>
    </row>
    <row r="49" spans="1:35">
      <c r="A49" s="89">
        <v>9</v>
      </c>
      <c r="B49" s="114" t="s">
        <v>219</v>
      </c>
      <c r="C49" s="85" t="s">
        <v>371</v>
      </c>
      <c r="D49" s="93" t="s">
        <v>374</v>
      </c>
      <c r="E49" s="75" t="s">
        <v>214</v>
      </c>
      <c r="F49" s="81" t="s">
        <v>203</v>
      </c>
      <c r="G49" s="20"/>
      <c r="H49" s="141"/>
      <c r="I49" s="230"/>
      <c r="J49" s="72">
        <v>4089558</v>
      </c>
      <c r="K49" s="23"/>
      <c r="L49" s="91"/>
      <c r="M49" s="91"/>
      <c r="N49" s="24"/>
      <c r="O49" s="19" t="s">
        <v>296</v>
      </c>
      <c r="P49" s="25"/>
      <c r="Q49" s="22"/>
      <c r="R49" s="22"/>
      <c r="S49" s="22"/>
      <c r="T49" s="40">
        <f t="shared" si="39"/>
        <v>0</v>
      </c>
      <c r="U49" s="40"/>
      <c r="V49" s="40"/>
      <c r="W49" s="40"/>
      <c r="X49" s="40">
        <f t="shared" si="40"/>
        <v>0</v>
      </c>
      <c r="Y49" s="35"/>
      <c r="Z49" s="35"/>
      <c r="AA49" s="35"/>
      <c r="AB49" s="40">
        <f t="shared" si="49"/>
        <v>0</v>
      </c>
      <c r="AC49" s="35"/>
      <c r="AD49" s="35"/>
      <c r="AE49" s="35"/>
      <c r="AF49" s="40">
        <f t="shared" si="50"/>
        <v>0</v>
      </c>
      <c r="AG49" s="40">
        <f t="shared" si="51"/>
        <v>0</v>
      </c>
      <c r="AH49" s="41">
        <f>IF(ISERROR(AG49/I40),0,AG49/I40)</f>
        <v>0</v>
      </c>
      <c r="AI49" s="42">
        <f t="shared" si="52"/>
        <v>0</v>
      </c>
    </row>
    <row r="50" spans="1:35">
      <c r="A50" s="89">
        <v>10</v>
      </c>
      <c r="B50" s="114" t="s">
        <v>219</v>
      </c>
      <c r="C50" s="85">
        <v>41778</v>
      </c>
      <c r="D50" s="93" t="s">
        <v>375</v>
      </c>
      <c r="E50" s="75" t="s">
        <v>214</v>
      </c>
      <c r="F50" s="81" t="s">
        <v>203</v>
      </c>
      <c r="G50" s="20"/>
      <c r="H50" s="20"/>
      <c r="I50" s="230"/>
      <c r="J50" s="72">
        <v>13956922</v>
      </c>
      <c r="K50" s="23"/>
      <c r="L50" s="91"/>
      <c r="M50" s="91"/>
      <c r="N50" s="24"/>
      <c r="O50" s="19" t="s">
        <v>296</v>
      </c>
      <c r="P50" s="25"/>
      <c r="Q50" s="22"/>
      <c r="R50" s="22"/>
      <c r="S50" s="22"/>
      <c r="T50" s="40">
        <f t="shared" si="39"/>
        <v>0</v>
      </c>
      <c r="U50" s="40"/>
      <c r="V50" s="72">
        <v>13956922</v>
      </c>
      <c r="W50" s="40"/>
      <c r="X50" s="40">
        <f t="shared" si="40"/>
        <v>13956922</v>
      </c>
      <c r="Y50" s="35"/>
      <c r="Z50" s="35"/>
      <c r="AA50" s="35"/>
      <c r="AB50" s="40">
        <f t="shared" si="49"/>
        <v>0</v>
      </c>
      <c r="AC50" s="35"/>
      <c r="AD50" s="35"/>
      <c r="AE50" s="35"/>
      <c r="AF50" s="40">
        <f t="shared" si="50"/>
        <v>0</v>
      </c>
      <c r="AG50" s="40">
        <f t="shared" si="51"/>
        <v>13956922</v>
      </c>
      <c r="AH50" s="41">
        <f>IF(ISERROR(AG50/I40),0,AG50/I40)</f>
        <v>0.1153544565877561</v>
      </c>
      <c r="AI50" s="42">
        <f t="shared" si="52"/>
        <v>6.6083413294142114E-3</v>
      </c>
    </row>
    <row r="51" spans="1:35">
      <c r="A51" s="89">
        <v>11</v>
      </c>
      <c r="B51" s="114" t="s">
        <v>219</v>
      </c>
      <c r="C51" s="85">
        <v>41790</v>
      </c>
      <c r="D51" s="93" t="s">
        <v>376</v>
      </c>
      <c r="E51" s="75" t="s">
        <v>214</v>
      </c>
      <c r="F51" s="81" t="s">
        <v>203</v>
      </c>
      <c r="G51" s="20"/>
      <c r="H51" s="20"/>
      <c r="I51" s="230"/>
      <c r="J51" s="72">
        <v>2073664</v>
      </c>
      <c r="K51" s="23"/>
      <c r="L51" s="91"/>
      <c r="M51" s="91"/>
      <c r="N51" s="24"/>
      <c r="O51" s="19" t="s">
        <v>296</v>
      </c>
      <c r="P51" s="25"/>
      <c r="Q51" s="22"/>
      <c r="R51" s="22"/>
      <c r="S51" s="22"/>
      <c r="T51" s="40">
        <f t="shared" si="39"/>
        <v>0</v>
      </c>
      <c r="U51" s="40"/>
      <c r="V51" s="40"/>
      <c r="W51" s="40"/>
      <c r="X51" s="40">
        <f t="shared" si="40"/>
        <v>0</v>
      </c>
      <c r="Y51" s="35"/>
      <c r="Z51" s="35"/>
      <c r="AA51" s="35"/>
      <c r="AB51" s="40">
        <f t="shared" si="49"/>
        <v>0</v>
      </c>
      <c r="AC51" s="35"/>
      <c r="AD51" s="35"/>
      <c r="AE51" s="35"/>
      <c r="AF51" s="40">
        <f t="shared" si="50"/>
        <v>0</v>
      </c>
      <c r="AG51" s="40">
        <f t="shared" si="51"/>
        <v>0</v>
      </c>
      <c r="AH51" s="41">
        <f>IF(ISERROR(AG51/I40),0,AG51/I40)</f>
        <v>0</v>
      </c>
      <c r="AI51" s="42">
        <f t="shared" si="52"/>
        <v>0</v>
      </c>
    </row>
    <row r="52" spans="1:35" ht="12.75" outlineLevel="1">
      <c r="A52" s="16">
        <v>12</v>
      </c>
      <c r="B52" s="39"/>
      <c r="C52" s="31"/>
      <c r="D52" s="39"/>
      <c r="E52" s="39"/>
      <c r="F52" s="39"/>
      <c r="G52" s="31"/>
      <c r="H52" s="88"/>
      <c r="I52" s="187"/>
      <c r="J52" s="72">
        <v>44830630</v>
      </c>
      <c r="K52" s="73" t="s">
        <v>84</v>
      </c>
      <c r="L52" s="35"/>
      <c r="M52" s="35"/>
      <c r="N52" s="74"/>
      <c r="O52" s="39"/>
      <c r="P52" s="39"/>
      <c r="Q52" s="83"/>
      <c r="R52" s="74">
        <v>7390450</v>
      </c>
      <c r="S52" s="74">
        <v>3780420</v>
      </c>
      <c r="T52" s="40">
        <f>SUM(R52:S52)</f>
        <v>11170870</v>
      </c>
      <c r="U52" s="35">
        <v>3811400</v>
      </c>
      <c r="V52" s="35">
        <v>4175410</v>
      </c>
      <c r="W52" s="35">
        <v>3733950</v>
      </c>
      <c r="X52" s="40">
        <f>SUM(U52:W52)</f>
        <v>11720760</v>
      </c>
      <c r="Y52" s="35"/>
      <c r="Z52" s="35"/>
      <c r="AA52" s="35"/>
      <c r="AB52" s="40">
        <f>SUM(Y52:AA52)</f>
        <v>0</v>
      </c>
      <c r="AC52" s="35"/>
      <c r="AD52" s="35"/>
      <c r="AE52" s="35"/>
      <c r="AF52" s="40">
        <f>SUM(AC52:AE52)</f>
        <v>0</v>
      </c>
      <c r="AG52" s="40">
        <f t="shared" ref="AG52:AG53" si="53">SUM(T52,X52,AB52,AF52)</f>
        <v>22891630</v>
      </c>
      <c r="AH52" s="41">
        <f>IF(ISERROR(AG52/I40),0,AG52/I40)</f>
        <v>0.18920013589371462</v>
      </c>
      <c r="AI52" s="42">
        <f>IF(ISERROR(AG52/$AG$360),"-",AG52/$AG$360)</f>
        <v>1.0838758332722518E-2</v>
      </c>
    </row>
    <row r="53" spans="1:35" ht="12.75" outlineLevel="1">
      <c r="A53" s="16">
        <v>13</v>
      </c>
      <c r="B53" s="39"/>
      <c r="C53" s="31"/>
      <c r="D53" s="39"/>
      <c r="E53" s="39"/>
      <c r="F53" s="39"/>
      <c r="G53" s="31"/>
      <c r="H53" s="88"/>
      <c r="I53" s="188"/>
      <c r="J53" s="72">
        <f>1340572</f>
        <v>1340572</v>
      </c>
      <c r="K53" s="73" t="s">
        <v>85</v>
      </c>
      <c r="L53" s="35"/>
      <c r="M53" s="35"/>
      <c r="N53" s="35"/>
      <c r="O53" s="37"/>
      <c r="P53" s="94"/>
      <c r="Q53" s="83"/>
      <c r="R53" s="74">
        <v>34600</v>
      </c>
      <c r="S53" s="74">
        <v>42572</v>
      </c>
      <c r="T53" s="40">
        <f>SUM(R53:S53)</f>
        <v>77172</v>
      </c>
      <c r="U53" s="35">
        <v>15166</v>
      </c>
      <c r="V53" s="35">
        <v>680029</v>
      </c>
      <c r="W53" s="35">
        <v>33439</v>
      </c>
      <c r="X53" s="40">
        <f t="shared" ref="X53" si="54">SUM(U53:W53)</f>
        <v>728634</v>
      </c>
      <c r="Y53" s="35"/>
      <c r="Z53" s="35"/>
      <c r="AA53" s="35"/>
      <c r="AB53" s="40">
        <f t="shared" ref="AB53" si="55">SUM(Y53:AA53)</f>
        <v>0</v>
      </c>
      <c r="AC53" s="35"/>
      <c r="AD53" s="35"/>
      <c r="AE53" s="35"/>
      <c r="AF53" s="40">
        <f t="shared" ref="AF53" si="56">SUM(AC53:AE53)</f>
        <v>0</v>
      </c>
      <c r="AG53" s="40">
        <f t="shared" si="53"/>
        <v>805806</v>
      </c>
      <c r="AH53" s="41">
        <f>IF(ISERROR(AG53/I40),0,AG53/I40)</f>
        <v>6.6600152415520692E-3</v>
      </c>
      <c r="AI53" s="42">
        <f>IF(ISERROR(AG53/$AG$360),"-",AG53/$AG$360)</f>
        <v>3.8153405838980454E-4</v>
      </c>
    </row>
    <row r="54" spans="1:35" ht="12.75" customHeight="1">
      <c r="A54" s="210" t="s">
        <v>58</v>
      </c>
      <c r="B54" s="211"/>
      <c r="C54" s="211"/>
      <c r="D54" s="211"/>
      <c r="E54" s="211"/>
      <c r="F54" s="211"/>
      <c r="G54" s="211"/>
      <c r="H54" s="212"/>
      <c r="I54" s="55">
        <v>120991615</v>
      </c>
      <c r="J54" s="55">
        <f>SUM(J41:J53)</f>
        <v>97871393</v>
      </c>
      <c r="K54" s="56"/>
      <c r="L54" s="55">
        <f>SUM(L52:L53)</f>
        <v>0</v>
      </c>
      <c r="M54" s="55">
        <f>SUM(M52:M53)</f>
        <v>0</v>
      </c>
      <c r="N54" s="55">
        <f>SUM(N52:N53)</f>
        <v>0</v>
      </c>
      <c r="O54" s="57"/>
      <c r="P54" s="59"/>
      <c r="Q54" s="55">
        <f>SUM(Q52:Q53)</f>
        <v>0</v>
      </c>
      <c r="R54" s="55">
        <f t="shared" ref="R54:S54" si="57">SUM(S52:S53)</f>
        <v>3822992</v>
      </c>
      <c r="S54" s="55">
        <f t="shared" si="57"/>
        <v>11248042</v>
      </c>
      <c r="T54" s="60">
        <f>SUM(T41:T53)</f>
        <v>11248042</v>
      </c>
      <c r="U54" s="55">
        <f>SUM(U41:U53)</f>
        <v>16509111</v>
      </c>
      <c r="V54" s="55">
        <f t="shared" ref="V54:W54" si="58">SUM(V41:V53)</f>
        <v>27571759</v>
      </c>
      <c r="W54" s="55">
        <f t="shared" si="58"/>
        <v>3767389</v>
      </c>
      <c r="X54" s="60">
        <f>SUM(X41:X53)</f>
        <v>47848259</v>
      </c>
      <c r="Y54" s="55">
        <f t="shared" ref="Y54:AE54" si="59">SUM(Y52:Y53)</f>
        <v>0</v>
      </c>
      <c r="Z54" s="55">
        <f t="shared" si="59"/>
        <v>0</v>
      </c>
      <c r="AA54" s="55">
        <f t="shared" si="59"/>
        <v>0</v>
      </c>
      <c r="AB54" s="60">
        <f>SUM(AB41:AB53)</f>
        <v>0</v>
      </c>
      <c r="AC54" s="55">
        <f t="shared" si="59"/>
        <v>0</v>
      </c>
      <c r="AD54" s="55">
        <f t="shared" si="59"/>
        <v>0</v>
      </c>
      <c r="AE54" s="55">
        <f t="shared" si="59"/>
        <v>0</v>
      </c>
      <c r="AF54" s="60">
        <f>SUM(AF41:AF53)</f>
        <v>0</v>
      </c>
      <c r="AG54" s="53">
        <f>SUM(AG41:AG53)</f>
        <v>59096301</v>
      </c>
      <c r="AH54" s="54">
        <f>IF(ISERROR(AG54/I54),0,AG54/I54)</f>
        <v>0.48843302901610164</v>
      </c>
      <c r="AI54" s="54">
        <f>IF(ISERROR(AG54/$AG$360),0,AG54/$AG$360)</f>
        <v>2.7980992393151039E-2</v>
      </c>
    </row>
    <row r="55" spans="1:35" ht="12.75" customHeight="1">
      <c r="A55" s="36"/>
      <c r="B55" s="213" t="s">
        <v>59</v>
      </c>
      <c r="C55" s="214"/>
      <c r="D55" s="215"/>
      <c r="E55" s="18"/>
      <c r="F55" s="19"/>
      <c r="G55" s="20"/>
      <c r="H55" s="20"/>
      <c r="I55" s="186">
        <v>262777437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s="17" customFormat="1">
      <c r="A56" s="36">
        <v>1</v>
      </c>
      <c r="B56" s="114" t="s">
        <v>377</v>
      </c>
      <c r="C56" s="85">
        <v>41803</v>
      </c>
      <c r="D56" s="93" t="s">
        <v>411</v>
      </c>
      <c r="E56" s="75" t="s">
        <v>214</v>
      </c>
      <c r="F56" s="81" t="s">
        <v>203</v>
      </c>
      <c r="G56" s="85">
        <v>41803</v>
      </c>
      <c r="H56" s="20"/>
      <c r="I56" s="230"/>
      <c r="J56" s="72">
        <v>3764497</v>
      </c>
      <c r="K56" s="23"/>
      <c r="L56" s="91"/>
      <c r="M56" s="91"/>
      <c r="N56" s="91"/>
      <c r="O56" s="19" t="s">
        <v>296</v>
      </c>
      <c r="P56" s="25"/>
      <c r="Q56" s="22"/>
      <c r="R56" s="22"/>
      <c r="S56" s="40"/>
      <c r="T56" s="40">
        <f t="shared" ref="T56:T90" si="60">SUM(Q56:S56)</f>
        <v>0</v>
      </c>
      <c r="U56" s="40"/>
      <c r="V56" s="111"/>
      <c r="W56" s="142">
        <v>3764497</v>
      </c>
      <c r="X56" s="40">
        <f t="shared" ref="X56:X90" si="61">SUM(U56:W56)</f>
        <v>3764497</v>
      </c>
      <c r="Y56" s="35"/>
      <c r="Z56" s="35"/>
      <c r="AA56" s="35"/>
      <c r="AB56" s="40">
        <f t="shared" ref="AB56:AB90" si="62">SUM(Y56:AA56)</f>
        <v>0</v>
      </c>
      <c r="AC56" s="35"/>
      <c r="AD56" s="35"/>
      <c r="AE56" s="35"/>
      <c r="AF56" s="40">
        <f t="shared" ref="AF56:AF90" si="63">SUM(AC56:AE56)</f>
        <v>0</v>
      </c>
      <c r="AG56" s="40">
        <f t="shared" ref="AG56:AG90" si="64">SUM(T56,X56,AB56,AF56)</f>
        <v>3764497</v>
      </c>
      <c r="AH56" s="41">
        <f>IF(ISERROR(AG56/I55),0,AG56/I55)</f>
        <v>1.4325799973458148E-2</v>
      </c>
      <c r="AI56" s="42">
        <f t="shared" ref="AI56:AI90" si="65">IF(ISERROR(AG56/$AG$360),"-",AG56/$AG$360)</f>
        <v>1.7824188678245683E-3</v>
      </c>
    </row>
    <row r="57" spans="1:35" s="17" customFormat="1">
      <c r="A57" s="36">
        <v>2</v>
      </c>
      <c r="B57" s="114" t="s">
        <v>378</v>
      </c>
      <c r="C57" s="85">
        <v>41806</v>
      </c>
      <c r="D57" s="93" t="s">
        <v>412</v>
      </c>
      <c r="E57" s="75" t="s">
        <v>214</v>
      </c>
      <c r="F57" s="81" t="s">
        <v>203</v>
      </c>
      <c r="G57" s="85">
        <v>41806</v>
      </c>
      <c r="H57" s="20"/>
      <c r="I57" s="230"/>
      <c r="J57" s="72">
        <v>8068751</v>
      </c>
      <c r="K57" s="23"/>
      <c r="L57" s="91"/>
      <c r="M57" s="91"/>
      <c r="N57" s="91"/>
      <c r="O57" s="19" t="s">
        <v>296</v>
      </c>
      <c r="P57" s="25"/>
      <c r="Q57" s="22"/>
      <c r="R57" s="22"/>
      <c r="S57" s="40"/>
      <c r="T57" s="40">
        <f t="shared" si="60"/>
        <v>0</v>
      </c>
      <c r="U57" s="40"/>
      <c r="V57" s="111"/>
      <c r="W57" s="142">
        <v>8068751</v>
      </c>
      <c r="X57" s="40">
        <f t="shared" si="61"/>
        <v>8068751</v>
      </c>
      <c r="Y57" s="35"/>
      <c r="Z57" s="35"/>
      <c r="AA57" s="35"/>
      <c r="AB57" s="40">
        <f t="shared" si="62"/>
        <v>0</v>
      </c>
      <c r="AC57" s="35"/>
      <c r="AD57" s="35"/>
      <c r="AE57" s="35"/>
      <c r="AF57" s="40">
        <f t="shared" si="63"/>
        <v>0</v>
      </c>
      <c r="AG57" s="40">
        <f t="shared" si="64"/>
        <v>8068751</v>
      </c>
      <c r="AH57" s="41">
        <f>IF(ISERROR(AG57/I55),0,AG57/I55)</f>
        <v>3.0705646162459528E-2</v>
      </c>
      <c r="AI57" s="42">
        <f t="shared" si="65"/>
        <v>3.8204025722900973E-3</v>
      </c>
    </row>
    <row r="58" spans="1:35" s="17" customFormat="1">
      <c r="A58" s="36">
        <v>3</v>
      </c>
      <c r="B58" s="114" t="s">
        <v>379</v>
      </c>
      <c r="C58" s="85">
        <v>41803</v>
      </c>
      <c r="D58" s="93" t="s">
        <v>413</v>
      </c>
      <c r="E58" s="75" t="s">
        <v>214</v>
      </c>
      <c r="F58" s="81" t="s">
        <v>203</v>
      </c>
      <c r="G58" s="85">
        <v>41803</v>
      </c>
      <c r="H58" s="20"/>
      <c r="I58" s="230"/>
      <c r="J58" s="72">
        <v>1899493</v>
      </c>
      <c r="K58" s="23"/>
      <c r="L58" s="91"/>
      <c r="M58" s="91"/>
      <c r="N58" s="91"/>
      <c r="O58" s="19" t="s">
        <v>296</v>
      </c>
      <c r="P58" s="25"/>
      <c r="Q58" s="22"/>
      <c r="R58" s="22"/>
      <c r="S58" s="40"/>
      <c r="T58" s="40">
        <f t="shared" si="60"/>
        <v>0</v>
      </c>
      <c r="U58" s="40"/>
      <c r="V58" s="111"/>
      <c r="W58" s="142">
        <v>1899493</v>
      </c>
      <c r="X58" s="40">
        <f t="shared" si="61"/>
        <v>1899493</v>
      </c>
      <c r="Y58" s="35"/>
      <c r="Z58" s="35"/>
      <c r="AA58" s="35"/>
      <c r="AB58" s="40">
        <f t="shared" si="62"/>
        <v>0</v>
      </c>
      <c r="AC58" s="35"/>
      <c r="AD58" s="35"/>
      <c r="AE58" s="35"/>
      <c r="AF58" s="40">
        <f t="shared" si="63"/>
        <v>0</v>
      </c>
      <c r="AG58" s="40">
        <f t="shared" si="64"/>
        <v>1899493</v>
      </c>
      <c r="AH58" s="41">
        <f>IF(ISERROR(AG58/I55),0,AG58/I55)</f>
        <v>7.2285239618955568E-3</v>
      </c>
      <c r="AI58" s="42">
        <f t="shared" si="65"/>
        <v>8.9937438188971667E-4</v>
      </c>
    </row>
    <row r="59" spans="1:35" s="17" customFormat="1">
      <c r="A59" s="36">
        <v>4</v>
      </c>
      <c r="B59" s="114" t="s">
        <v>380</v>
      </c>
      <c r="C59" s="85">
        <v>41803</v>
      </c>
      <c r="D59" s="93" t="s">
        <v>414</v>
      </c>
      <c r="E59" s="75" t="s">
        <v>214</v>
      </c>
      <c r="F59" s="81" t="s">
        <v>203</v>
      </c>
      <c r="G59" s="85">
        <v>41803</v>
      </c>
      <c r="H59" s="20"/>
      <c r="I59" s="230"/>
      <c r="J59" s="72">
        <v>2684985</v>
      </c>
      <c r="K59" s="23"/>
      <c r="L59" s="91"/>
      <c r="M59" s="91"/>
      <c r="N59" s="91"/>
      <c r="O59" s="19" t="s">
        <v>296</v>
      </c>
      <c r="P59" s="25"/>
      <c r="Q59" s="22"/>
      <c r="R59" s="22"/>
      <c r="S59" s="40"/>
      <c r="T59" s="40">
        <f t="shared" si="60"/>
        <v>0</v>
      </c>
      <c r="U59" s="40"/>
      <c r="V59" s="111"/>
      <c r="W59" s="142">
        <v>2684985</v>
      </c>
      <c r="X59" s="40">
        <f t="shared" si="61"/>
        <v>2684985</v>
      </c>
      <c r="Y59" s="35"/>
      <c r="Z59" s="35"/>
      <c r="AA59" s="35"/>
      <c r="AB59" s="40">
        <f t="shared" si="62"/>
        <v>0</v>
      </c>
      <c r="AC59" s="35"/>
      <c r="AD59" s="35"/>
      <c r="AE59" s="35"/>
      <c r="AF59" s="40">
        <f t="shared" si="63"/>
        <v>0</v>
      </c>
      <c r="AG59" s="40">
        <f t="shared" si="64"/>
        <v>2684985</v>
      </c>
      <c r="AH59" s="41">
        <f>IF(ISERROR(AG59/I55),0,AG59/I55)</f>
        <v>1.0217715153375212E-2</v>
      </c>
      <c r="AI59" s="42">
        <f t="shared" si="65"/>
        <v>1.2712901415052127E-3</v>
      </c>
    </row>
    <row r="60" spans="1:35" s="17" customFormat="1">
      <c r="A60" s="36">
        <v>5</v>
      </c>
      <c r="B60" s="114" t="s">
        <v>381</v>
      </c>
      <c r="C60" s="85">
        <v>41803</v>
      </c>
      <c r="D60" s="93" t="s">
        <v>415</v>
      </c>
      <c r="E60" s="75" t="s">
        <v>214</v>
      </c>
      <c r="F60" s="81" t="s">
        <v>203</v>
      </c>
      <c r="G60" s="85">
        <v>41803</v>
      </c>
      <c r="H60" s="20"/>
      <c r="I60" s="230"/>
      <c r="J60" s="72">
        <v>4269764</v>
      </c>
      <c r="K60" s="23"/>
      <c r="L60" s="91"/>
      <c r="M60" s="91"/>
      <c r="N60" s="91"/>
      <c r="O60" s="19" t="s">
        <v>296</v>
      </c>
      <c r="P60" s="25"/>
      <c r="Q60" s="22"/>
      <c r="R60" s="22"/>
      <c r="S60" s="40"/>
      <c r="T60" s="40">
        <f t="shared" si="60"/>
        <v>0</v>
      </c>
      <c r="U60" s="40"/>
      <c r="V60" s="111"/>
      <c r="W60" s="142">
        <v>4269764</v>
      </c>
      <c r="X60" s="40">
        <f t="shared" si="61"/>
        <v>4269764</v>
      </c>
      <c r="Y60" s="35"/>
      <c r="Z60" s="35"/>
      <c r="AA60" s="35"/>
      <c r="AB60" s="40">
        <f t="shared" si="62"/>
        <v>0</v>
      </c>
      <c r="AC60" s="35"/>
      <c r="AD60" s="35"/>
      <c r="AE60" s="35"/>
      <c r="AF60" s="40">
        <f t="shared" si="63"/>
        <v>0</v>
      </c>
      <c r="AG60" s="40">
        <f t="shared" si="64"/>
        <v>4269764</v>
      </c>
      <c r="AH60" s="41">
        <f>IF(ISERROR(AG60/I55),0,AG60/I55)</f>
        <v>1.624859443316665E-2</v>
      </c>
      <c r="AI60" s="42">
        <f t="shared" si="65"/>
        <v>2.021653335029381E-3</v>
      </c>
    </row>
    <row r="61" spans="1:35" s="17" customFormat="1">
      <c r="A61" s="36">
        <v>6</v>
      </c>
      <c r="B61" s="114" t="s">
        <v>382</v>
      </c>
      <c r="C61" s="85">
        <v>41803</v>
      </c>
      <c r="D61" s="93" t="s">
        <v>416</v>
      </c>
      <c r="E61" s="75" t="s">
        <v>214</v>
      </c>
      <c r="F61" s="81" t="s">
        <v>203</v>
      </c>
      <c r="G61" s="85">
        <v>41803</v>
      </c>
      <c r="H61" s="20"/>
      <c r="I61" s="230"/>
      <c r="J61" s="72">
        <v>2720337</v>
      </c>
      <c r="K61" s="23"/>
      <c r="L61" s="91"/>
      <c r="M61" s="91"/>
      <c r="N61" s="91"/>
      <c r="O61" s="19" t="s">
        <v>296</v>
      </c>
      <c r="P61" s="25"/>
      <c r="Q61" s="22"/>
      <c r="R61" s="22"/>
      <c r="S61" s="40"/>
      <c r="T61" s="40">
        <f t="shared" si="60"/>
        <v>0</v>
      </c>
      <c r="U61" s="40"/>
      <c r="V61" s="111"/>
      <c r="W61" s="142">
        <v>2720337</v>
      </c>
      <c r="X61" s="40">
        <f t="shared" si="61"/>
        <v>2720337</v>
      </c>
      <c r="Y61" s="35"/>
      <c r="Z61" s="35"/>
      <c r="AA61" s="35"/>
      <c r="AB61" s="40">
        <f t="shared" si="62"/>
        <v>0</v>
      </c>
      <c r="AC61" s="35"/>
      <c r="AD61" s="35"/>
      <c r="AE61" s="35"/>
      <c r="AF61" s="40">
        <f t="shared" si="63"/>
        <v>0</v>
      </c>
      <c r="AG61" s="40">
        <f t="shared" si="64"/>
        <v>2720337</v>
      </c>
      <c r="AH61" s="41">
        <f>IF(ISERROR(AG61/I55),0,AG61/I55)</f>
        <v>1.0352247251730368E-2</v>
      </c>
      <c r="AI61" s="42">
        <f t="shared" si="65"/>
        <v>1.2880286518069434E-3</v>
      </c>
    </row>
    <row r="62" spans="1:35" s="17" customFormat="1">
      <c r="A62" s="36">
        <v>7</v>
      </c>
      <c r="B62" s="114" t="s">
        <v>383</v>
      </c>
      <c r="C62" s="85">
        <v>41803</v>
      </c>
      <c r="D62" s="93" t="s">
        <v>417</v>
      </c>
      <c r="E62" s="75" t="s">
        <v>214</v>
      </c>
      <c r="F62" s="81" t="s">
        <v>203</v>
      </c>
      <c r="G62" s="85">
        <v>41803</v>
      </c>
      <c r="H62" s="20"/>
      <c r="I62" s="230"/>
      <c r="J62" s="72">
        <v>3546353</v>
      </c>
      <c r="K62" s="23"/>
      <c r="L62" s="91"/>
      <c r="M62" s="91"/>
      <c r="N62" s="91"/>
      <c r="O62" s="19" t="s">
        <v>296</v>
      </c>
      <c r="P62" s="25"/>
      <c r="Q62" s="22"/>
      <c r="R62" s="22"/>
      <c r="S62" s="40"/>
      <c r="T62" s="40">
        <f t="shared" si="60"/>
        <v>0</v>
      </c>
      <c r="U62" s="40"/>
      <c r="V62" s="111"/>
      <c r="W62" s="142">
        <v>3546353</v>
      </c>
      <c r="X62" s="40">
        <f t="shared" si="61"/>
        <v>3546353</v>
      </c>
      <c r="Y62" s="35"/>
      <c r="Z62" s="35"/>
      <c r="AA62" s="35"/>
      <c r="AB62" s="40">
        <f t="shared" si="62"/>
        <v>0</v>
      </c>
      <c r="AC62" s="35"/>
      <c r="AD62" s="35"/>
      <c r="AE62" s="35"/>
      <c r="AF62" s="40">
        <f t="shared" si="63"/>
        <v>0</v>
      </c>
      <c r="AG62" s="40">
        <f t="shared" si="64"/>
        <v>3546353</v>
      </c>
      <c r="AH62" s="41">
        <f>IF(ISERROR(AG62/I55),0,AG62/I55)</f>
        <v>1.3495652596687743E-2</v>
      </c>
      <c r="AI62" s="42">
        <f t="shared" si="65"/>
        <v>1.6791317669176682E-3</v>
      </c>
    </row>
    <row r="63" spans="1:35" s="17" customFormat="1">
      <c r="A63" s="36">
        <v>8</v>
      </c>
      <c r="B63" s="114" t="s">
        <v>384</v>
      </c>
      <c r="C63" s="85">
        <v>41817</v>
      </c>
      <c r="D63" s="93" t="s">
        <v>418</v>
      </c>
      <c r="E63" s="75" t="s">
        <v>214</v>
      </c>
      <c r="F63" s="81" t="s">
        <v>203</v>
      </c>
      <c r="G63" s="85">
        <v>41817</v>
      </c>
      <c r="H63" s="20"/>
      <c r="I63" s="230"/>
      <c r="J63" s="72">
        <v>2228003</v>
      </c>
      <c r="K63" s="23"/>
      <c r="L63" s="91"/>
      <c r="M63" s="91"/>
      <c r="N63" s="91"/>
      <c r="O63" s="19" t="s">
        <v>296</v>
      </c>
      <c r="P63" s="25"/>
      <c r="Q63" s="22"/>
      <c r="R63" s="22"/>
      <c r="S63" s="40"/>
      <c r="T63" s="40">
        <f t="shared" si="60"/>
        <v>0</v>
      </c>
      <c r="U63" s="40"/>
      <c r="V63" s="111"/>
      <c r="W63" s="142">
        <v>2228003</v>
      </c>
      <c r="X63" s="40">
        <f t="shared" si="61"/>
        <v>2228003</v>
      </c>
      <c r="Y63" s="35"/>
      <c r="Z63" s="35"/>
      <c r="AA63" s="35"/>
      <c r="AB63" s="40">
        <f t="shared" si="62"/>
        <v>0</v>
      </c>
      <c r="AC63" s="35"/>
      <c r="AD63" s="35"/>
      <c r="AE63" s="35"/>
      <c r="AF63" s="40">
        <f t="shared" si="63"/>
        <v>0</v>
      </c>
      <c r="AG63" s="40">
        <f t="shared" si="64"/>
        <v>2228003</v>
      </c>
      <c r="AH63" s="41">
        <f>IF(ISERROR(AG63/I55),0,AG63/I55)</f>
        <v>8.4786693463335672E-3</v>
      </c>
      <c r="AI63" s="42">
        <f t="shared" si="65"/>
        <v>1.0549177180297241E-3</v>
      </c>
    </row>
    <row r="64" spans="1:35" s="17" customFormat="1">
      <c r="A64" s="36">
        <v>9</v>
      </c>
      <c r="B64" s="114" t="s">
        <v>385</v>
      </c>
      <c r="C64" s="85">
        <v>41820</v>
      </c>
      <c r="D64" s="93" t="s">
        <v>419</v>
      </c>
      <c r="E64" s="75" t="s">
        <v>214</v>
      </c>
      <c r="F64" s="81" t="s">
        <v>203</v>
      </c>
      <c r="G64" s="85">
        <v>41820</v>
      </c>
      <c r="H64" s="20"/>
      <c r="I64" s="230"/>
      <c r="J64" s="72">
        <v>1000000</v>
      </c>
      <c r="K64" s="23"/>
      <c r="L64" s="91"/>
      <c r="M64" s="91"/>
      <c r="N64" s="91"/>
      <c r="O64" s="19" t="s">
        <v>296</v>
      </c>
      <c r="P64" s="25"/>
      <c r="Q64" s="22"/>
      <c r="R64" s="22"/>
      <c r="S64" s="40"/>
      <c r="T64" s="40">
        <f t="shared" si="60"/>
        <v>0</v>
      </c>
      <c r="U64" s="40"/>
      <c r="V64" s="111"/>
      <c r="W64" s="142">
        <v>1000000</v>
      </c>
      <c r="X64" s="40">
        <f t="shared" si="61"/>
        <v>1000000</v>
      </c>
      <c r="Y64" s="35"/>
      <c r="Z64" s="35"/>
      <c r="AA64" s="35"/>
      <c r="AB64" s="40">
        <f t="shared" si="62"/>
        <v>0</v>
      </c>
      <c r="AC64" s="35"/>
      <c r="AD64" s="35"/>
      <c r="AE64" s="35"/>
      <c r="AF64" s="40">
        <f t="shared" si="63"/>
        <v>0</v>
      </c>
      <c r="AG64" s="40">
        <f t="shared" si="64"/>
        <v>1000000</v>
      </c>
      <c r="AH64" s="41">
        <f>IF(ISERROR(AG64/I55),0,AG64/I55)</f>
        <v>3.8055017638367484E-3</v>
      </c>
      <c r="AI64" s="42">
        <f t="shared" si="65"/>
        <v>4.7348128257893908E-4</v>
      </c>
    </row>
    <row r="65" spans="1:35" s="17" customFormat="1">
      <c r="A65" s="36">
        <v>10</v>
      </c>
      <c r="B65" s="114" t="s">
        <v>386</v>
      </c>
      <c r="C65" s="85">
        <v>41803</v>
      </c>
      <c r="D65" s="93" t="s">
        <v>421</v>
      </c>
      <c r="E65" s="75" t="s">
        <v>214</v>
      </c>
      <c r="F65" s="81" t="s">
        <v>203</v>
      </c>
      <c r="G65" s="85">
        <v>41803</v>
      </c>
      <c r="H65" s="20"/>
      <c r="I65" s="230"/>
      <c r="J65" s="72">
        <v>3010046</v>
      </c>
      <c r="K65" s="23"/>
      <c r="L65" s="91"/>
      <c r="M65" s="91"/>
      <c r="N65" s="91"/>
      <c r="O65" s="19" t="s">
        <v>296</v>
      </c>
      <c r="P65" s="25"/>
      <c r="Q65" s="22"/>
      <c r="R65" s="22"/>
      <c r="S65" s="40"/>
      <c r="T65" s="40">
        <f t="shared" si="60"/>
        <v>0</v>
      </c>
      <c r="U65" s="40"/>
      <c r="V65" s="111"/>
      <c r="W65" s="142">
        <v>3010046</v>
      </c>
      <c r="X65" s="40">
        <f t="shared" si="61"/>
        <v>3010046</v>
      </c>
      <c r="Y65" s="35"/>
      <c r="Z65" s="35"/>
      <c r="AA65" s="35"/>
      <c r="AB65" s="40">
        <f t="shared" si="62"/>
        <v>0</v>
      </c>
      <c r="AC65" s="35"/>
      <c r="AD65" s="35"/>
      <c r="AE65" s="35"/>
      <c r="AF65" s="40">
        <f t="shared" si="63"/>
        <v>0</v>
      </c>
      <c r="AG65" s="40">
        <f t="shared" si="64"/>
        <v>3010046</v>
      </c>
      <c r="AH65" s="41">
        <f>IF(ISERROR(AG65/I55),0,AG65/I55)</f>
        <v>1.1454735362229749E-2</v>
      </c>
      <c r="AI65" s="42">
        <f t="shared" si="65"/>
        <v>1.4252004407016051E-3</v>
      </c>
    </row>
    <row r="66" spans="1:35" s="17" customFormat="1" ht="22.5">
      <c r="A66" s="36">
        <v>11</v>
      </c>
      <c r="B66" s="114" t="s">
        <v>387</v>
      </c>
      <c r="C66" s="85">
        <v>41808</v>
      </c>
      <c r="D66" s="93" t="s">
        <v>422</v>
      </c>
      <c r="E66" s="75" t="s">
        <v>214</v>
      </c>
      <c r="F66" s="81" t="s">
        <v>203</v>
      </c>
      <c r="G66" s="85">
        <v>41808</v>
      </c>
      <c r="H66" s="20"/>
      <c r="I66" s="230"/>
      <c r="J66" s="72">
        <v>500000</v>
      </c>
      <c r="K66" s="23"/>
      <c r="L66" s="91"/>
      <c r="M66" s="91"/>
      <c r="N66" s="91"/>
      <c r="O66" s="19" t="s">
        <v>296</v>
      </c>
      <c r="P66" s="25"/>
      <c r="Q66" s="22"/>
      <c r="R66" s="22"/>
      <c r="S66" s="40"/>
      <c r="T66" s="40">
        <f t="shared" si="60"/>
        <v>0</v>
      </c>
      <c r="U66" s="40"/>
      <c r="V66" s="111"/>
      <c r="W66" s="142">
        <v>500000</v>
      </c>
      <c r="X66" s="40">
        <f t="shared" si="61"/>
        <v>500000</v>
      </c>
      <c r="Y66" s="35"/>
      <c r="Z66" s="35"/>
      <c r="AA66" s="35"/>
      <c r="AB66" s="40">
        <f t="shared" si="62"/>
        <v>0</v>
      </c>
      <c r="AC66" s="35"/>
      <c r="AD66" s="35"/>
      <c r="AE66" s="35"/>
      <c r="AF66" s="40">
        <f t="shared" si="63"/>
        <v>0</v>
      </c>
      <c r="AG66" s="40">
        <f t="shared" si="64"/>
        <v>500000</v>
      </c>
      <c r="AH66" s="41">
        <f>IF(ISERROR(AG66/I55),0,AG66/I55)</f>
        <v>1.9027508819183742E-3</v>
      </c>
      <c r="AI66" s="42">
        <f t="shared" si="65"/>
        <v>2.3674064128946954E-4</v>
      </c>
    </row>
    <row r="67" spans="1:35" s="17" customFormat="1">
      <c r="A67" s="36">
        <v>12</v>
      </c>
      <c r="B67" s="114" t="s">
        <v>388</v>
      </c>
      <c r="C67" s="85">
        <v>41806</v>
      </c>
      <c r="D67" s="93" t="s">
        <v>420</v>
      </c>
      <c r="E67" s="75" t="s">
        <v>214</v>
      </c>
      <c r="F67" s="81" t="s">
        <v>203</v>
      </c>
      <c r="G67" s="85">
        <v>41806</v>
      </c>
      <c r="H67" s="20"/>
      <c r="I67" s="230"/>
      <c r="J67" s="72">
        <v>1383017</v>
      </c>
      <c r="K67" s="23"/>
      <c r="L67" s="91"/>
      <c r="M67" s="91"/>
      <c r="N67" s="91"/>
      <c r="O67" s="19" t="s">
        <v>296</v>
      </c>
      <c r="P67" s="25"/>
      <c r="Q67" s="22"/>
      <c r="R67" s="22"/>
      <c r="S67" s="40"/>
      <c r="T67" s="40">
        <f t="shared" si="60"/>
        <v>0</v>
      </c>
      <c r="U67" s="40"/>
      <c r="V67" s="111"/>
      <c r="W67" s="142">
        <v>1383017</v>
      </c>
      <c r="X67" s="40">
        <f t="shared" si="61"/>
        <v>1383017</v>
      </c>
      <c r="Y67" s="35"/>
      <c r="Z67" s="35"/>
      <c r="AA67" s="35"/>
      <c r="AB67" s="40">
        <f t="shared" si="62"/>
        <v>0</v>
      </c>
      <c r="AC67" s="35"/>
      <c r="AD67" s="35"/>
      <c r="AE67" s="35"/>
      <c r="AF67" s="40">
        <f t="shared" si="63"/>
        <v>0</v>
      </c>
      <c r="AG67" s="40">
        <f t="shared" si="64"/>
        <v>1383017</v>
      </c>
      <c r="AH67" s="41">
        <f>IF(ISERROR(AG67/I55),0,AG67/I55)</f>
        <v>5.2630736329162082E-3</v>
      </c>
      <c r="AI67" s="42">
        <f t="shared" si="65"/>
        <v>6.5483266298847656E-4</v>
      </c>
    </row>
    <row r="68" spans="1:35" s="17" customFormat="1">
      <c r="A68" s="36">
        <v>13</v>
      </c>
      <c r="B68" s="114" t="s">
        <v>389</v>
      </c>
      <c r="C68" s="85">
        <v>41810</v>
      </c>
      <c r="D68" s="93" t="s">
        <v>423</v>
      </c>
      <c r="E68" s="75" t="s">
        <v>214</v>
      </c>
      <c r="F68" s="81" t="s">
        <v>203</v>
      </c>
      <c r="G68" s="85">
        <v>41810</v>
      </c>
      <c r="H68" s="20"/>
      <c r="I68" s="230"/>
      <c r="J68" s="72">
        <v>5814019</v>
      </c>
      <c r="K68" s="23"/>
      <c r="L68" s="91"/>
      <c r="M68" s="91"/>
      <c r="N68" s="91"/>
      <c r="O68" s="19" t="s">
        <v>296</v>
      </c>
      <c r="P68" s="25"/>
      <c r="Q68" s="22"/>
      <c r="R68" s="22"/>
      <c r="S68" s="40"/>
      <c r="T68" s="40">
        <f t="shared" si="60"/>
        <v>0</v>
      </c>
      <c r="U68" s="40"/>
      <c r="V68" s="111"/>
      <c r="W68" s="142">
        <v>5814019</v>
      </c>
      <c r="X68" s="40">
        <f t="shared" si="61"/>
        <v>5814019</v>
      </c>
      <c r="Y68" s="35"/>
      <c r="Z68" s="35"/>
      <c r="AA68" s="35"/>
      <c r="AB68" s="40">
        <f t="shared" si="62"/>
        <v>0</v>
      </c>
      <c r="AC68" s="35"/>
      <c r="AD68" s="35"/>
      <c r="AE68" s="35"/>
      <c r="AF68" s="40">
        <f t="shared" si="63"/>
        <v>0</v>
      </c>
      <c r="AG68" s="40">
        <f t="shared" si="64"/>
        <v>5814019</v>
      </c>
      <c r="AH68" s="41">
        <f>IF(ISERROR(AG68/I55),0,AG68/I55)</f>
        <v>2.2125259559480366E-2</v>
      </c>
      <c r="AI68" s="42">
        <f t="shared" si="65"/>
        <v>2.7528291730583208E-3</v>
      </c>
    </row>
    <row r="69" spans="1:35" s="17" customFormat="1">
      <c r="A69" s="36">
        <v>14</v>
      </c>
      <c r="B69" s="114" t="s">
        <v>390</v>
      </c>
      <c r="C69" s="85">
        <v>41803</v>
      </c>
      <c r="D69" s="93" t="s">
        <v>424</v>
      </c>
      <c r="E69" s="75" t="s">
        <v>214</v>
      </c>
      <c r="F69" s="81" t="s">
        <v>203</v>
      </c>
      <c r="G69" s="85">
        <v>41803</v>
      </c>
      <c r="H69" s="20"/>
      <c r="I69" s="230"/>
      <c r="J69" s="72">
        <v>3955050</v>
      </c>
      <c r="K69" s="23"/>
      <c r="L69" s="91"/>
      <c r="M69" s="91"/>
      <c r="N69" s="91"/>
      <c r="O69" s="19" t="s">
        <v>296</v>
      </c>
      <c r="P69" s="25"/>
      <c r="Q69" s="22"/>
      <c r="R69" s="22"/>
      <c r="S69" s="40"/>
      <c r="T69" s="40">
        <f t="shared" si="60"/>
        <v>0</v>
      </c>
      <c r="U69" s="40"/>
      <c r="V69" s="111"/>
      <c r="W69" s="142">
        <v>3955050</v>
      </c>
      <c r="X69" s="40">
        <f t="shared" si="61"/>
        <v>3955050</v>
      </c>
      <c r="Y69" s="35"/>
      <c r="Z69" s="35"/>
      <c r="AA69" s="35"/>
      <c r="AB69" s="40">
        <f t="shared" si="62"/>
        <v>0</v>
      </c>
      <c r="AC69" s="35"/>
      <c r="AD69" s="35"/>
      <c r="AE69" s="35"/>
      <c r="AF69" s="40">
        <f t="shared" si="63"/>
        <v>0</v>
      </c>
      <c r="AG69" s="40">
        <f t="shared" si="64"/>
        <v>3955050</v>
      </c>
      <c r="AH69" s="41">
        <f>IF(ISERROR(AG69/I55),0,AG69/I55)</f>
        <v>1.5050949751062531E-2</v>
      </c>
      <c r="AI69" s="42">
        <f t="shared" si="65"/>
        <v>1.8726421466638329E-3</v>
      </c>
    </row>
    <row r="70" spans="1:35" s="17" customFormat="1">
      <c r="A70" s="36">
        <v>15</v>
      </c>
      <c r="B70" s="114" t="s">
        <v>391</v>
      </c>
      <c r="C70" s="85">
        <v>41803</v>
      </c>
      <c r="D70" s="93" t="s">
        <v>425</v>
      </c>
      <c r="E70" s="75" t="s">
        <v>214</v>
      </c>
      <c r="F70" s="81" t="s">
        <v>203</v>
      </c>
      <c r="G70" s="85">
        <v>41803</v>
      </c>
      <c r="H70" s="20"/>
      <c r="I70" s="230"/>
      <c r="J70" s="72">
        <v>8706802</v>
      </c>
      <c r="K70" s="23"/>
      <c r="L70" s="91"/>
      <c r="M70" s="91"/>
      <c r="N70" s="91"/>
      <c r="O70" s="19" t="s">
        <v>296</v>
      </c>
      <c r="P70" s="25"/>
      <c r="Q70" s="22"/>
      <c r="R70" s="22"/>
      <c r="S70" s="40"/>
      <c r="T70" s="40">
        <f t="shared" si="60"/>
        <v>0</v>
      </c>
      <c r="U70" s="40"/>
      <c r="V70" s="111"/>
      <c r="W70" s="142">
        <v>8706802</v>
      </c>
      <c r="X70" s="40">
        <f t="shared" si="61"/>
        <v>8706802</v>
      </c>
      <c r="Y70" s="35"/>
      <c r="Z70" s="35"/>
      <c r="AA70" s="35"/>
      <c r="AB70" s="40">
        <f t="shared" si="62"/>
        <v>0</v>
      </c>
      <c r="AC70" s="35"/>
      <c r="AD70" s="35"/>
      <c r="AE70" s="35"/>
      <c r="AF70" s="40">
        <f t="shared" si="63"/>
        <v>0</v>
      </c>
      <c r="AG70" s="40">
        <f t="shared" si="64"/>
        <v>8706802</v>
      </c>
      <c r="AH70" s="41">
        <f>IF(ISERROR(AG70/I55),0,AG70/I55)</f>
        <v>3.3133750368377325E-2</v>
      </c>
      <c r="AI70" s="42">
        <f t="shared" si="65"/>
        <v>4.1225077781208716E-3</v>
      </c>
    </row>
    <row r="71" spans="1:35" s="17" customFormat="1">
      <c r="A71" s="36">
        <v>16</v>
      </c>
      <c r="B71" s="114" t="s">
        <v>392</v>
      </c>
      <c r="C71" s="85">
        <v>41803</v>
      </c>
      <c r="D71" s="93" t="s">
        <v>426</v>
      </c>
      <c r="E71" s="75" t="s">
        <v>214</v>
      </c>
      <c r="F71" s="81" t="s">
        <v>203</v>
      </c>
      <c r="G71" s="85">
        <v>41803</v>
      </c>
      <c r="H71" s="20"/>
      <c r="I71" s="230"/>
      <c r="J71" s="72">
        <v>3245435</v>
      </c>
      <c r="K71" s="23"/>
      <c r="L71" s="91"/>
      <c r="M71" s="91"/>
      <c r="N71" s="91"/>
      <c r="O71" s="19" t="s">
        <v>296</v>
      </c>
      <c r="P71" s="25"/>
      <c r="Q71" s="22"/>
      <c r="R71" s="22"/>
      <c r="S71" s="40"/>
      <c r="T71" s="40">
        <f t="shared" si="60"/>
        <v>0</v>
      </c>
      <c r="U71" s="40"/>
      <c r="V71" s="111"/>
      <c r="W71" s="142">
        <v>3245435</v>
      </c>
      <c r="X71" s="40">
        <f t="shared" si="61"/>
        <v>3245435</v>
      </c>
      <c r="Y71" s="35"/>
      <c r="Z71" s="35"/>
      <c r="AA71" s="35"/>
      <c r="AB71" s="40">
        <f t="shared" si="62"/>
        <v>0</v>
      </c>
      <c r="AC71" s="35"/>
      <c r="AD71" s="35"/>
      <c r="AE71" s="35"/>
      <c r="AF71" s="40">
        <f t="shared" si="63"/>
        <v>0</v>
      </c>
      <c r="AG71" s="40">
        <f t="shared" si="64"/>
        <v>3245435</v>
      </c>
      <c r="AH71" s="41">
        <f>IF(ISERROR(AG71/I55),0,AG71/I55)</f>
        <v>1.2350508616917517E-2</v>
      </c>
      <c r="AI71" s="42">
        <f t="shared" si="65"/>
        <v>1.5366527263265791E-3</v>
      </c>
    </row>
    <row r="72" spans="1:35" s="17" customFormat="1">
      <c r="A72" s="36">
        <v>17</v>
      </c>
      <c r="B72" s="114" t="s">
        <v>393</v>
      </c>
      <c r="C72" s="85">
        <v>41803</v>
      </c>
      <c r="D72" s="93" t="s">
        <v>427</v>
      </c>
      <c r="E72" s="75" t="s">
        <v>214</v>
      </c>
      <c r="F72" s="81" t="s">
        <v>203</v>
      </c>
      <c r="G72" s="85">
        <v>41803</v>
      </c>
      <c r="H72" s="20"/>
      <c r="I72" s="230"/>
      <c r="J72" s="72">
        <v>1876213</v>
      </c>
      <c r="K72" s="23"/>
      <c r="L72" s="91"/>
      <c r="M72" s="91"/>
      <c r="N72" s="91"/>
      <c r="O72" s="19" t="s">
        <v>296</v>
      </c>
      <c r="P72" s="25"/>
      <c r="Q72" s="22"/>
      <c r="R72" s="22"/>
      <c r="S72" s="40"/>
      <c r="T72" s="40">
        <f t="shared" si="60"/>
        <v>0</v>
      </c>
      <c r="U72" s="40"/>
      <c r="V72" s="111"/>
      <c r="W72" s="142">
        <v>1876213</v>
      </c>
      <c r="X72" s="40">
        <f t="shared" si="61"/>
        <v>1876213</v>
      </c>
      <c r="Y72" s="35"/>
      <c r="Z72" s="35"/>
      <c r="AA72" s="35"/>
      <c r="AB72" s="40">
        <f t="shared" si="62"/>
        <v>0</v>
      </c>
      <c r="AC72" s="35"/>
      <c r="AD72" s="35"/>
      <c r="AE72" s="35"/>
      <c r="AF72" s="40">
        <f t="shared" si="63"/>
        <v>0</v>
      </c>
      <c r="AG72" s="40">
        <f t="shared" si="64"/>
        <v>1876213</v>
      </c>
      <c r="AH72" s="41">
        <f>IF(ISERROR(AG72/I55),0,AG72/I55)</f>
        <v>7.139931880833437E-3</v>
      </c>
      <c r="AI72" s="42">
        <f t="shared" si="65"/>
        <v>8.8835173763127898E-4</v>
      </c>
    </row>
    <row r="73" spans="1:35" s="17" customFormat="1">
      <c r="A73" s="36">
        <v>18</v>
      </c>
      <c r="B73" s="114" t="s">
        <v>394</v>
      </c>
      <c r="C73" s="85">
        <v>41803</v>
      </c>
      <c r="D73" s="93" t="s">
        <v>428</v>
      </c>
      <c r="E73" s="75" t="s">
        <v>214</v>
      </c>
      <c r="F73" s="81" t="s">
        <v>203</v>
      </c>
      <c r="G73" s="85">
        <v>41803</v>
      </c>
      <c r="H73" s="20"/>
      <c r="I73" s="230"/>
      <c r="J73" s="72">
        <v>1624442</v>
      </c>
      <c r="K73" s="23"/>
      <c r="L73" s="91"/>
      <c r="M73" s="91"/>
      <c r="N73" s="91"/>
      <c r="O73" s="19" t="s">
        <v>296</v>
      </c>
      <c r="P73" s="25"/>
      <c r="Q73" s="22"/>
      <c r="R73" s="22"/>
      <c r="S73" s="40"/>
      <c r="T73" s="40">
        <f t="shared" si="60"/>
        <v>0</v>
      </c>
      <c r="U73" s="40"/>
      <c r="V73" s="111"/>
      <c r="W73" s="142">
        <v>1624442</v>
      </c>
      <c r="X73" s="40">
        <f t="shared" si="61"/>
        <v>1624442</v>
      </c>
      <c r="Y73" s="35"/>
      <c r="Z73" s="35"/>
      <c r="AA73" s="35"/>
      <c r="AB73" s="40">
        <f t="shared" si="62"/>
        <v>0</v>
      </c>
      <c r="AC73" s="35"/>
      <c r="AD73" s="35"/>
      <c r="AE73" s="35"/>
      <c r="AF73" s="40">
        <f t="shared" si="63"/>
        <v>0</v>
      </c>
      <c r="AG73" s="40">
        <f t="shared" si="64"/>
        <v>1624442</v>
      </c>
      <c r="AH73" s="41">
        <f>IF(ISERROR(AG73/I55),0,AG73/I55)</f>
        <v>6.1818168962504954E-3</v>
      </c>
      <c r="AI73" s="42">
        <f t="shared" si="65"/>
        <v>7.6914288163509696E-4</v>
      </c>
    </row>
    <row r="74" spans="1:35" s="17" customFormat="1">
      <c r="A74" s="36">
        <v>19</v>
      </c>
      <c r="B74" s="114" t="s">
        <v>395</v>
      </c>
      <c r="C74" s="85">
        <v>41806</v>
      </c>
      <c r="D74" s="93" t="s">
        <v>429</v>
      </c>
      <c r="E74" s="75" t="s">
        <v>214</v>
      </c>
      <c r="F74" s="81" t="s">
        <v>203</v>
      </c>
      <c r="G74" s="85">
        <v>41806</v>
      </c>
      <c r="H74" s="20"/>
      <c r="I74" s="230"/>
      <c r="J74" s="72">
        <v>1000000</v>
      </c>
      <c r="K74" s="23"/>
      <c r="L74" s="91"/>
      <c r="M74" s="91"/>
      <c r="N74" s="91"/>
      <c r="O74" s="19" t="s">
        <v>296</v>
      </c>
      <c r="P74" s="25"/>
      <c r="Q74" s="22"/>
      <c r="R74" s="22"/>
      <c r="S74" s="40"/>
      <c r="T74" s="40">
        <f t="shared" si="60"/>
        <v>0</v>
      </c>
      <c r="U74" s="40"/>
      <c r="V74" s="111"/>
      <c r="W74" s="142">
        <v>1000000</v>
      </c>
      <c r="X74" s="40">
        <f t="shared" si="61"/>
        <v>1000000</v>
      </c>
      <c r="Y74" s="35"/>
      <c r="Z74" s="35"/>
      <c r="AA74" s="35"/>
      <c r="AB74" s="40">
        <f t="shared" si="62"/>
        <v>0</v>
      </c>
      <c r="AC74" s="35"/>
      <c r="AD74" s="35"/>
      <c r="AE74" s="35"/>
      <c r="AF74" s="40">
        <f t="shared" si="63"/>
        <v>0</v>
      </c>
      <c r="AG74" s="40">
        <f t="shared" si="64"/>
        <v>1000000</v>
      </c>
      <c r="AH74" s="41">
        <f>IF(ISERROR(AG74/I55),0,AG74/I55)</f>
        <v>3.8055017638367484E-3</v>
      </c>
      <c r="AI74" s="42">
        <f t="shared" si="65"/>
        <v>4.7348128257893908E-4</v>
      </c>
    </row>
    <row r="75" spans="1:35" s="17" customFormat="1">
      <c r="A75" s="36">
        <v>20</v>
      </c>
      <c r="B75" s="114" t="s">
        <v>396</v>
      </c>
      <c r="C75" s="85">
        <v>41803</v>
      </c>
      <c r="D75" s="93" t="s">
        <v>430</v>
      </c>
      <c r="E75" s="75" t="s">
        <v>214</v>
      </c>
      <c r="F75" s="81" t="s">
        <v>203</v>
      </c>
      <c r="G75" s="85">
        <v>41803</v>
      </c>
      <c r="H75" s="20"/>
      <c r="I75" s="230"/>
      <c r="J75" s="72">
        <v>2815182</v>
      </c>
      <c r="K75" s="23"/>
      <c r="L75" s="91"/>
      <c r="M75" s="91"/>
      <c r="N75" s="91"/>
      <c r="O75" s="19" t="s">
        <v>296</v>
      </c>
      <c r="P75" s="25"/>
      <c r="Q75" s="22"/>
      <c r="R75" s="22"/>
      <c r="S75" s="40"/>
      <c r="T75" s="40">
        <f t="shared" si="60"/>
        <v>0</v>
      </c>
      <c r="U75" s="40"/>
      <c r="V75" s="111"/>
      <c r="W75" s="142">
        <v>2815182</v>
      </c>
      <c r="X75" s="40">
        <f t="shared" si="61"/>
        <v>2815182</v>
      </c>
      <c r="Y75" s="35"/>
      <c r="Z75" s="35"/>
      <c r="AA75" s="35"/>
      <c r="AB75" s="40">
        <f t="shared" si="62"/>
        <v>0</v>
      </c>
      <c r="AC75" s="35"/>
      <c r="AD75" s="35"/>
      <c r="AE75" s="35"/>
      <c r="AF75" s="40">
        <f t="shared" si="63"/>
        <v>0</v>
      </c>
      <c r="AG75" s="40">
        <f t="shared" si="64"/>
        <v>2815182</v>
      </c>
      <c r="AH75" s="41">
        <f>IF(ISERROR(AG75/I55),0,AG75/I55)</f>
        <v>1.0713180066521465E-2</v>
      </c>
      <c r="AI75" s="42">
        <f t="shared" si="65"/>
        <v>1.3329359840531427E-3</v>
      </c>
    </row>
    <row r="76" spans="1:35" s="17" customFormat="1">
      <c r="A76" s="36">
        <v>21</v>
      </c>
      <c r="B76" s="114" t="s">
        <v>397</v>
      </c>
      <c r="C76" s="85">
        <v>41809</v>
      </c>
      <c r="D76" s="93" t="s">
        <v>431</v>
      </c>
      <c r="E76" s="75" t="s">
        <v>214</v>
      </c>
      <c r="F76" s="81" t="s">
        <v>203</v>
      </c>
      <c r="G76" s="85">
        <v>41809</v>
      </c>
      <c r="H76" s="20"/>
      <c r="I76" s="230"/>
      <c r="J76" s="72">
        <v>3132483</v>
      </c>
      <c r="K76" s="23"/>
      <c r="L76" s="91"/>
      <c r="M76" s="91"/>
      <c r="N76" s="91"/>
      <c r="O76" s="19" t="s">
        <v>296</v>
      </c>
      <c r="P76" s="25"/>
      <c r="Q76" s="22"/>
      <c r="R76" s="22"/>
      <c r="S76" s="40"/>
      <c r="T76" s="40">
        <f t="shared" si="60"/>
        <v>0</v>
      </c>
      <c r="U76" s="40"/>
      <c r="V76" s="111"/>
      <c r="W76" s="142">
        <v>3132483</v>
      </c>
      <c r="X76" s="40">
        <f t="shared" si="61"/>
        <v>3132483</v>
      </c>
      <c r="Y76" s="35"/>
      <c r="Z76" s="35"/>
      <c r="AA76" s="35"/>
      <c r="AB76" s="40">
        <f t="shared" si="62"/>
        <v>0</v>
      </c>
      <c r="AC76" s="35"/>
      <c r="AD76" s="35"/>
      <c r="AE76" s="35"/>
      <c r="AF76" s="40">
        <f t="shared" si="63"/>
        <v>0</v>
      </c>
      <c r="AG76" s="40">
        <f t="shared" si="64"/>
        <v>3132483</v>
      </c>
      <c r="AH76" s="41">
        <f>IF(ISERROR(AG76/I55),0,AG76/I55)</f>
        <v>1.192066958168863E-2</v>
      </c>
      <c r="AI76" s="42">
        <f t="shared" si="65"/>
        <v>1.4831720684967227E-3</v>
      </c>
    </row>
    <row r="77" spans="1:35" s="17" customFormat="1">
      <c r="A77" s="36">
        <v>22</v>
      </c>
      <c r="B77" s="114" t="s">
        <v>398</v>
      </c>
      <c r="C77" s="85">
        <v>41803</v>
      </c>
      <c r="D77" s="93" t="s">
        <v>432</v>
      </c>
      <c r="E77" s="75" t="s">
        <v>214</v>
      </c>
      <c r="F77" s="81" t="s">
        <v>203</v>
      </c>
      <c r="G77" s="85">
        <v>41803</v>
      </c>
      <c r="H77" s="20"/>
      <c r="I77" s="230"/>
      <c r="J77" s="72">
        <v>14160408</v>
      </c>
      <c r="K77" s="23"/>
      <c r="L77" s="91"/>
      <c r="M77" s="91"/>
      <c r="N77" s="91"/>
      <c r="O77" s="19" t="s">
        <v>296</v>
      </c>
      <c r="P77" s="25"/>
      <c r="Q77" s="22"/>
      <c r="R77" s="22"/>
      <c r="S77" s="40"/>
      <c r="T77" s="40">
        <f t="shared" si="60"/>
        <v>0</v>
      </c>
      <c r="U77" s="40"/>
      <c r="V77" s="111"/>
      <c r="W77" s="142">
        <v>14160408</v>
      </c>
      <c r="X77" s="40">
        <f t="shared" si="61"/>
        <v>14160408</v>
      </c>
      <c r="Y77" s="35"/>
      <c r="Z77" s="35"/>
      <c r="AA77" s="35"/>
      <c r="AB77" s="40">
        <f t="shared" si="62"/>
        <v>0</v>
      </c>
      <c r="AC77" s="35"/>
      <c r="AD77" s="35"/>
      <c r="AE77" s="35"/>
      <c r="AF77" s="40">
        <f t="shared" si="63"/>
        <v>0</v>
      </c>
      <c r="AG77" s="40">
        <f t="shared" si="64"/>
        <v>14160408</v>
      </c>
      <c r="AH77" s="41">
        <f>IF(ISERROR(AG77/I55),0,AG77/I55)</f>
        <v>5.3887457620647998E-2</v>
      </c>
      <c r="AI77" s="42">
        <f t="shared" si="65"/>
        <v>6.7046881416810691E-3</v>
      </c>
    </row>
    <row r="78" spans="1:35" s="17" customFormat="1">
      <c r="A78" s="36">
        <v>23</v>
      </c>
      <c r="B78" s="114" t="s">
        <v>399</v>
      </c>
      <c r="C78" s="85">
        <v>41801</v>
      </c>
      <c r="D78" s="93" t="s">
        <v>433</v>
      </c>
      <c r="E78" s="75" t="s">
        <v>214</v>
      </c>
      <c r="F78" s="81" t="s">
        <v>203</v>
      </c>
      <c r="G78" s="85">
        <v>41801</v>
      </c>
      <c r="H78" s="20"/>
      <c r="I78" s="230"/>
      <c r="J78" s="72">
        <v>15043332</v>
      </c>
      <c r="K78" s="23"/>
      <c r="L78" s="91"/>
      <c r="M78" s="91"/>
      <c r="N78" s="91"/>
      <c r="O78" s="19" t="s">
        <v>296</v>
      </c>
      <c r="P78" s="25"/>
      <c r="Q78" s="22"/>
      <c r="R78" s="22"/>
      <c r="S78" s="40"/>
      <c r="T78" s="40">
        <f t="shared" si="60"/>
        <v>0</v>
      </c>
      <c r="U78" s="40"/>
      <c r="V78" s="111"/>
      <c r="W78" s="142">
        <v>15043332</v>
      </c>
      <c r="X78" s="40">
        <f t="shared" si="61"/>
        <v>15043332</v>
      </c>
      <c r="Y78" s="35"/>
      <c r="Z78" s="35"/>
      <c r="AA78" s="35"/>
      <c r="AB78" s="40">
        <f t="shared" si="62"/>
        <v>0</v>
      </c>
      <c r="AC78" s="35"/>
      <c r="AD78" s="35"/>
      <c r="AE78" s="35"/>
      <c r="AF78" s="40">
        <f t="shared" si="63"/>
        <v>0</v>
      </c>
      <c r="AG78" s="40">
        <f t="shared" si="64"/>
        <v>15043332</v>
      </c>
      <c r="AH78" s="41">
        <f>IF(ISERROR(AG78/I55),0,AG78/I55)</f>
        <v>5.72474264599818E-2</v>
      </c>
      <c r="AI78" s="42">
        <f t="shared" si="65"/>
        <v>7.1227361296207969E-3</v>
      </c>
    </row>
    <row r="79" spans="1:35" s="17" customFormat="1">
      <c r="A79" s="36">
        <v>24</v>
      </c>
      <c r="B79" s="114" t="s">
        <v>400</v>
      </c>
      <c r="C79" s="85">
        <v>41803</v>
      </c>
      <c r="D79" s="93" t="s">
        <v>434</v>
      </c>
      <c r="E79" s="75" t="s">
        <v>214</v>
      </c>
      <c r="F79" s="81" t="s">
        <v>203</v>
      </c>
      <c r="G79" s="85">
        <v>41803</v>
      </c>
      <c r="H79" s="20"/>
      <c r="I79" s="230"/>
      <c r="J79" s="72">
        <v>3169559</v>
      </c>
      <c r="K79" s="23"/>
      <c r="L79" s="91"/>
      <c r="M79" s="91"/>
      <c r="N79" s="91"/>
      <c r="O79" s="19" t="s">
        <v>296</v>
      </c>
      <c r="P79" s="25"/>
      <c r="Q79" s="22"/>
      <c r="R79" s="22"/>
      <c r="S79" s="40"/>
      <c r="T79" s="40">
        <f t="shared" si="60"/>
        <v>0</v>
      </c>
      <c r="U79" s="40"/>
      <c r="V79" s="111"/>
      <c r="W79" s="142">
        <v>3169559</v>
      </c>
      <c r="X79" s="40">
        <f t="shared" si="61"/>
        <v>3169559</v>
      </c>
      <c r="Y79" s="35"/>
      <c r="Z79" s="35"/>
      <c r="AA79" s="35"/>
      <c r="AB79" s="40">
        <f t="shared" si="62"/>
        <v>0</v>
      </c>
      <c r="AC79" s="35"/>
      <c r="AD79" s="35"/>
      <c r="AE79" s="35"/>
      <c r="AF79" s="40">
        <f t="shared" si="63"/>
        <v>0</v>
      </c>
      <c r="AG79" s="40">
        <f t="shared" si="64"/>
        <v>3169559</v>
      </c>
      <c r="AH79" s="41">
        <f>IF(ISERROR(AG79/I55),0,AG79/I55)</f>
        <v>1.206176236508464E-2</v>
      </c>
      <c r="AI79" s="42">
        <f t="shared" si="65"/>
        <v>1.5007268605296195E-3</v>
      </c>
    </row>
    <row r="80" spans="1:35" s="17" customFormat="1">
      <c r="A80" s="36">
        <v>25</v>
      </c>
      <c r="B80" s="114" t="s">
        <v>401</v>
      </c>
      <c r="C80" s="85">
        <v>41803</v>
      </c>
      <c r="D80" s="93" t="s">
        <v>435</v>
      </c>
      <c r="E80" s="75" t="s">
        <v>214</v>
      </c>
      <c r="F80" s="81" t="s">
        <v>203</v>
      </c>
      <c r="G80" s="85">
        <v>41803</v>
      </c>
      <c r="H80" s="20"/>
      <c r="I80" s="230"/>
      <c r="J80" s="72">
        <v>1620131</v>
      </c>
      <c r="K80" s="23"/>
      <c r="L80" s="91"/>
      <c r="M80" s="91"/>
      <c r="N80" s="91"/>
      <c r="O80" s="19" t="s">
        <v>296</v>
      </c>
      <c r="P80" s="25"/>
      <c r="Q80" s="22"/>
      <c r="R80" s="22"/>
      <c r="S80" s="40"/>
      <c r="T80" s="40">
        <f t="shared" si="60"/>
        <v>0</v>
      </c>
      <c r="U80" s="40"/>
      <c r="V80" s="111"/>
      <c r="W80" s="142">
        <v>1620131</v>
      </c>
      <c r="X80" s="40">
        <f t="shared" si="61"/>
        <v>1620131</v>
      </c>
      <c r="Y80" s="35"/>
      <c r="Z80" s="35"/>
      <c r="AA80" s="35"/>
      <c r="AB80" s="40">
        <f t="shared" si="62"/>
        <v>0</v>
      </c>
      <c r="AC80" s="35"/>
      <c r="AD80" s="35"/>
      <c r="AE80" s="35"/>
      <c r="AF80" s="40">
        <f t="shared" si="63"/>
        <v>0</v>
      </c>
      <c r="AG80" s="40">
        <f t="shared" si="64"/>
        <v>1620131</v>
      </c>
      <c r="AH80" s="41">
        <f>IF(ISERROR(AG80/I55),0,AG80/I55)</f>
        <v>6.1654113781465947E-3</v>
      </c>
      <c r="AI80" s="42">
        <f t="shared" si="65"/>
        <v>7.6710170382589911E-4</v>
      </c>
    </row>
    <row r="81" spans="1:35" s="17" customFormat="1">
      <c r="A81" s="36">
        <v>26</v>
      </c>
      <c r="B81" s="114" t="s">
        <v>402</v>
      </c>
      <c r="C81" s="85">
        <v>41803</v>
      </c>
      <c r="D81" s="93" t="s">
        <v>436</v>
      </c>
      <c r="E81" s="75" t="s">
        <v>214</v>
      </c>
      <c r="F81" s="81" t="s">
        <v>203</v>
      </c>
      <c r="G81" s="85">
        <v>41803</v>
      </c>
      <c r="H81" s="20"/>
      <c r="I81" s="230"/>
      <c r="J81" s="72">
        <v>13836210</v>
      </c>
      <c r="K81" s="23"/>
      <c r="L81" s="91"/>
      <c r="M81" s="91"/>
      <c r="N81" s="91"/>
      <c r="O81" s="19" t="s">
        <v>296</v>
      </c>
      <c r="P81" s="25"/>
      <c r="Q81" s="22"/>
      <c r="R81" s="22"/>
      <c r="S81" s="40"/>
      <c r="T81" s="40">
        <f t="shared" si="60"/>
        <v>0</v>
      </c>
      <c r="U81" s="40"/>
      <c r="V81" s="111"/>
      <c r="W81" s="142">
        <v>13836210</v>
      </c>
      <c r="X81" s="40">
        <f t="shared" si="61"/>
        <v>13836210</v>
      </c>
      <c r="Y81" s="35"/>
      <c r="Z81" s="35"/>
      <c r="AA81" s="35"/>
      <c r="AB81" s="40">
        <f t="shared" si="62"/>
        <v>0</v>
      </c>
      <c r="AC81" s="35"/>
      <c r="AD81" s="35"/>
      <c r="AE81" s="35"/>
      <c r="AF81" s="40">
        <f t="shared" si="63"/>
        <v>0</v>
      </c>
      <c r="AG81" s="40">
        <f t="shared" si="64"/>
        <v>13836210</v>
      </c>
      <c r="AH81" s="41">
        <f>IF(ISERROR(AG81/I55),0,AG81/I55)</f>
        <v>5.2653721559815653E-2</v>
      </c>
      <c r="AI81" s="42">
        <f t="shared" si="65"/>
        <v>6.5511864568315427E-3</v>
      </c>
    </row>
    <row r="82" spans="1:35" s="17" customFormat="1">
      <c r="A82" s="36">
        <v>27</v>
      </c>
      <c r="B82" s="114" t="s">
        <v>403</v>
      </c>
      <c r="C82" s="85">
        <v>41803</v>
      </c>
      <c r="D82" s="93" t="s">
        <v>437</v>
      </c>
      <c r="E82" s="75" t="s">
        <v>214</v>
      </c>
      <c r="F82" s="81" t="s">
        <v>203</v>
      </c>
      <c r="G82" s="85">
        <v>41803</v>
      </c>
      <c r="H82" s="20"/>
      <c r="I82" s="230"/>
      <c r="J82" s="72">
        <v>2972970</v>
      </c>
      <c r="K82" s="23"/>
      <c r="L82" s="91"/>
      <c r="M82" s="91"/>
      <c r="N82" s="91"/>
      <c r="O82" s="19" t="s">
        <v>296</v>
      </c>
      <c r="P82" s="25"/>
      <c r="Q82" s="22"/>
      <c r="R82" s="22"/>
      <c r="S82" s="40"/>
      <c r="T82" s="40">
        <f t="shared" si="60"/>
        <v>0</v>
      </c>
      <c r="U82" s="40"/>
      <c r="V82" s="111"/>
      <c r="W82" s="142">
        <v>2972970</v>
      </c>
      <c r="X82" s="40">
        <f t="shared" si="61"/>
        <v>2972970</v>
      </c>
      <c r="Y82" s="35"/>
      <c r="Z82" s="35"/>
      <c r="AA82" s="35"/>
      <c r="AB82" s="40">
        <f t="shared" si="62"/>
        <v>0</v>
      </c>
      <c r="AC82" s="35"/>
      <c r="AD82" s="35"/>
      <c r="AE82" s="35"/>
      <c r="AF82" s="40">
        <f t="shared" si="63"/>
        <v>0</v>
      </c>
      <c r="AG82" s="40">
        <f t="shared" si="64"/>
        <v>2972970</v>
      </c>
      <c r="AH82" s="41">
        <f>IF(ISERROR(AG82/I55),0,AG82/I55)</f>
        <v>1.1313642578833738E-2</v>
      </c>
      <c r="AI82" s="42">
        <f t="shared" si="65"/>
        <v>1.4076456486687085E-3</v>
      </c>
    </row>
    <row r="83" spans="1:35" s="17" customFormat="1">
      <c r="A83" s="36">
        <v>28</v>
      </c>
      <c r="B83" s="114" t="s">
        <v>404</v>
      </c>
      <c r="C83" s="85">
        <v>41803</v>
      </c>
      <c r="D83" s="93" t="s">
        <v>438</v>
      </c>
      <c r="E83" s="75" t="s">
        <v>214</v>
      </c>
      <c r="F83" s="81" t="s">
        <v>203</v>
      </c>
      <c r="G83" s="85">
        <v>41803</v>
      </c>
      <c r="H83" s="20"/>
      <c r="I83" s="230"/>
      <c r="J83" s="72">
        <v>12407494</v>
      </c>
      <c r="K83" s="23"/>
      <c r="L83" s="91"/>
      <c r="M83" s="91"/>
      <c r="N83" s="91"/>
      <c r="O83" s="19" t="s">
        <v>296</v>
      </c>
      <c r="P83" s="25"/>
      <c r="Q83" s="22"/>
      <c r="R83" s="22"/>
      <c r="S83" s="40"/>
      <c r="T83" s="40">
        <f t="shared" si="60"/>
        <v>0</v>
      </c>
      <c r="U83" s="40"/>
      <c r="V83" s="111"/>
      <c r="W83" s="142">
        <v>12407494</v>
      </c>
      <c r="X83" s="40">
        <f t="shared" si="61"/>
        <v>12407494</v>
      </c>
      <c r="Y83" s="35"/>
      <c r="Z83" s="35"/>
      <c r="AA83" s="35"/>
      <c r="AB83" s="40">
        <f t="shared" si="62"/>
        <v>0</v>
      </c>
      <c r="AC83" s="35"/>
      <c r="AD83" s="35"/>
      <c r="AE83" s="35"/>
      <c r="AF83" s="40">
        <f t="shared" si="63"/>
        <v>0</v>
      </c>
      <c r="AG83" s="40">
        <f t="shared" si="64"/>
        <v>12407494</v>
      </c>
      <c r="AH83" s="41">
        <f>IF(ISERROR(AG83/I55),0,AG83/I55)</f>
        <v>4.7216740301793875E-2</v>
      </c>
      <c r="AI83" s="42">
        <f t="shared" si="65"/>
        <v>5.8747161727104912E-3</v>
      </c>
    </row>
    <row r="84" spans="1:35" s="17" customFormat="1">
      <c r="A84" s="36">
        <v>29</v>
      </c>
      <c r="B84" s="114" t="s">
        <v>405</v>
      </c>
      <c r="C84" s="85">
        <v>41803</v>
      </c>
      <c r="D84" s="93" t="s">
        <v>439</v>
      </c>
      <c r="E84" s="75" t="s">
        <v>214</v>
      </c>
      <c r="F84" s="81" t="s">
        <v>203</v>
      </c>
      <c r="G84" s="85">
        <v>41803</v>
      </c>
      <c r="H84" s="20"/>
      <c r="I84" s="230"/>
      <c r="J84" s="72">
        <v>3060918</v>
      </c>
      <c r="K84" s="23"/>
      <c r="L84" s="91"/>
      <c r="M84" s="91"/>
      <c r="N84" s="91"/>
      <c r="O84" s="19" t="s">
        <v>296</v>
      </c>
      <c r="P84" s="25"/>
      <c r="Q84" s="22"/>
      <c r="R84" s="22"/>
      <c r="S84" s="40"/>
      <c r="T84" s="40">
        <f t="shared" si="60"/>
        <v>0</v>
      </c>
      <c r="U84" s="40"/>
      <c r="V84" s="111"/>
      <c r="W84" s="142">
        <v>3060918</v>
      </c>
      <c r="X84" s="40">
        <f t="shared" si="61"/>
        <v>3060918</v>
      </c>
      <c r="Y84" s="35"/>
      <c r="Z84" s="35"/>
      <c r="AA84" s="35"/>
      <c r="AB84" s="40">
        <f t="shared" si="62"/>
        <v>0</v>
      </c>
      <c r="AC84" s="35"/>
      <c r="AD84" s="35"/>
      <c r="AE84" s="35"/>
      <c r="AF84" s="40">
        <f t="shared" si="63"/>
        <v>0</v>
      </c>
      <c r="AG84" s="40">
        <f t="shared" si="64"/>
        <v>3060918</v>
      </c>
      <c r="AH84" s="41">
        <f>IF(ISERROR(AG84/I55),0,AG84/I55)</f>
        <v>1.1648328847959652E-2</v>
      </c>
      <c r="AI84" s="42">
        <f t="shared" si="65"/>
        <v>1.449287380508961E-3</v>
      </c>
    </row>
    <row r="85" spans="1:35" s="17" customFormat="1">
      <c r="A85" s="36">
        <v>30</v>
      </c>
      <c r="B85" s="114" t="s">
        <v>406</v>
      </c>
      <c r="C85" s="85">
        <v>41803</v>
      </c>
      <c r="D85" s="93" t="s">
        <v>440</v>
      </c>
      <c r="E85" s="75" t="s">
        <v>214</v>
      </c>
      <c r="F85" s="81" t="s">
        <v>203</v>
      </c>
      <c r="G85" s="85">
        <v>41803</v>
      </c>
      <c r="H85" s="20"/>
      <c r="I85" s="230"/>
      <c r="J85" s="72">
        <v>1063130</v>
      </c>
      <c r="K85" s="23"/>
      <c r="L85" s="91"/>
      <c r="M85" s="91"/>
      <c r="N85" s="91"/>
      <c r="O85" s="19" t="s">
        <v>296</v>
      </c>
      <c r="P85" s="25"/>
      <c r="Q85" s="22"/>
      <c r="R85" s="22"/>
      <c r="S85" s="40"/>
      <c r="T85" s="40">
        <f t="shared" si="60"/>
        <v>0</v>
      </c>
      <c r="U85" s="40"/>
      <c r="V85" s="111"/>
      <c r="W85" s="142">
        <v>1063130</v>
      </c>
      <c r="X85" s="40">
        <f t="shared" si="61"/>
        <v>1063130</v>
      </c>
      <c r="Y85" s="35"/>
      <c r="Z85" s="35"/>
      <c r="AA85" s="35"/>
      <c r="AB85" s="40">
        <f t="shared" si="62"/>
        <v>0</v>
      </c>
      <c r="AC85" s="35"/>
      <c r="AD85" s="35"/>
      <c r="AE85" s="35"/>
      <c r="AF85" s="40">
        <f t="shared" si="63"/>
        <v>0</v>
      </c>
      <c r="AG85" s="40">
        <f t="shared" si="64"/>
        <v>1063130</v>
      </c>
      <c r="AH85" s="41">
        <f>IF(ISERROR(AG85/I55),0,AG85/I55)</f>
        <v>4.0457430901877619E-3</v>
      </c>
      <c r="AI85" s="42">
        <f t="shared" si="65"/>
        <v>5.0337215594814749E-4</v>
      </c>
    </row>
    <row r="86" spans="1:35" s="17" customFormat="1">
      <c r="A86" s="36">
        <v>31</v>
      </c>
      <c r="B86" s="114" t="s">
        <v>407</v>
      </c>
      <c r="C86" s="85">
        <v>41803</v>
      </c>
      <c r="D86" s="93" t="s">
        <v>441</v>
      </c>
      <c r="E86" s="75" t="s">
        <v>214</v>
      </c>
      <c r="F86" s="81" t="s">
        <v>203</v>
      </c>
      <c r="G86" s="85">
        <v>41803</v>
      </c>
      <c r="H86" s="20"/>
      <c r="I86" s="230"/>
      <c r="J86" s="72">
        <v>30085802</v>
      </c>
      <c r="K86" s="23"/>
      <c r="L86" s="91"/>
      <c r="M86" s="91"/>
      <c r="N86" s="91"/>
      <c r="O86" s="19" t="s">
        <v>296</v>
      </c>
      <c r="P86" s="25"/>
      <c r="Q86" s="22"/>
      <c r="R86" s="22"/>
      <c r="S86" s="40"/>
      <c r="T86" s="40">
        <f t="shared" si="60"/>
        <v>0</v>
      </c>
      <c r="U86" s="40"/>
      <c r="V86" s="111"/>
      <c r="W86" s="142">
        <v>30085802</v>
      </c>
      <c r="X86" s="40">
        <f t="shared" si="61"/>
        <v>30085802</v>
      </c>
      <c r="Y86" s="35"/>
      <c r="Z86" s="35"/>
      <c r="AA86" s="35"/>
      <c r="AB86" s="40">
        <f t="shared" si="62"/>
        <v>0</v>
      </c>
      <c r="AC86" s="35"/>
      <c r="AD86" s="35"/>
      <c r="AE86" s="35"/>
      <c r="AF86" s="40">
        <f t="shared" si="63"/>
        <v>0</v>
      </c>
      <c r="AG86" s="40">
        <f t="shared" si="64"/>
        <v>30085802</v>
      </c>
      <c r="AH86" s="41">
        <f>IF(ISERROR(AG86/I55),0,AG86/I55)</f>
        <v>0.11449157257744316</v>
      </c>
      <c r="AI86" s="42">
        <f t="shared" si="65"/>
        <v>1.424506411837601E-2</v>
      </c>
    </row>
    <row r="87" spans="1:35" s="17" customFormat="1">
      <c r="A87" s="36">
        <v>32</v>
      </c>
      <c r="B87" s="114" t="s">
        <v>408</v>
      </c>
      <c r="C87" s="85">
        <v>41803</v>
      </c>
      <c r="D87" s="93" t="s">
        <v>442</v>
      </c>
      <c r="E87" s="75" t="s">
        <v>214</v>
      </c>
      <c r="F87" s="81" t="s">
        <v>203</v>
      </c>
      <c r="G87" s="85">
        <v>41803</v>
      </c>
      <c r="H87" s="20"/>
      <c r="I87" s="230"/>
      <c r="J87" s="72">
        <v>12108300</v>
      </c>
      <c r="K87" s="23"/>
      <c r="L87" s="91"/>
      <c r="M87" s="91"/>
      <c r="N87" s="91"/>
      <c r="O87" s="19" t="s">
        <v>296</v>
      </c>
      <c r="P87" s="25"/>
      <c r="Q87" s="22"/>
      <c r="R87" s="22"/>
      <c r="S87" s="40"/>
      <c r="T87" s="40">
        <f t="shared" si="60"/>
        <v>0</v>
      </c>
      <c r="U87" s="40"/>
      <c r="V87" s="111"/>
      <c r="W87" s="142">
        <v>12108300</v>
      </c>
      <c r="X87" s="40">
        <f t="shared" si="61"/>
        <v>12108300</v>
      </c>
      <c r="Y87" s="35"/>
      <c r="Z87" s="35"/>
      <c r="AA87" s="35"/>
      <c r="AB87" s="40">
        <f t="shared" si="62"/>
        <v>0</v>
      </c>
      <c r="AC87" s="35"/>
      <c r="AD87" s="35"/>
      <c r="AE87" s="35"/>
      <c r="AF87" s="40">
        <f t="shared" si="63"/>
        <v>0</v>
      </c>
      <c r="AG87" s="40">
        <f t="shared" si="64"/>
        <v>12108300</v>
      </c>
      <c r="AH87" s="41">
        <f>IF(ISERROR(AG87/I55),0,AG87/I55)</f>
        <v>4.6078157007064496E-2</v>
      </c>
      <c r="AI87" s="42">
        <f t="shared" si="65"/>
        <v>5.7330534138505676E-3</v>
      </c>
    </row>
    <row r="88" spans="1:35" s="17" customFormat="1">
      <c r="A88" s="36">
        <v>33</v>
      </c>
      <c r="B88" s="114" t="s">
        <v>409</v>
      </c>
      <c r="C88" s="85">
        <v>41803</v>
      </c>
      <c r="D88" s="93" t="s">
        <v>443</v>
      </c>
      <c r="E88" s="75" t="s">
        <v>214</v>
      </c>
      <c r="F88" s="81" t="s">
        <v>203</v>
      </c>
      <c r="G88" s="85">
        <v>41803</v>
      </c>
      <c r="H88" s="20"/>
      <c r="I88" s="230"/>
      <c r="J88" s="72">
        <v>31498997</v>
      </c>
      <c r="K88" s="23"/>
      <c r="L88" s="91"/>
      <c r="M88" s="91"/>
      <c r="N88" s="91"/>
      <c r="O88" s="19" t="s">
        <v>296</v>
      </c>
      <c r="P88" s="25"/>
      <c r="Q88" s="22"/>
      <c r="R88" s="22"/>
      <c r="S88" s="40"/>
      <c r="T88" s="40">
        <f t="shared" si="60"/>
        <v>0</v>
      </c>
      <c r="U88" s="40"/>
      <c r="V88" s="111"/>
      <c r="W88" s="142">
        <v>31498997</v>
      </c>
      <c r="X88" s="40">
        <f t="shared" si="61"/>
        <v>31498997</v>
      </c>
      <c r="Y88" s="35"/>
      <c r="Z88" s="35"/>
      <c r="AA88" s="35"/>
      <c r="AB88" s="40">
        <f t="shared" si="62"/>
        <v>0</v>
      </c>
      <c r="AC88" s="35"/>
      <c r="AD88" s="35"/>
      <c r="AE88" s="35"/>
      <c r="AF88" s="40">
        <f t="shared" si="63"/>
        <v>0</v>
      </c>
      <c r="AG88" s="40">
        <f t="shared" si="64"/>
        <v>31498997</v>
      </c>
      <c r="AH88" s="41">
        <f>IF(ISERROR(AG88/I55),0,AG88/I55)</f>
        <v>0.11986948864258844</v>
      </c>
      <c r="AI88" s="42">
        <f t="shared" si="65"/>
        <v>1.4914185499510154E-2</v>
      </c>
    </row>
    <row r="89" spans="1:35" s="17" customFormat="1">
      <c r="A89" s="36">
        <v>34</v>
      </c>
      <c r="B89" s="114" t="s">
        <v>410</v>
      </c>
      <c r="C89" s="85">
        <v>41808</v>
      </c>
      <c r="D89" s="93" t="s">
        <v>444</v>
      </c>
      <c r="E89" s="75" t="s">
        <v>214</v>
      </c>
      <c r="F89" s="81" t="s">
        <v>203</v>
      </c>
      <c r="G89" s="85">
        <v>41808</v>
      </c>
      <c r="H89" s="20"/>
      <c r="I89" s="230"/>
      <c r="J89" s="72">
        <v>1000000</v>
      </c>
      <c r="K89" s="23"/>
      <c r="L89" s="91"/>
      <c r="M89" s="91"/>
      <c r="N89" s="91"/>
      <c r="O89" s="19" t="s">
        <v>296</v>
      </c>
      <c r="P89" s="25"/>
      <c r="Q89" s="22"/>
      <c r="R89" s="22"/>
      <c r="S89" s="40"/>
      <c r="T89" s="40">
        <f t="shared" si="60"/>
        <v>0</v>
      </c>
      <c r="U89" s="40"/>
      <c r="V89" s="111"/>
      <c r="W89" s="142">
        <v>1000000</v>
      </c>
      <c r="X89" s="40">
        <f t="shared" si="61"/>
        <v>1000000</v>
      </c>
      <c r="Y89" s="35"/>
      <c r="Z89" s="35"/>
      <c r="AA89" s="35"/>
      <c r="AB89" s="40">
        <f t="shared" si="62"/>
        <v>0</v>
      </c>
      <c r="AC89" s="35"/>
      <c r="AD89" s="35"/>
      <c r="AE89" s="35"/>
      <c r="AF89" s="40">
        <f t="shared" si="63"/>
        <v>0</v>
      </c>
      <c r="AG89" s="40">
        <f t="shared" si="64"/>
        <v>1000000</v>
      </c>
      <c r="AH89" s="41">
        <f>IF(ISERROR(AG89/I55),0,AG89/I55)</f>
        <v>3.8055017638367484E-3</v>
      </c>
      <c r="AI89" s="42">
        <f t="shared" si="65"/>
        <v>4.7348128257893908E-4</v>
      </c>
    </row>
    <row r="90" spans="1:35" s="17" customFormat="1">
      <c r="A90" s="36">
        <v>35</v>
      </c>
      <c r="B90" s="126" t="s">
        <v>350</v>
      </c>
      <c r="C90" s="85">
        <v>41817</v>
      </c>
      <c r="D90" s="93" t="s">
        <v>445</v>
      </c>
      <c r="E90" s="75" t="s">
        <v>214</v>
      </c>
      <c r="F90" s="81" t="s">
        <v>93</v>
      </c>
      <c r="G90" s="85">
        <v>41809</v>
      </c>
      <c r="H90" s="20"/>
      <c r="I90" s="230"/>
      <c r="J90" s="72">
        <v>1186429</v>
      </c>
      <c r="K90" s="23"/>
      <c r="L90" s="91"/>
      <c r="M90" s="91"/>
      <c r="N90" s="91"/>
      <c r="O90" s="19" t="s">
        <v>296</v>
      </c>
      <c r="P90" s="25"/>
      <c r="Q90" s="22"/>
      <c r="R90" s="22"/>
      <c r="S90" s="40"/>
      <c r="T90" s="40">
        <f t="shared" si="60"/>
        <v>0</v>
      </c>
      <c r="U90" s="40"/>
      <c r="V90" s="111"/>
      <c r="W90" s="143"/>
      <c r="X90" s="40">
        <f t="shared" si="61"/>
        <v>0</v>
      </c>
      <c r="Y90" s="35"/>
      <c r="Z90" s="35"/>
      <c r="AA90" s="35"/>
      <c r="AB90" s="40">
        <f t="shared" si="62"/>
        <v>0</v>
      </c>
      <c r="AC90" s="35"/>
      <c r="AD90" s="35"/>
      <c r="AE90" s="35"/>
      <c r="AF90" s="40">
        <f t="shared" si="63"/>
        <v>0</v>
      </c>
      <c r="AG90" s="40">
        <f t="shared" si="64"/>
        <v>0</v>
      </c>
      <c r="AH90" s="41">
        <f>IF(ISERROR(AG90/I55),0,AG90/I55)</f>
        <v>0</v>
      </c>
      <c r="AI90" s="42">
        <f t="shared" si="65"/>
        <v>0</v>
      </c>
    </row>
    <row r="91" spans="1:35" ht="12.75" outlineLevel="1">
      <c r="A91" s="71">
        <v>36</v>
      </c>
      <c r="B91" s="39"/>
      <c r="C91" s="31"/>
      <c r="D91" s="39"/>
      <c r="E91" s="39"/>
      <c r="F91" s="39"/>
      <c r="G91" s="31"/>
      <c r="H91" s="88"/>
      <c r="I91" s="187"/>
      <c r="J91" s="72">
        <v>37035910</v>
      </c>
      <c r="K91" s="73" t="s">
        <v>84</v>
      </c>
      <c r="L91" s="35"/>
      <c r="M91" s="35"/>
      <c r="N91" s="35"/>
      <c r="O91" s="39"/>
      <c r="P91" s="39"/>
      <c r="Q91" s="74">
        <v>120968</v>
      </c>
      <c r="R91" s="74">
        <v>4396600</v>
      </c>
      <c r="S91" s="35">
        <v>2332910</v>
      </c>
      <c r="T91" s="40">
        <f>SUM(Q91:S91)</f>
        <v>6850478</v>
      </c>
      <c r="U91" s="35">
        <v>2475850</v>
      </c>
      <c r="V91" s="35">
        <v>1222436</v>
      </c>
      <c r="W91" s="35">
        <v>4888885</v>
      </c>
      <c r="X91" s="40">
        <f>SUM(U91:W91)</f>
        <v>8587171</v>
      </c>
      <c r="Y91" s="35"/>
      <c r="Z91" s="35"/>
      <c r="AA91" s="35"/>
      <c r="AB91" s="40">
        <f>SUM(Y91:AA91)</f>
        <v>0</v>
      </c>
      <c r="AC91" s="35"/>
      <c r="AD91" s="35"/>
      <c r="AE91" s="35"/>
      <c r="AF91" s="40">
        <f>SUM(AC91:AE91)</f>
        <v>0</v>
      </c>
      <c r="AG91" s="40">
        <f t="shared" ref="AG91:AG92" si="66">SUM(T91,X91,AB91,AF91)</f>
        <v>15437649</v>
      </c>
      <c r="AH91" s="41">
        <f>IF(ISERROR(AG91/I55),0,AG91/I55)</f>
        <v>5.8748000498992613E-2</v>
      </c>
      <c r="AI91" s="42">
        <f>IF(ISERROR(AG91/$AG$360),"-",AG91/$AG$360)</f>
        <v>7.3094378485234757E-3</v>
      </c>
    </row>
    <row r="92" spans="1:35" ht="12.75" outlineLevel="1">
      <c r="A92" s="71">
        <v>37</v>
      </c>
      <c r="B92" s="39"/>
      <c r="C92" s="31"/>
      <c r="D92" s="39"/>
      <c r="E92" s="39"/>
      <c r="F92" s="39"/>
      <c r="G92" s="31"/>
      <c r="H92" s="88"/>
      <c r="I92" s="188"/>
      <c r="J92" s="72">
        <v>1862328</v>
      </c>
      <c r="K92" s="73" t="s">
        <v>85</v>
      </c>
      <c r="L92" s="35"/>
      <c r="M92" s="35"/>
      <c r="N92" s="35"/>
      <c r="O92" s="39"/>
      <c r="P92" s="39"/>
      <c r="Q92" s="74"/>
      <c r="R92" s="74"/>
      <c r="S92" s="35">
        <v>298889</v>
      </c>
      <c r="T92" s="40">
        <f>SUM(Q92:S92)</f>
        <v>298889</v>
      </c>
      <c r="U92" s="35">
        <v>686948</v>
      </c>
      <c r="V92" s="35">
        <v>1612044</v>
      </c>
      <c r="W92" s="35">
        <v>2330370</v>
      </c>
      <c r="X92" s="40">
        <f>SUM(U92:W92)</f>
        <v>4629362</v>
      </c>
      <c r="Y92" s="35"/>
      <c r="Z92" s="35"/>
      <c r="AA92" s="35"/>
      <c r="AB92" s="40">
        <f>SUM(Y92:AA92)</f>
        <v>0</v>
      </c>
      <c r="AC92" s="35"/>
      <c r="AD92" s="35"/>
      <c r="AE92" s="35"/>
      <c r="AF92" s="40">
        <f>SUM(AC92:AE92)</f>
        <v>0</v>
      </c>
      <c r="AG92" s="40">
        <f t="shared" si="66"/>
        <v>4928251</v>
      </c>
      <c r="AH92" s="41">
        <f>IF(ISERROR(AG92/I55),0,AG92/I55)</f>
        <v>1.8754467873130218E-2</v>
      </c>
      <c r="AI92" s="42">
        <f>IF(ISERROR(AG92/$AG$360),"-",AG92/$AG$360)</f>
        <v>2.3334346043509392E-3</v>
      </c>
    </row>
    <row r="93" spans="1:35" ht="12.75" customHeight="1">
      <c r="A93" s="210" t="s">
        <v>60</v>
      </c>
      <c r="B93" s="211"/>
      <c r="C93" s="211"/>
      <c r="D93" s="211"/>
      <c r="E93" s="211"/>
      <c r="F93" s="211"/>
      <c r="G93" s="211"/>
      <c r="H93" s="212"/>
      <c r="I93" s="55">
        <f>I55</f>
        <v>262777437</v>
      </c>
      <c r="J93" s="55">
        <f>SUM(J56:J92)</f>
        <v>249356790</v>
      </c>
      <c r="K93" s="56"/>
      <c r="L93" s="55">
        <f>SUM(L91:L91)</f>
        <v>0</v>
      </c>
      <c r="M93" s="55">
        <f>SUM(M91:M91)</f>
        <v>0</v>
      </c>
      <c r="N93" s="55">
        <f>SUM(N91:N91)</f>
        <v>0</v>
      </c>
      <c r="O93" s="57"/>
      <c r="P93" s="59"/>
      <c r="Q93" s="55">
        <f>SUM(Q91:Q92)</f>
        <v>120968</v>
      </c>
      <c r="R93" s="55">
        <f t="shared" ref="R93:S93" si="67">SUM(R91:R92)</f>
        <v>4396600</v>
      </c>
      <c r="S93" s="55">
        <f t="shared" si="67"/>
        <v>2631799</v>
      </c>
      <c r="T93" s="60">
        <f>SUM(T56:T92)</f>
        <v>7149367</v>
      </c>
      <c r="U93" s="55">
        <f>SUM(U56:U92)</f>
        <v>3162798</v>
      </c>
      <c r="V93" s="55">
        <f t="shared" ref="V93:W93" si="68">SUM(V56:V92)</f>
        <v>2834480</v>
      </c>
      <c r="W93" s="55">
        <f t="shared" si="68"/>
        <v>216491378</v>
      </c>
      <c r="X93" s="60">
        <f>SUM(X56:X92)</f>
        <v>222488656</v>
      </c>
      <c r="Y93" s="55">
        <f t="shared" ref="Y93:AE93" si="69">SUM(Y91:Y91)</f>
        <v>0</v>
      </c>
      <c r="Z93" s="55">
        <f t="shared" si="69"/>
        <v>0</v>
      </c>
      <c r="AA93" s="55">
        <f t="shared" si="69"/>
        <v>0</v>
      </c>
      <c r="AB93" s="60">
        <f>SUM(AB56:AB92)</f>
        <v>0</v>
      </c>
      <c r="AC93" s="55">
        <f t="shared" si="69"/>
        <v>0</v>
      </c>
      <c r="AD93" s="55">
        <f t="shared" si="69"/>
        <v>0</v>
      </c>
      <c r="AE93" s="55">
        <f t="shared" si="69"/>
        <v>0</v>
      </c>
      <c r="AF93" s="60">
        <f>SUM(AF56:AF92)</f>
        <v>0</v>
      </c>
      <c r="AG93" s="53">
        <f>SUM(AG56:AG92)</f>
        <v>229638023</v>
      </c>
      <c r="AH93" s="54">
        <f>IF(ISERROR(AG93/I93),0,AG93/I93)</f>
        <v>0.87388790157048379</v>
      </c>
      <c r="AI93" s="54">
        <f>IF(ISERROR(AG93/$AG$360),0,AG93/$AG$360)</f>
        <v>0.10872930565893191</v>
      </c>
    </row>
    <row r="94" spans="1:35" ht="12.75" customHeight="1">
      <c r="A94" s="36"/>
      <c r="B94" s="213" t="s">
        <v>15</v>
      </c>
      <c r="C94" s="214"/>
      <c r="D94" s="215"/>
      <c r="E94" s="18"/>
      <c r="F94" s="19"/>
      <c r="G94" s="20"/>
      <c r="H94" s="20"/>
      <c r="I94" s="186">
        <v>163573671</v>
      </c>
      <c r="J94" s="22"/>
      <c r="K94" s="23"/>
      <c r="L94" s="24"/>
      <c r="M94" s="24"/>
      <c r="N94" s="24"/>
      <c r="O94" s="19"/>
      <c r="P94" s="25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6"/>
      <c r="AI94" s="26"/>
    </row>
    <row r="95" spans="1:35" ht="22.5">
      <c r="A95" s="36">
        <v>1</v>
      </c>
      <c r="B95" s="152" t="s">
        <v>447</v>
      </c>
      <c r="C95" s="124">
        <v>41799</v>
      </c>
      <c r="D95" s="153" t="s">
        <v>480</v>
      </c>
      <c r="E95" s="73" t="s">
        <v>214</v>
      </c>
      <c r="F95" s="102" t="s">
        <v>93</v>
      </c>
      <c r="G95" s="20"/>
      <c r="H95" s="88"/>
      <c r="I95" s="230"/>
      <c r="J95" s="100">
        <v>6587439</v>
      </c>
      <c r="K95" s="148"/>
      <c r="L95" s="146"/>
      <c r="M95" s="91"/>
      <c r="N95" s="91"/>
      <c r="O95" s="19" t="s">
        <v>296</v>
      </c>
      <c r="P95" s="25"/>
      <c r="Q95" s="22"/>
      <c r="R95" s="22"/>
      <c r="S95" s="40"/>
      <c r="T95" s="40">
        <f t="shared" ref="T95:T127" si="70">SUM(Q95:S95)</f>
        <v>0</v>
      </c>
      <c r="U95" s="40"/>
      <c r="V95" s="40"/>
      <c r="W95" s="100">
        <v>6587439</v>
      </c>
      <c r="X95" s="40">
        <f t="shared" ref="X95:X129" si="71">SUM(U95:W95)</f>
        <v>6587439</v>
      </c>
      <c r="Y95" s="40"/>
      <c r="Z95" s="40"/>
      <c r="AA95" s="40"/>
      <c r="AB95" s="40">
        <f t="shared" ref="AB95:AB127" si="72">SUM(Y95:AA95)</f>
        <v>0</v>
      </c>
      <c r="AC95" s="35"/>
      <c r="AD95" s="35"/>
      <c r="AE95" s="35"/>
      <c r="AF95" s="40">
        <f t="shared" ref="AF95:AF127" si="73">SUM(AC95:AE95)</f>
        <v>0</v>
      </c>
      <c r="AG95" s="40">
        <f t="shared" ref="AG95:AG127" si="74">SUM(T95,X95,AB95,AF95)</f>
        <v>6587439</v>
      </c>
      <c r="AH95" s="41">
        <f>IF(ISERROR(AG95/$I$94),0,AG95/$I$94)</f>
        <v>4.0272000742711214E-2</v>
      </c>
      <c r="AI95" s="42">
        <f t="shared" ref="AI95:AI127" si="75">IF(ISERROR(AG95/$AG$360),"-",AG95/$AG$360)</f>
        <v>3.1190290666305237E-3</v>
      </c>
    </row>
    <row r="96" spans="1:35" ht="12.75">
      <c r="A96" s="36">
        <v>2</v>
      </c>
      <c r="B96" s="152" t="s">
        <v>448</v>
      </c>
      <c r="C96" s="124">
        <v>41799</v>
      </c>
      <c r="D96" s="153" t="s">
        <v>481</v>
      </c>
      <c r="E96" s="73" t="s">
        <v>214</v>
      </c>
      <c r="F96" s="102" t="s">
        <v>93</v>
      </c>
      <c r="G96" s="20"/>
      <c r="H96" s="88"/>
      <c r="I96" s="230"/>
      <c r="J96" s="100">
        <v>2345266</v>
      </c>
      <c r="K96" s="148"/>
      <c r="L96" s="146"/>
      <c r="M96" s="91"/>
      <c r="N96" s="91"/>
      <c r="O96" s="19" t="s">
        <v>296</v>
      </c>
      <c r="P96" s="25"/>
      <c r="Q96" s="22"/>
      <c r="R96" s="22"/>
      <c r="S96" s="40"/>
      <c r="T96" s="40">
        <f t="shared" si="70"/>
        <v>0</v>
      </c>
      <c r="U96" s="40"/>
      <c r="V96" s="40"/>
      <c r="W96" s="100">
        <v>2345266</v>
      </c>
      <c r="X96" s="40">
        <f t="shared" si="71"/>
        <v>2345266</v>
      </c>
      <c r="Y96" s="40"/>
      <c r="Z96" s="40"/>
      <c r="AA96" s="40"/>
      <c r="AB96" s="40">
        <f t="shared" si="72"/>
        <v>0</v>
      </c>
      <c r="AC96" s="35"/>
      <c r="AD96" s="35"/>
      <c r="AE96" s="35"/>
      <c r="AF96" s="40">
        <f t="shared" si="73"/>
        <v>0</v>
      </c>
      <c r="AG96" s="40">
        <f t="shared" si="74"/>
        <v>2345266</v>
      </c>
      <c r="AH96" s="41">
        <f t="shared" ref="AH96:AH129" si="76">IF(ISERROR(AG96/$I$94),0,AG96/$I$94)</f>
        <v>1.4337674184740893E-2</v>
      </c>
      <c r="AI96" s="42">
        <f t="shared" si="75"/>
        <v>1.1104395536687781E-3</v>
      </c>
    </row>
    <row r="97" spans="1:35" ht="12.75">
      <c r="A97" s="36">
        <v>3</v>
      </c>
      <c r="B97" s="152" t="s">
        <v>449</v>
      </c>
      <c r="C97" s="124">
        <v>41799</v>
      </c>
      <c r="D97" s="153" t="s">
        <v>482</v>
      </c>
      <c r="E97" s="73" t="s">
        <v>214</v>
      </c>
      <c r="F97" s="102" t="s">
        <v>93</v>
      </c>
      <c r="G97" s="20"/>
      <c r="H97" s="88"/>
      <c r="I97" s="230"/>
      <c r="J97" s="100">
        <v>2108153</v>
      </c>
      <c r="K97" s="148"/>
      <c r="L97" s="146"/>
      <c r="M97" s="91"/>
      <c r="N97" s="91"/>
      <c r="O97" s="19" t="s">
        <v>296</v>
      </c>
      <c r="P97" s="25"/>
      <c r="Q97" s="22"/>
      <c r="R97" s="22"/>
      <c r="S97" s="40"/>
      <c r="T97" s="40">
        <f t="shared" si="70"/>
        <v>0</v>
      </c>
      <c r="U97" s="40"/>
      <c r="V97" s="40"/>
      <c r="W97" s="100">
        <v>2108153</v>
      </c>
      <c r="X97" s="40">
        <f t="shared" si="71"/>
        <v>2108153</v>
      </c>
      <c r="Y97" s="40"/>
      <c r="Z97" s="40"/>
      <c r="AA97" s="40"/>
      <c r="AB97" s="40">
        <f t="shared" si="72"/>
        <v>0</v>
      </c>
      <c r="AC97" s="35"/>
      <c r="AD97" s="35"/>
      <c r="AE97" s="35"/>
      <c r="AF97" s="40">
        <f t="shared" si="73"/>
        <v>0</v>
      </c>
      <c r="AG97" s="40">
        <f t="shared" si="74"/>
        <v>2108153</v>
      </c>
      <c r="AH97" s="41">
        <f t="shared" si="76"/>
        <v>1.2888094930632204E-2</v>
      </c>
      <c r="AI97" s="42">
        <f t="shared" si="75"/>
        <v>9.9817098631263816E-4</v>
      </c>
    </row>
    <row r="98" spans="1:35" ht="12.75">
      <c r="A98" s="36">
        <v>4</v>
      </c>
      <c r="B98" s="152" t="s">
        <v>450</v>
      </c>
      <c r="C98" s="124">
        <v>41799</v>
      </c>
      <c r="D98" s="153" t="s">
        <v>483</v>
      </c>
      <c r="E98" s="73" t="s">
        <v>214</v>
      </c>
      <c r="F98" s="102" t="s">
        <v>93</v>
      </c>
      <c r="G98" s="20"/>
      <c r="H98" s="88"/>
      <c r="I98" s="230"/>
      <c r="J98" s="100">
        <v>1145904</v>
      </c>
      <c r="K98" s="148"/>
      <c r="L98" s="146"/>
      <c r="M98" s="91"/>
      <c r="N98" s="91"/>
      <c r="O98" s="19" t="s">
        <v>296</v>
      </c>
      <c r="P98" s="25"/>
      <c r="Q98" s="22"/>
      <c r="R98" s="22"/>
      <c r="S98" s="40"/>
      <c r="T98" s="40">
        <f t="shared" si="70"/>
        <v>0</v>
      </c>
      <c r="U98" s="40"/>
      <c r="V98" s="40"/>
      <c r="W98" s="100">
        <v>1145904</v>
      </c>
      <c r="X98" s="40">
        <f t="shared" si="71"/>
        <v>1145904</v>
      </c>
      <c r="Y98" s="40"/>
      <c r="Z98" s="40"/>
      <c r="AA98" s="40"/>
      <c r="AB98" s="40">
        <f t="shared" si="72"/>
        <v>0</v>
      </c>
      <c r="AC98" s="35"/>
      <c r="AD98" s="35"/>
      <c r="AE98" s="35"/>
      <c r="AF98" s="40">
        <f t="shared" si="73"/>
        <v>0</v>
      </c>
      <c r="AG98" s="40">
        <f t="shared" si="74"/>
        <v>1145904</v>
      </c>
      <c r="AH98" s="41">
        <f t="shared" si="76"/>
        <v>7.0054305989134397E-3</v>
      </c>
      <c r="AI98" s="42">
        <f t="shared" si="75"/>
        <v>5.4256409563233662E-4</v>
      </c>
    </row>
    <row r="99" spans="1:35" ht="12.75">
      <c r="A99" s="36">
        <v>5</v>
      </c>
      <c r="B99" s="152" t="s">
        <v>451</v>
      </c>
      <c r="C99" s="124">
        <v>41799</v>
      </c>
      <c r="D99" s="153" t="s">
        <v>484</v>
      </c>
      <c r="E99" s="73" t="s">
        <v>214</v>
      </c>
      <c r="F99" s="102" t="s">
        <v>93</v>
      </c>
      <c r="G99" s="20"/>
      <c r="H99" s="88"/>
      <c r="I99" s="230"/>
      <c r="J99" s="100">
        <v>2538406</v>
      </c>
      <c r="K99" s="148"/>
      <c r="L99" s="146"/>
      <c r="M99" s="91"/>
      <c r="N99" s="91"/>
      <c r="O99" s="19" t="s">
        <v>296</v>
      </c>
      <c r="P99" s="25"/>
      <c r="Q99" s="22"/>
      <c r="R99" s="22"/>
      <c r="S99" s="40"/>
      <c r="T99" s="40">
        <f t="shared" si="70"/>
        <v>0</v>
      </c>
      <c r="U99" s="40"/>
      <c r="V99" s="40"/>
      <c r="W99" s="100">
        <v>2538406</v>
      </c>
      <c r="X99" s="40">
        <f t="shared" si="71"/>
        <v>2538406</v>
      </c>
      <c r="Y99" s="40"/>
      <c r="Z99" s="40"/>
      <c r="AA99" s="40"/>
      <c r="AB99" s="40">
        <f t="shared" si="72"/>
        <v>0</v>
      </c>
      <c r="AC99" s="35"/>
      <c r="AD99" s="35"/>
      <c r="AE99" s="35"/>
      <c r="AF99" s="40">
        <f t="shared" si="73"/>
        <v>0</v>
      </c>
      <c r="AG99" s="40">
        <f t="shared" si="74"/>
        <v>2538406</v>
      </c>
      <c r="AH99" s="41">
        <f t="shared" si="76"/>
        <v>1.5518426556557503E-2</v>
      </c>
      <c r="AI99" s="42">
        <f t="shared" si="75"/>
        <v>1.2018877285860743E-3</v>
      </c>
    </row>
    <row r="100" spans="1:35" ht="12.75">
      <c r="A100" s="36">
        <v>6</v>
      </c>
      <c r="B100" s="152" t="s">
        <v>452</v>
      </c>
      <c r="C100" s="124">
        <v>41799</v>
      </c>
      <c r="D100" s="153" t="s">
        <v>485</v>
      </c>
      <c r="E100" s="73" t="s">
        <v>214</v>
      </c>
      <c r="F100" s="102" t="s">
        <v>93</v>
      </c>
      <c r="G100" s="20"/>
      <c r="H100" s="88"/>
      <c r="I100" s="230"/>
      <c r="J100" s="100">
        <v>3072127</v>
      </c>
      <c r="K100" s="148"/>
      <c r="L100" s="146"/>
      <c r="M100" s="91"/>
      <c r="N100" s="91"/>
      <c r="O100" s="19" t="s">
        <v>296</v>
      </c>
      <c r="P100" s="25"/>
      <c r="Q100" s="22"/>
      <c r="R100" s="22"/>
      <c r="S100" s="40"/>
      <c r="T100" s="40">
        <f t="shared" si="70"/>
        <v>0</v>
      </c>
      <c r="U100" s="40"/>
      <c r="V100" s="40"/>
      <c r="W100" s="100">
        <v>3072127</v>
      </c>
      <c r="X100" s="40">
        <f t="shared" si="71"/>
        <v>3072127</v>
      </c>
      <c r="Y100" s="40"/>
      <c r="Z100" s="40"/>
      <c r="AA100" s="40"/>
      <c r="AB100" s="40">
        <f t="shared" si="72"/>
        <v>0</v>
      </c>
      <c r="AC100" s="35"/>
      <c r="AD100" s="35"/>
      <c r="AE100" s="35"/>
      <c r="AF100" s="40">
        <f t="shared" si="73"/>
        <v>0</v>
      </c>
      <c r="AG100" s="40">
        <f t="shared" si="74"/>
        <v>3072127</v>
      </c>
      <c r="AH100" s="41">
        <f t="shared" si="76"/>
        <v>1.878130496930646E-2</v>
      </c>
      <c r="AI100" s="42">
        <f t="shared" si="75"/>
        <v>1.4545946322053883E-3</v>
      </c>
    </row>
    <row r="101" spans="1:35" ht="12.75">
      <c r="A101" s="36">
        <v>7</v>
      </c>
      <c r="B101" s="152" t="s">
        <v>453</v>
      </c>
      <c r="C101" s="124">
        <v>41799</v>
      </c>
      <c r="D101" s="153" t="s">
        <v>486</v>
      </c>
      <c r="E101" s="73" t="s">
        <v>214</v>
      </c>
      <c r="F101" s="102" t="s">
        <v>93</v>
      </c>
      <c r="G101" s="20"/>
      <c r="H101" s="88"/>
      <c r="I101" s="230"/>
      <c r="J101" s="100">
        <v>5581217</v>
      </c>
      <c r="K101" s="148"/>
      <c r="L101" s="146"/>
      <c r="M101" s="91"/>
      <c r="N101" s="91"/>
      <c r="O101" s="19" t="s">
        <v>296</v>
      </c>
      <c r="P101" s="25"/>
      <c r="Q101" s="22"/>
      <c r="R101" s="22"/>
      <c r="S101" s="40"/>
      <c r="T101" s="40">
        <f t="shared" si="70"/>
        <v>0</v>
      </c>
      <c r="U101" s="40"/>
      <c r="V101" s="40"/>
      <c r="W101" s="100">
        <v>5581217</v>
      </c>
      <c r="X101" s="40">
        <f t="shared" si="71"/>
        <v>5581217</v>
      </c>
      <c r="Y101" s="40"/>
      <c r="Z101" s="40"/>
      <c r="AA101" s="40"/>
      <c r="AB101" s="40">
        <f t="shared" si="72"/>
        <v>0</v>
      </c>
      <c r="AC101" s="35"/>
      <c r="AD101" s="35"/>
      <c r="AE101" s="35"/>
      <c r="AF101" s="40">
        <f t="shared" si="73"/>
        <v>0</v>
      </c>
      <c r="AG101" s="40">
        <f t="shared" si="74"/>
        <v>5581217</v>
      </c>
      <c r="AH101" s="41">
        <f t="shared" si="76"/>
        <v>3.4120509528700375E-2</v>
      </c>
      <c r="AI101" s="42">
        <f t="shared" si="75"/>
        <v>2.6426017835113787E-3</v>
      </c>
    </row>
    <row r="102" spans="1:35" ht="12.75">
      <c r="A102" s="36">
        <v>8</v>
      </c>
      <c r="B102" s="152" t="s">
        <v>454</v>
      </c>
      <c r="C102" s="124">
        <v>41799</v>
      </c>
      <c r="D102" s="153" t="s">
        <v>487</v>
      </c>
      <c r="E102" s="73" t="s">
        <v>214</v>
      </c>
      <c r="F102" s="102" t="s">
        <v>93</v>
      </c>
      <c r="G102" s="20"/>
      <c r="H102" s="88"/>
      <c r="I102" s="230"/>
      <c r="J102" s="100">
        <v>512165</v>
      </c>
      <c r="K102" s="149"/>
      <c r="L102" s="146"/>
      <c r="M102" s="91"/>
      <c r="N102" s="91"/>
      <c r="O102" s="19" t="s">
        <v>296</v>
      </c>
      <c r="P102" s="25"/>
      <c r="Q102" s="22"/>
      <c r="R102" s="22"/>
      <c r="S102" s="40"/>
      <c r="T102" s="40">
        <f t="shared" si="70"/>
        <v>0</v>
      </c>
      <c r="U102" s="40"/>
      <c r="V102" s="40"/>
      <c r="W102" s="100">
        <v>512165</v>
      </c>
      <c r="X102" s="40">
        <f t="shared" si="71"/>
        <v>512165</v>
      </c>
      <c r="Y102" s="40"/>
      <c r="Z102" s="40"/>
      <c r="AA102" s="40"/>
      <c r="AB102" s="40">
        <f t="shared" si="72"/>
        <v>0</v>
      </c>
      <c r="AC102" s="35"/>
      <c r="AD102" s="35"/>
      <c r="AE102" s="35"/>
      <c r="AF102" s="40">
        <f t="shared" si="73"/>
        <v>0</v>
      </c>
      <c r="AG102" s="40">
        <f t="shared" si="74"/>
        <v>512165</v>
      </c>
      <c r="AH102" s="41">
        <f t="shared" si="76"/>
        <v>3.13109681325181E-3</v>
      </c>
      <c r="AI102" s="42">
        <f t="shared" si="75"/>
        <v>2.4250054109204233E-4</v>
      </c>
    </row>
    <row r="103" spans="1:35" ht="12.75">
      <c r="A103" s="36">
        <v>9</v>
      </c>
      <c r="B103" s="152" t="s">
        <v>455</v>
      </c>
      <c r="C103" s="124">
        <v>41799</v>
      </c>
      <c r="D103" s="153" t="s">
        <v>488</v>
      </c>
      <c r="E103" s="73" t="s">
        <v>214</v>
      </c>
      <c r="F103" s="102" t="s">
        <v>93</v>
      </c>
      <c r="G103" s="20"/>
      <c r="H103" s="88"/>
      <c r="I103" s="230"/>
      <c r="J103" s="100">
        <v>1226954</v>
      </c>
      <c r="K103" s="148"/>
      <c r="L103" s="146"/>
      <c r="M103" s="91"/>
      <c r="N103" s="91"/>
      <c r="O103" s="19" t="s">
        <v>296</v>
      </c>
      <c r="P103" s="25"/>
      <c r="Q103" s="22"/>
      <c r="R103" s="22"/>
      <c r="S103" s="40"/>
      <c r="T103" s="40">
        <f t="shared" si="70"/>
        <v>0</v>
      </c>
      <c r="U103" s="40"/>
      <c r="V103" s="40"/>
      <c r="W103" s="100">
        <v>1226954</v>
      </c>
      <c r="X103" s="40">
        <f t="shared" si="71"/>
        <v>1226954</v>
      </c>
      <c r="Y103" s="40"/>
      <c r="Z103" s="40"/>
      <c r="AA103" s="40"/>
      <c r="AB103" s="40">
        <f t="shared" si="72"/>
        <v>0</v>
      </c>
      <c r="AC103" s="35"/>
      <c r="AD103" s="35"/>
      <c r="AE103" s="35"/>
      <c r="AF103" s="40">
        <f t="shared" si="73"/>
        <v>0</v>
      </c>
      <c r="AG103" s="40">
        <f t="shared" si="74"/>
        <v>1226954</v>
      </c>
      <c r="AH103" s="41">
        <f t="shared" si="76"/>
        <v>7.5009259894888583E-3</v>
      </c>
      <c r="AI103" s="42">
        <f t="shared" si="75"/>
        <v>5.8093975358535963E-4</v>
      </c>
    </row>
    <row r="104" spans="1:35" ht="12.75">
      <c r="A104" s="36">
        <v>10</v>
      </c>
      <c r="B104" s="152" t="s">
        <v>456</v>
      </c>
      <c r="C104" s="124">
        <v>41799</v>
      </c>
      <c r="D104" s="153" t="s">
        <v>489</v>
      </c>
      <c r="E104" s="73" t="s">
        <v>214</v>
      </c>
      <c r="F104" s="102" t="s">
        <v>93</v>
      </c>
      <c r="G104" s="20"/>
      <c r="H104" s="88"/>
      <c r="I104" s="230"/>
      <c r="J104" s="100">
        <v>4732782</v>
      </c>
      <c r="K104" s="148"/>
      <c r="L104" s="146"/>
      <c r="M104" s="91"/>
      <c r="N104" s="91"/>
      <c r="O104" s="19" t="s">
        <v>296</v>
      </c>
      <c r="P104" s="25"/>
      <c r="Q104" s="22"/>
      <c r="R104" s="22"/>
      <c r="S104" s="40"/>
      <c r="T104" s="40">
        <f t="shared" si="70"/>
        <v>0</v>
      </c>
      <c r="U104" s="40"/>
      <c r="V104" s="40"/>
      <c r="W104" s="100">
        <v>4732782</v>
      </c>
      <c r="X104" s="40">
        <f t="shared" si="71"/>
        <v>4732782</v>
      </c>
      <c r="Y104" s="40"/>
      <c r="Z104" s="40"/>
      <c r="AA104" s="40"/>
      <c r="AB104" s="40">
        <f t="shared" si="72"/>
        <v>0</v>
      </c>
      <c r="AC104" s="35"/>
      <c r="AD104" s="35"/>
      <c r="AE104" s="35"/>
      <c r="AF104" s="40">
        <f t="shared" si="73"/>
        <v>0</v>
      </c>
      <c r="AG104" s="40">
        <f t="shared" si="74"/>
        <v>4732782</v>
      </c>
      <c r="AH104" s="41">
        <f t="shared" si="76"/>
        <v>2.8933641771724986E-2</v>
      </c>
      <c r="AI104" s="42">
        <f t="shared" si="75"/>
        <v>2.2408836915265165E-3</v>
      </c>
    </row>
    <row r="105" spans="1:35" ht="12.75">
      <c r="A105" s="36">
        <v>11</v>
      </c>
      <c r="B105" s="152" t="s">
        <v>457</v>
      </c>
      <c r="C105" s="124">
        <v>41799</v>
      </c>
      <c r="D105" s="153" t="s">
        <v>490</v>
      </c>
      <c r="E105" s="73" t="s">
        <v>214</v>
      </c>
      <c r="F105" s="102" t="s">
        <v>93</v>
      </c>
      <c r="G105" s="20"/>
      <c r="H105" s="88"/>
      <c r="I105" s="230"/>
      <c r="J105" s="100">
        <v>2902267</v>
      </c>
      <c r="K105" s="148"/>
      <c r="L105" s="146"/>
      <c r="M105" s="91"/>
      <c r="N105" s="91"/>
      <c r="O105" s="19" t="s">
        <v>296</v>
      </c>
      <c r="P105" s="25"/>
      <c r="Q105" s="22"/>
      <c r="R105" s="22"/>
      <c r="S105" s="40"/>
      <c r="T105" s="40">
        <f t="shared" si="70"/>
        <v>0</v>
      </c>
      <c r="U105" s="40"/>
      <c r="V105" s="40"/>
      <c r="W105" s="100">
        <v>2902267</v>
      </c>
      <c r="X105" s="40">
        <f t="shared" si="71"/>
        <v>2902267</v>
      </c>
      <c r="Y105" s="40"/>
      <c r="Z105" s="40"/>
      <c r="AA105" s="40"/>
      <c r="AB105" s="40">
        <f t="shared" si="72"/>
        <v>0</v>
      </c>
      <c r="AC105" s="35"/>
      <c r="AD105" s="35"/>
      <c r="AE105" s="35"/>
      <c r="AF105" s="40">
        <f t="shared" si="73"/>
        <v>0</v>
      </c>
      <c r="AG105" s="40">
        <f t="shared" si="74"/>
        <v>2902267</v>
      </c>
      <c r="AH105" s="41">
        <f t="shared" si="76"/>
        <v>1.774287379048918E-2</v>
      </c>
      <c r="AI105" s="42">
        <f t="shared" si="75"/>
        <v>1.3741691015465298E-3</v>
      </c>
    </row>
    <row r="106" spans="1:35" ht="12.75">
      <c r="A106" s="36">
        <v>12</v>
      </c>
      <c r="B106" s="152" t="s">
        <v>458</v>
      </c>
      <c r="C106" s="124">
        <v>41799</v>
      </c>
      <c r="D106" s="153" t="s">
        <v>491</v>
      </c>
      <c r="E106" s="73" t="s">
        <v>214</v>
      </c>
      <c r="F106" s="102" t="s">
        <v>93</v>
      </c>
      <c r="G106" s="20"/>
      <c r="H106" s="88"/>
      <c r="I106" s="230"/>
      <c r="J106" s="100">
        <v>2446147</v>
      </c>
      <c r="K106" s="148"/>
      <c r="L106" s="146"/>
      <c r="M106" s="91"/>
      <c r="N106" s="91"/>
      <c r="O106" s="19" t="s">
        <v>296</v>
      </c>
      <c r="P106" s="25"/>
      <c r="Q106" s="22"/>
      <c r="R106" s="22"/>
      <c r="S106" s="40"/>
      <c r="T106" s="40">
        <f t="shared" si="70"/>
        <v>0</v>
      </c>
      <c r="U106" s="40"/>
      <c r="V106" s="40"/>
      <c r="W106" s="100">
        <v>2446147</v>
      </c>
      <c r="X106" s="40">
        <f t="shared" si="71"/>
        <v>2446147</v>
      </c>
      <c r="Y106" s="40"/>
      <c r="Z106" s="40"/>
      <c r="AA106" s="40"/>
      <c r="AB106" s="40">
        <f t="shared" si="72"/>
        <v>0</v>
      </c>
      <c r="AC106" s="35"/>
      <c r="AD106" s="35"/>
      <c r="AE106" s="35"/>
      <c r="AF106" s="40">
        <f t="shared" si="73"/>
        <v>0</v>
      </c>
      <c r="AG106" s="40">
        <f t="shared" si="74"/>
        <v>2446147</v>
      </c>
      <c r="AH106" s="41">
        <f t="shared" si="76"/>
        <v>1.4954405467857966E-2</v>
      </c>
      <c r="AI106" s="42">
        <f t="shared" si="75"/>
        <v>1.1582048189366239E-3</v>
      </c>
    </row>
    <row r="107" spans="1:35" ht="12.75">
      <c r="A107" s="36">
        <v>13</v>
      </c>
      <c r="B107" s="152" t="s">
        <v>459</v>
      </c>
      <c r="C107" s="124">
        <v>41799</v>
      </c>
      <c r="D107" s="153" t="s">
        <v>492</v>
      </c>
      <c r="E107" s="73" t="s">
        <v>214</v>
      </c>
      <c r="F107" s="102" t="s">
        <v>93</v>
      </c>
      <c r="G107" s="20"/>
      <c r="H107" s="88"/>
      <c r="I107" s="230"/>
      <c r="J107" s="100">
        <v>1808097</v>
      </c>
      <c r="K107" s="148"/>
      <c r="L107" s="146"/>
      <c r="M107" s="91"/>
      <c r="N107" s="91"/>
      <c r="O107" s="19" t="s">
        <v>296</v>
      </c>
      <c r="P107" s="25"/>
      <c r="Q107" s="22"/>
      <c r="R107" s="22"/>
      <c r="S107" s="40"/>
      <c r="T107" s="40">
        <f t="shared" si="70"/>
        <v>0</v>
      </c>
      <c r="U107" s="40"/>
      <c r="V107" s="40"/>
      <c r="W107" s="100">
        <v>1808097</v>
      </c>
      <c r="X107" s="40">
        <f t="shared" si="71"/>
        <v>1808097</v>
      </c>
      <c r="Y107" s="40"/>
      <c r="Z107" s="40"/>
      <c r="AA107" s="40"/>
      <c r="AB107" s="40">
        <f t="shared" si="72"/>
        <v>0</v>
      </c>
      <c r="AC107" s="35"/>
      <c r="AD107" s="35"/>
      <c r="AE107" s="35"/>
      <c r="AF107" s="40">
        <f t="shared" si="73"/>
        <v>0</v>
      </c>
      <c r="AG107" s="40">
        <f t="shared" si="74"/>
        <v>1808097</v>
      </c>
      <c r="AH107" s="41">
        <f t="shared" si="76"/>
        <v>1.1053716584987569E-2</v>
      </c>
      <c r="AI107" s="42">
        <f t="shared" si="75"/>
        <v>8.5610008658713193E-4</v>
      </c>
    </row>
    <row r="108" spans="1:35" ht="12.75">
      <c r="A108" s="36">
        <v>14</v>
      </c>
      <c r="B108" s="152" t="s">
        <v>460</v>
      </c>
      <c r="C108" s="124">
        <v>41799</v>
      </c>
      <c r="D108" s="153" t="s">
        <v>493</v>
      </c>
      <c r="E108" s="73" t="s">
        <v>214</v>
      </c>
      <c r="F108" s="102" t="s">
        <v>93</v>
      </c>
      <c r="G108" s="20"/>
      <c r="H108" s="88"/>
      <c r="I108" s="230"/>
      <c r="J108" s="100">
        <v>1624442</v>
      </c>
      <c r="K108" s="148"/>
      <c r="L108" s="147"/>
      <c r="M108" s="91"/>
      <c r="N108" s="91"/>
      <c r="O108" s="19" t="s">
        <v>296</v>
      </c>
      <c r="P108" s="25"/>
      <c r="Q108" s="22"/>
      <c r="R108" s="22"/>
      <c r="S108" s="40"/>
      <c r="T108" s="40">
        <f t="shared" si="70"/>
        <v>0</v>
      </c>
      <c r="U108" s="40"/>
      <c r="V108" s="40"/>
      <c r="W108" s="100">
        <v>1624442</v>
      </c>
      <c r="X108" s="40">
        <f t="shared" si="71"/>
        <v>1624442</v>
      </c>
      <c r="Y108" s="40"/>
      <c r="Z108" s="40"/>
      <c r="AA108" s="40"/>
      <c r="AB108" s="40">
        <f t="shared" si="72"/>
        <v>0</v>
      </c>
      <c r="AC108" s="35"/>
      <c r="AD108" s="35"/>
      <c r="AE108" s="35"/>
      <c r="AF108" s="40">
        <f t="shared" si="73"/>
        <v>0</v>
      </c>
      <c r="AG108" s="40">
        <f t="shared" si="74"/>
        <v>1624442</v>
      </c>
      <c r="AH108" s="41">
        <f t="shared" si="76"/>
        <v>9.9309503177928918E-3</v>
      </c>
      <c r="AI108" s="42">
        <f t="shared" si="75"/>
        <v>7.6914288163509696E-4</v>
      </c>
    </row>
    <row r="109" spans="1:35" ht="12.75">
      <c r="A109" s="36">
        <v>15</v>
      </c>
      <c r="B109" s="152" t="s">
        <v>461</v>
      </c>
      <c r="C109" s="124">
        <v>41799</v>
      </c>
      <c r="D109" s="153" t="s">
        <v>494</v>
      </c>
      <c r="E109" s="73" t="s">
        <v>214</v>
      </c>
      <c r="F109" s="102" t="s">
        <v>93</v>
      </c>
      <c r="G109" s="20"/>
      <c r="H109" s="88"/>
      <c r="I109" s="230"/>
      <c r="J109" s="100">
        <v>1038125</v>
      </c>
      <c r="K109" s="148"/>
      <c r="L109" s="146"/>
      <c r="M109" s="91"/>
      <c r="N109" s="91"/>
      <c r="O109" s="19" t="s">
        <v>296</v>
      </c>
      <c r="P109" s="25"/>
      <c r="Q109" s="22"/>
      <c r="R109" s="22"/>
      <c r="S109" s="40"/>
      <c r="T109" s="40">
        <f t="shared" si="70"/>
        <v>0</v>
      </c>
      <c r="U109" s="40"/>
      <c r="V109" s="40"/>
      <c r="W109" s="100">
        <v>1038125</v>
      </c>
      <c r="X109" s="40">
        <f t="shared" si="71"/>
        <v>1038125</v>
      </c>
      <c r="Y109" s="40"/>
      <c r="Z109" s="40"/>
      <c r="AA109" s="40"/>
      <c r="AB109" s="40">
        <f t="shared" si="72"/>
        <v>0</v>
      </c>
      <c r="AC109" s="35"/>
      <c r="AD109" s="35"/>
      <c r="AE109" s="35"/>
      <c r="AF109" s="40">
        <f t="shared" si="73"/>
        <v>0</v>
      </c>
      <c r="AG109" s="40">
        <f t="shared" si="74"/>
        <v>1038125</v>
      </c>
      <c r="AH109" s="41">
        <f t="shared" si="76"/>
        <v>6.3465287148810152E-3</v>
      </c>
      <c r="AI109" s="42">
        <f t="shared" si="75"/>
        <v>4.9153275647726108E-4</v>
      </c>
    </row>
    <row r="110" spans="1:35" ht="12.75">
      <c r="A110" s="36">
        <v>16</v>
      </c>
      <c r="B110" s="152" t="s">
        <v>462</v>
      </c>
      <c r="C110" s="124">
        <v>41799</v>
      </c>
      <c r="D110" s="153" t="s">
        <v>495</v>
      </c>
      <c r="E110" s="73" t="s">
        <v>214</v>
      </c>
      <c r="F110" s="102" t="s">
        <v>93</v>
      </c>
      <c r="G110" s="20"/>
      <c r="H110" s="88"/>
      <c r="I110" s="230"/>
      <c r="J110" s="100">
        <v>1257994</v>
      </c>
      <c r="K110" s="148"/>
      <c r="L110" s="146"/>
      <c r="M110" s="91"/>
      <c r="N110" s="91"/>
      <c r="O110" s="19" t="s">
        <v>296</v>
      </c>
      <c r="P110" s="25"/>
      <c r="Q110" s="22"/>
      <c r="R110" s="22"/>
      <c r="S110" s="40"/>
      <c r="T110" s="40">
        <f t="shared" si="70"/>
        <v>0</v>
      </c>
      <c r="U110" s="40"/>
      <c r="V110" s="40"/>
      <c r="W110" s="100">
        <v>1257994</v>
      </c>
      <c r="X110" s="40">
        <f t="shared" si="71"/>
        <v>1257994</v>
      </c>
      <c r="Y110" s="40"/>
      <c r="Z110" s="40"/>
      <c r="AA110" s="40"/>
      <c r="AB110" s="40">
        <f t="shared" si="72"/>
        <v>0</v>
      </c>
      <c r="AC110" s="35"/>
      <c r="AD110" s="35"/>
      <c r="AE110" s="35"/>
      <c r="AF110" s="40">
        <f t="shared" si="73"/>
        <v>0</v>
      </c>
      <c r="AG110" s="40">
        <f t="shared" si="74"/>
        <v>1257994</v>
      </c>
      <c r="AH110" s="41">
        <f t="shared" si="76"/>
        <v>7.6906875801546325E-3</v>
      </c>
      <c r="AI110" s="42">
        <f t="shared" si="75"/>
        <v>5.9563661259660991E-4</v>
      </c>
    </row>
    <row r="111" spans="1:35" ht="12.75">
      <c r="A111" s="36">
        <v>17</v>
      </c>
      <c r="B111" s="152" t="s">
        <v>463</v>
      </c>
      <c r="C111" s="124">
        <v>41799</v>
      </c>
      <c r="D111" s="153" t="s">
        <v>496</v>
      </c>
      <c r="E111" s="73" t="s">
        <v>214</v>
      </c>
      <c r="F111" s="102" t="s">
        <v>93</v>
      </c>
      <c r="G111" s="20"/>
      <c r="H111" s="88"/>
      <c r="I111" s="230"/>
      <c r="J111" s="100">
        <v>1906391</v>
      </c>
      <c r="K111" s="144"/>
      <c r="L111" s="146"/>
      <c r="M111" s="91"/>
      <c r="N111" s="91"/>
      <c r="O111" s="19" t="s">
        <v>296</v>
      </c>
      <c r="P111" s="25"/>
      <c r="Q111" s="22"/>
      <c r="R111" s="22"/>
      <c r="S111" s="40"/>
      <c r="T111" s="40">
        <f t="shared" si="70"/>
        <v>0</v>
      </c>
      <c r="U111" s="40"/>
      <c r="V111" s="40"/>
      <c r="W111" s="100">
        <v>1906391</v>
      </c>
      <c r="X111" s="40">
        <f t="shared" si="71"/>
        <v>1906391</v>
      </c>
      <c r="Y111" s="40"/>
      <c r="Z111" s="40"/>
      <c r="AA111" s="40"/>
      <c r="AB111" s="40">
        <f t="shared" si="72"/>
        <v>0</v>
      </c>
      <c r="AC111" s="35"/>
      <c r="AD111" s="35"/>
      <c r="AE111" s="35"/>
      <c r="AF111" s="40">
        <f t="shared" si="73"/>
        <v>0</v>
      </c>
      <c r="AG111" s="40">
        <f t="shared" si="74"/>
        <v>1906391</v>
      </c>
      <c r="AH111" s="41">
        <f t="shared" si="76"/>
        <v>1.1654632364398058E-2</v>
      </c>
      <c r="AI111" s="42">
        <f t="shared" si="75"/>
        <v>9.0264045577694626E-4</v>
      </c>
    </row>
    <row r="112" spans="1:35" ht="12.75">
      <c r="A112" s="36">
        <v>18</v>
      </c>
      <c r="B112" s="152" t="s">
        <v>464</v>
      </c>
      <c r="C112" s="124">
        <v>41799</v>
      </c>
      <c r="D112" s="153" t="s">
        <v>497</v>
      </c>
      <c r="E112" s="73" t="s">
        <v>214</v>
      </c>
      <c r="F112" s="102" t="s">
        <v>93</v>
      </c>
      <c r="G112" s="20"/>
      <c r="H112" s="88"/>
      <c r="I112" s="230"/>
      <c r="J112" s="100">
        <v>1180393</v>
      </c>
      <c r="K112" s="148"/>
      <c r="L112" s="146"/>
      <c r="M112" s="91"/>
      <c r="N112" s="91"/>
      <c r="O112" s="19" t="s">
        <v>296</v>
      </c>
      <c r="P112" s="25"/>
      <c r="Q112" s="22"/>
      <c r="R112" s="22"/>
      <c r="S112" s="40"/>
      <c r="T112" s="40">
        <f t="shared" si="70"/>
        <v>0</v>
      </c>
      <c r="U112" s="40"/>
      <c r="V112" s="40"/>
      <c r="W112" s="100">
        <v>1180393</v>
      </c>
      <c r="X112" s="40">
        <f t="shared" si="71"/>
        <v>1180393</v>
      </c>
      <c r="Y112" s="40"/>
      <c r="Z112" s="40"/>
      <c r="AA112" s="40"/>
      <c r="AB112" s="40">
        <f t="shared" si="72"/>
        <v>0</v>
      </c>
      <c r="AC112" s="35"/>
      <c r="AD112" s="35"/>
      <c r="AE112" s="35"/>
      <c r="AF112" s="40">
        <f t="shared" si="73"/>
        <v>0</v>
      </c>
      <c r="AG112" s="40">
        <f t="shared" si="74"/>
        <v>1180393</v>
      </c>
      <c r="AH112" s="41">
        <f t="shared" si="76"/>
        <v>7.2162774900368896E-3</v>
      </c>
      <c r="AI112" s="42">
        <f t="shared" si="75"/>
        <v>5.5889399158720165E-4</v>
      </c>
    </row>
    <row r="113" spans="1:35" ht="12.75">
      <c r="A113" s="36">
        <v>19</v>
      </c>
      <c r="B113" s="152" t="s">
        <v>465</v>
      </c>
      <c r="C113" s="124">
        <v>41799</v>
      </c>
      <c r="D113" s="153" t="s">
        <v>498</v>
      </c>
      <c r="E113" s="73" t="s">
        <v>214</v>
      </c>
      <c r="F113" s="102" t="s">
        <v>93</v>
      </c>
      <c r="G113" s="20"/>
      <c r="H113" s="88"/>
      <c r="I113" s="230"/>
      <c r="J113" s="100">
        <v>1000000</v>
      </c>
      <c r="K113" s="148"/>
      <c r="L113" s="146"/>
      <c r="M113" s="91"/>
      <c r="N113" s="91"/>
      <c r="O113" s="19" t="s">
        <v>296</v>
      </c>
      <c r="P113" s="25"/>
      <c r="Q113" s="22"/>
      <c r="R113" s="22"/>
      <c r="S113" s="40"/>
      <c r="T113" s="40">
        <f t="shared" si="70"/>
        <v>0</v>
      </c>
      <c r="U113" s="40"/>
      <c r="V113" s="40"/>
      <c r="W113" s="100">
        <v>1000000</v>
      </c>
      <c r="X113" s="40">
        <f t="shared" si="71"/>
        <v>1000000</v>
      </c>
      <c r="Y113" s="40"/>
      <c r="Z113" s="40"/>
      <c r="AA113" s="40"/>
      <c r="AB113" s="40">
        <f t="shared" si="72"/>
        <v>0</v>
      </c>
      <c r="AC113" s="35"/>
      <c r="AD113" s="35"/>
      <c r="AE113" s="35"/>
      <c r="AF113" s="40">
        <f t="shared" si="73"/>
        <v>0</v>
      </c>
      <c r="AG113" s="40">
        <f t="shared" si="74"/>
        <v>1000000</v>
      </c>
      <c r="AH113" s="41">
        <f t="shared" si="76"/>
        <v>6.113453307531381E-3</v>
      </c>
      <c r="AI113" s="42">
        <f t="shared" si="75"/>
        <v>4.7348128257893908E-4</v>
      </c>
    </row>
    <row r="114" spans="1:35" ht="22.5">
      <c r="A114" s="36">
        <v>20</v>
      </c>
      <c r="B114" s="152" t="s">
        <v>466</v>
      </c>
      <c r="C114" s="124">
        <v>41799</v>
      </c>
      <c r="D114" s="153" t="s">
        <v>499</v>
      </c>
      <c r="E114" s="73" t="s">
        <v>214</v>
      </c>
      <c r="F114" s="102" t="s">
        <v>93</v>
      </c>
      <c r="G114" s="20"/>
      <c r="H114" s="88"/>
      <c r="I114" s="230"/>
      <c r="J114" s="100">
        <v>2041761</v>
      </c>
      <c r="K114" s="148"/>
      <c r="L114" s="146"/>
      <c r="M114" s="91"/>
      <c r="N114" s="91"/>
      <c r="O114" s="19" t="s">
        <v>296</v>
      </c>
      <c r="P114" s="25"/>
      <c r="Q114" s="22"/>
      <c r="R114" s="22"/>
      <c r="S114" s="40"/>
      <c r="T114" s="40">
        <f t="shared" si="70"/>
        <v>0</v>
      </c>
      <c r="U114" s="40"/>
      <c r="V114" s="40"/>
      <c r="W114" s="100">
        <v>2041761</v>
      </c>
      <c r="X114" s="40">
        <f t="shared" si="71"/>
        <v>2041761</v>
      </c>
      <c r="Y114" s="40"/>
      <c r="Z114" s="40"/>
      <c r="AA114" s="40"/>
      <c r="AB114" s="40">
        <f t="shared" si="72"/>
        <v>0</v>
      </c>
      <c r="AC114" s="35"/>
      <c r="AD114" s="35"/>
      <c r="AE114" s="35"/>
      <c r="AF114" s="40">
        <f t="shared" si="73"/>
        <v>0</v>
      </c>
      <c r="AG114" s="40">
        <f t="shared" si="74"/>
        <v>2041761</v>
      </c>
      <c r="AH114" s="41">
        <f t="shared" si="76"/>
        <v>1.248221053863858E-2</v>
      </c>
      <c r="AI114" s="42">
        <f t="shared" si="75"/>
        <v>9.6673561699965724E-4</v>
      </c>
    </row>
    <row r="115" spans="1:35" ht="12.75">
      <c r="A115" s="36">
        <v>21</v>
      </c>
      <c r="B115" s="152" t="s">
        <v>467</v>
      </c>
      <c r="C115" s="124">
        <v>41799</v>
      </c>
      <c r="D115" s="153" t="s">
        <v>500</v>
      </c>
      <c r="E115" s="73" t="s">
        <v>214</v>
      </c>
      <c r="F115" s="102" t="s">
        <v>93</v>
      </c>
      <c r="G115" s="20"/>
      <c r="H115" s="88"/>
      <c r="I115" s="230"/>
      <c r="J115" s="100">
        <v>28321679</v>
      </c>
      <c r="K115" s="148"/>
      <c r="L115" s="146"/>
      <c r="M115" s="91"/>
      <c r="N115" s="91"/>
      <c r="O115" s="19" t="s">
        <v>296</v>
      </c>
      <c r="P115" s="25"/>
      <c r="Q115" s="22"/>
      <c r="R115" s="22"/>
      <c r="S115" s="40"/>
      <c r="T115" s="40">
        <f t="shared" si="70"/>
        <v>0</v>
      </c>
      <c r="U115" s="40"/>
      <c r="V115" s="40"/>
      <c r="W115" s="100">
        <v>28321679</v>
      </c>
      <c r="X115" s="40">
        <f t="shared" si="71"/>
        <v>28321679</v>
      </c>
      <c r="Y115" s="40"/>
      <c r="Z115" s="40"/>
      <c r="AA115" s="40"/>
      <c r="AB115" s="40">
        <f t="shared" si="72"/>
        <v>0</v>
      </c>
      <c r="AC115" s="35"/>
      <c r="AD115" s="35"/>
      <c r="AE115" s="35"/>
      <c r="AF115" s="40">
        <f t="shared" si="73"/>
        <v>0</v>
      </c>
      <c r="AG115" s="40">
        <f t="shared" si="74"/>
        <v>28321679</v>
      </c>
      <c r="AH115" s="41">
        <f t="shared" si="76"/>
        <v>0.17314326215739206</v>
      </c>
      <c r="AI115" s="42">
        <f t="shared" si="75"/>
        <v>1.3409784897709004E-2</v>
      </c>
    </row>
    <row r="116" spans="1:35" ht="12.75">
      <c r="A116" s="36">
        <v>22</v>
      </c>
      <c r="B116" s="152" t="s">
        <v>468</v>
      </c>
      <c r="C116" s="124">
        <v>41799</v>
      </c>
      <c r="D116" s="153" t="s">
        <v>501</v>
      </c>
      <c r="E116" s="73" t="s">
        <v>214</v>
      </c>
      <c r="F116" s="102" t="s">
        <v>93</v>
      </c>
      <c r="G116" s="20"/>
      <c r="H116" s="88"/>
      <c r="I116" s="230"/>
      <c r="J116" s="100">
        <v>7779904</v>
      </c>
      <c r="K116" s="148"/>
      <c r="L116" s="146"/>
      <c r="M116" s="91"/>
      <c r="N116" s="91"/>
      <c r="O116" s="19" t="s">
        <v>296</v>
      </c>
      <c r="P116" s="25"/>
      <c r="Q116" s="22"/>
      <c r="R116" s="22"/>
      <c r="S116" s="40"/>
      <c r="T116" s="40">
        <f t="shared" si="70"/>
        <v>0</v>
      </c>
      <c r="U116" s="40"/>
      <c r="V116" s="40"/>
      <c r="W116" s="100">
        <v>7779904</v>
      </c>
      <c r="X116" s="40">
        <f t="shared" si="71"/>
        <v>7779904</v>
      </c>
      <c r="Y116" s="40"/>
      <c r="Z116" s="40"/>
      <c r="AA116" s="40"/>
      <c r="AB116" s="40">
        <f t="shared" si="72"/>
        <v>0</v>
      </c>
      <c r="AC116" s="35"/>
      <c r="AD116" s="35"/>
      <c r="AE116" s="35"/>
      <c r="AF116" s="40">
        <f t="shared" si="73"/>
        <v>0</v>
      </c>
      <c r="AG116" s="40">
        <f t="shared" si="74"/>
        <v>7779904</v>
      </c>
      <c r="AH116" s="41">
        <f t="shared" si="76"/>
        <v>4.7562079841076625E-2</v>
      </c>
      <c r="AI116" s="42">
        <f t="shared" si="75"/>
        <v>3.6836389242610183E-3</v>
      </c>
    </row>
    <row r="117" spans="1:35" ht="12.75">
      <c r="A117" s="36">
        <v>23</v>
      </c>
      <c r="B117" s="152" t="s">
        <v>469</v>
      </c>
      <c r="C117" s="124">
        <v>41799</v>
      </c>
      <c r="D117" s="153" t="s">
        <v>502</v>
      </c>
      <c r="E117" s="73" t="s">
        <v>214</v>
      </c>
      <c r="F117" s="102" t="s">
        <v>93</v>
      </c>
      <c r="G117" s="20"/>
      <c r="H117" s="88"/>
      <c r="I117" s="230"/>
      <c r="J117" s="100">
        <v>3091096</v>
      </c>
      <c r="K117" s="148"/>
      <c r="L117" s="146"/>
      <c r="M117" s="91"/>
      <c r="N117" s="91"/>
      <c r="O117" s="19" t="s">
        <v>296</v>
      </c>
      <c r="P117" s="25"/>
      <c r="Q117" s="22"/>
      <c r="R117" s="22"/>
      <c r="S117" s="40"/>
      <c r="T117" s="40">
        <f t="shared" si="70"/>
        <v>0</v>
      </c>
      <c r="U117" s="40"/>
      <c r="V117" s="40"/>
      <c r="W117" s="100">
        <v>3091096</v>
      </c>
      <c r="X117" s="40">
        <f t="shared" si="71"/>
        <v>3091096</v>
      </c>
      <c r="Y117" s="40"/>
      <c r="Z117" s="40"/>
      <c r="AA117" s="40"/>
      <c r="AB117" s="40">
        <f t="shared" si="72"/>
        <v>0</v>
      </c>
      <c r="AC117" s="35"/>
      <c r="AD117" s="35"/>
      <c r="AE117" s="35"/>
      <c r="AF117" s="40">
        <f t="shared" si="73"/>
        <v>0</v>
      </c>
      <c r="AG117" s="40">
        <f t="shared" si="74"/>
        <v>3091096</v>
      </c>
      <c r="AH117" s="41">
        <f t="shared" si="76"/>
        <v>1.8897271065097022E-2</v>
      </c>
      <c r="AI117" s="42">
        <f t="shared" si="75"/>
        <v>1.4635760986546282E-3</v>
      </c>
    </row>
    <row r="118" spans="1:35" ht="12.75">
      <c r="A118" s="36">
        <v>24</v>
      </c>
      <c r="B118" s="152" t="s">
        <v>470</v>
      </c>
      <c r="C118" s="124">
        <v>41799</v>
      </c>
      <c r="D118" s="153" t="s">
        <v>503</v>
      </c>
      <c r="E118" s="73" t="s">
        <v>214</v>
      </c>
      <c r="F118" s="102" t="s">
        <v>93</v>
      </c>
      <c r="G118" s="20"/>
      <c r="H118" s="88"/>
      <c r="I118" s="230"/>
      <c r="J118" s="100">
        <v>7727308</v>
      </c>
      <c r="K118" s="148"/>
      <c r="L118" s="146"/>
      <c r="M118" s="91"/>
      <c r="N118" s="91"/>
      <c r="O118" s="19" t="s">
        <v>296</v>
      </c>
      <c r="P118" s="25"/>
      <c r="Q118" s="22"/>
      <c r="R118" s="22"/>
      <c r="S118" s="40"/>
      <c r="T118" s="40">
        <f t="shared" si="70"/>
        <v>0</v>
      </c>
      <c r="U118" s="40"/>
      <c r="V118" s="40"/>
      <c r="W118" s="100">
        <v>7727308</v>
      </c>
      <c r="X118" s="40">
        <f t="shared" si="71"/>
        <v>7727308</v>
      </c>
      <c r="Y118" s="40"/>
      <c r="Z118" s="40"/>
      <c r="AA118" s="40"/>
      <c r="AB118" s="40">
        <f t="shared" si="72"/>
        <v>0</v>
      </c>
      <c r="AC118" s="35"/>
      <c r="AD118" s="35"/>
      <c r="AE118" s="35"/>
      <c r="AF118" s="40">
        <f t="shared" si="73"/>
        <v>0</v>
      </c>
      <c r="AG118" s="40">
        <f t="shared" si="74"/>
        <v>7727308</v>
      </c>
      <c r="AH118" s="41">
        <f t="shared" si="76"/>
        <v>4.7240536650913705E-2</v>
      </c>
      <c r="AI118" s="42">
        <f t="shared" si="75"/>
        <v>3.6587357027224963E-3</v>
      </c>
    </row>
    <row r="119" spans="1:35" ht="12.75">
      <c r="A119" s="36">
        <v>25</v>
      </c>
      <c r="B119" s="152" t="s">
        <v>471</v>
      </c>
      <c r="C119" s="124">
        <v>41799</v>
      </c>
      <c r="D119" s="153" t="s">
        <v>504</v>
      </c>
      <c r="E119" s="73" t="s">
        <v>214</v>
      </c>
      <c r="F119" s="102" t="s">
        <v>93</v>
      </c>
      <c r="G119" s="20"/>
      <c r="H119" s="88"/>
      <c r="I119" s="230"/>
      <c r="J119" s="100">
        <v>7337580</v>
      </c>
      <c r="K119" s="148"/>
      <c r="L119" s="146"/>
      <c r="M119" s="91"/>
      <c r="N119" s="91"/>
      <c r="O119" s="19" t="s">
        <v>296</v>
      </c>
      <c r="P119" s="25"/>
      <c r="Q119" s="22"/>
      <c r="R119" s="22"/>
      <c r="S119" s="40"/>
      <c r="T119" s="40">
        <f t="shared" si="70"/>
        <v>0</v>
      </c>
      <c r="U119" s="40"/>
      <c r="V119" s="40"/>
      <c r="W119" s="100">
        <v>7337580</v>
      </c>
      <c r="X119" s="40">
        <f t="shared" si="71"/>
        <v>7337580</v>
      </c>
      <c r="Y119" s="40"/>
      <c r="Z119" s="40"/>
      <c r="AA119" s="40"/>
      <c r="AB119" s="40">
        <f t="shared" si="72"/>
        <v>0</v>
      </c>
      <c r="AC119" s="35"/>
      <c r="AD119" s="35"/>
      <c r="AE119" s="35"/>
      <c r="AF119" s="40">
        <f t="shared" si="73"/>
        <v>0</v>
      </c>
      <c r="AG119" s="40">
        <f t="shared" si="74"/>
        <v>7337580</v>
      </c>
      <c r="AH119" s="41">
        <f t="shared" si="76"/>
        <v>4.4857952720276116E-2</v>
      </c>
      <c r="AI119" s="42">
        <f t="shared" si="75"/>
        <v>3.4742067894255719E-3</v>
      </c>
    </row>
    <row r="120" spans="1:35" ht="12.75">
      <c r="A120" s="36">
        <v>26</v>
      </c>
      <c r="B120" s="152" t="s">
        <v>472</v>
      </c>
      <c r="C120" s="124">
        <v>41799</v>
      </c>
      <c r="D120" s="153" t="s">
        <v>505</v>
      </c>
      <c r="E120" s="73" t="s">
        <v>214</v>
      </c>
      <c r="F120" s="102" t="s">
        <v>93</v>
      </c>
      <c r="G120" s="20"/>
      <c r="H120" s="88"/>
      <c r="I120" s="230"/>
      <c r="J120" s="100">
        <v>5795050</v>
      </c>
      <c r="K120" s="148"/>
      <c r="L120" s="146"/>
      <c r="M120" s="91"/>
      <c r="N120" s="91"/>
      <c r="O120" s="19" t="s">
        <v>296</v>
      </c>
      <c r="P120" s="25"/>
      <c r="Q120" s="22"/>
      <c r="R120" s="22"/>
      <c r="S120" s="40"/>
      <c r="T120" s="40">
        <f t="shared" si="70"/>
        <v>0</v>
      </c>
      <c r="U120" s="40"/>
      <c r="V120" s="40"/>
      <c r="W120" s="100">
        <v>5795050</v>
      </c>
      <c r="X120" s="40">
        <f t="shared" si="71"/>
        <v>5795050</v>
      </c>
      <c r="Y120" s="40"/>
      <c r="Z120" s="40"/>
      <c r="AA120" s="40"/>
      <c r="AB120" s="40">
        <f t="shared" si="72"/>
        <v>0</v>
      </c>
      <c r="AC120" s="35"/>
      <c r="AD120" s="35"/>
      <c r="AE120" s="35"/>
      <c r="AF120" s="40">
        <f t="shared" si="73"/>
        <v>0</v>
      </c>
      <c r="AG120" s="40">
        <f t="shared" si="74"/>
        <v>5795050</v>
      </c>
      <c r="AH120" s="41">
        <f t="shared" si="76"/>
        <v>3.5427767589809735E-2</v>
      </c>
      <c r="AI120" s="42">
        <f t="shared" si="75"/>
        <v>2.7438477066090809E-3</v>
      </c>
    </row>
    <row r="121" spans="1:35" ht="12.75">
      <c r="A121" s="36">
        <v>27</v>
      </c>
      <c r="B121" s="152" t="s">
        <v>473</v>
      </c>
      <c r="C121" s="124">
        <v>41799</v>
      </c>
      <c r="D121" s="153" t="s">
        <v>506</v>
      </c>
      <c r="E121" s="73" t="s">
        <v>214</v>
      </c>
      <c r="F121" s="102" t="s">
        <v>93</v>
      </c>
      <c r="G121" s="20"/>
      <c r="H121" s="88"/>
      <c r="I121" s="230"/>
      <c r="J121" s="100">
        <v>3064366</v>
      </c>
      <c r="K121" s="148"/>
      <c r="L121" s="146"/>
      <c r="M121" s="91"/>
      <c r="N121" s="91"/>
      <c r="O121" s="19" t="s">
        <v>296</v>
      </c>
      <c r="P121" s="25"/>
      <c r="Q121" s="22"/>
      <c r="R121" s="22"/>
      <c r="S121" s="40"/>
      <c r="T121" s="40">
        <f t="shared" si="70"/>
        <v>0</v>
      </c>
      <c r="U121" s="40"/>
      <c r="V121" s="40"/>
      <c r="W121" s="100">
        <v>3064366</v>
      </c>
      <c r="X121" s="40">
        <f t="shared" si="71"/>
        <v>3064366</v>
      </c>
      <c r="Y121" s="40"/>
      <c r="Z121" s="40"/>
      <c r="AA121" s="40"/>
      <c r="AB121" s="40">
        <f t="shared" si="72"/>
        <v>0</v>
      </c>
      <c r="AC121" s="35"/>
      <c r="AD121" s="35"/>
      <c r="AE121" s="35"/>
      <c r="AF121" s="40">
        <f t="shared" si="73"/>
        <v>0</v>
      </c>
      <c r="AG121" s="40">
        <f t="shared" si="74"/>
        <v>3064366</v>
      </c>
      <c r="AH121" s="41">
        <f t="shared" si="76"/>
        <v>1.873385845818671E-2</v>
      </c>
      <c r="AI121" s="42">
        <f t="shared" si="75"/>
        <v>1.4509199439712932E-3</v>
      </c>
    </row>
    <row r="122" spans="1:35" ht="12.75">
      <c r="A122" s="36">
        <v>28</v>
      </c>
      <c r="B122" s="152" t="s">
        <v>474</v>
      </c>
      <c r="C122" s="124">
        <v>41799</v>
      </c>
      <c r="D122" s="153" t="s">
        <v>507</v>
      </c>
      <c r="E122" s="73" t="s">
        <v>214</v>
      </c>
      <c r="F122" s="102" t="s">
        <v>93</v>
      </c>
      <c r="G122" s="20"/>
      <c r="H122" s="88"/>
      <c r="I122" s="230"/>
      <c r="J122" s="100">
        <v>1000000</v>
      </c>
      <c r="K122" s="148"/>
      <c r="L122" s="146"/>
      <c r="M122" s="91"/>
      <c r="N122" s="91"/>
      <c r="O122" s="19" t="s">
        <v>296</v>
      </c>
      <c r="P122" s="25"/>
      <c r="Q122" s="22"/>
      <c r="R122" s="22"/>
      <c r="S122" s="40"/>
      <c r="T122" s="40">
        <f t="shared" si="70"/>
        <v>0</v>
      </c>
      <c r="U122" s="40"/>
      <c r="V122" s="40"/>
      <c r="W122" s="100">
        <v>1000000</v>
      </c>
      <c r="X122" s="40">
        <f t="shared" si="71"/>
        <v>1000000</v>
      </c>
      <c r="Y122" s="40"/>
      <c r="Z122" s="40"/>
      <c r="AA122" s="40"/>
      <c r="AB122" s="40">
        <f t="shared" si="72"/>
        <v>0</v>
      </c>
      <c r="AC122" s="35"/>
      <c r="AD122" s="35"/>
      <c r="AE122" s="35"/>
      <c r="AF122" s="40">
        <f t="shared" si="73"/>
        <v>0</v>
      </c>
      <c r="AG122" s="40">
        <f t="shared" si="74"/>
        <v>1000000</v>
      </c>
      <c r="AH122" s="41">
        <f t="shared" si="76"/>
        <v>6.113453307531381E-3</v>
      </c>
      <c r="AI122" s="42">
        <f t="shared" si="75"/>
        <v>4.7348128257893908E-4</v>
      </c>
    </row>
    <row r="123" spans="1:35" ht="12.75">
      <c r="A123" s="36">
        <v>29</v>
      </c>
      <c r="B123" s="152" t="s">
        <v>475</v>
      </c>
      <c r="C123" s="124">
        <v>41799</v>
      </c>
      <c r="D123" s="153" t="s">
        <v>508</v>
      </c>
      <c r="E123" s="73" t="s">
        <v>214</v>
      </c>
      <c r="F123" s="102" t="s">
        <v>93</v>
      </c>
      <c r="G123" s="20"/>
      <c r="H123" s="88"/>
      <c r="I123" s="230"/>
      <c r="J123" s="100">
        <v>1000000</v>
      </c>
      <c r="K123" s="23"/>
      <c r="L123" s="146"/>
      <c r="M123" s="91"/>
      <c r="N123" s="91"/>
      <c r="O123" s="19" t="s">
        <v>296</v>
      </c>
      <c r="P123" s="25"/>
      <c r="Q123" s="22"/>
      <c r="R123" s="22"/>
      <c r="S123" s="40"/>
      <c r="T123" s="40">
        <f t="shared" si="70"/>
        <v>0</v>
      </c>
      <c r="U123" s="40"/>
      <c r="V123" s="40"/>
      <c r="W123" s="100">
        <v>1000000</v>
      </c>
      <c r="X123" s="40">
        <f t="shared" si="71"/>
        <v>1000000</v>
      </c>
      <c r="Y123" s="40"/>
      <c r="Z123" s="40"/>
      <c r="AA123" s="40"/>
      <c r="AB123" s="40">
        <f t="shared" si="72"/>
        <v>0</v>
      </c>
      <c r="AC123" s="35"/>
      <c r="AD123" s="35"/>
      <c r="AE123" s="35"/>
      <c r="AF123" s="40">
        <f t="shared" si="73"/>
        <v>0</v>
      </c>
      <c r="AG123" s="40">
        <f t="shared" si="74"/>
        <v>1000000</v>
      </c>
      <c r="AH123" s="41">
        <f t="shared" si="76"/>
        <v>6.113453307531381E-3</v>
      </c>
      <c r="AI123" s="42">
        <f t="shared" si="75"/>
        <v>4.7348128257893908E-4</v>
      </c>
    </row>
    <row r="124" spans="1:35" ht="12.75">
      <c r="A124" s="36">
        <v>30</v>
      </c>
      <c r="B124" s="152" t="s">
        <v>476</v>
      </c>
      <c r="C124" s="124">
        <v>41799</v>
      </c>
      <c r="D124" s="153" t="s">
        <v>509</v>
      </c>
      <c r="E124" s="73" t="s">
        <v>214</v>
      </c>
      <c r="F124" s="102" t="s">
        <v>93</v>
      </c>
      <c r="G124" s="20"/>
      <c r="H124" s="88"/>
      <c r="I124" s="230"/>
      <c r="J124" s="100">
        <v>3925735</v>
      </c>
      <c r="K124" s="148"/>
      <c r="L124" s="146"/>
      <c r="M124" s="91"/>
      <c r="N124" s="91"/>
      <c r="O124" s="19" t="s">
        <v>296</v>
      </c>
      <c r="P124" s="25"/>
      <c r="Q124" s="22"/>
      <c r="R124" s="22"/>
      <c r="S124" s="40"/>
      <c r="T124" s="40">
        <f t="shared" si="70"/>
        <v>0</v>
      </c>
      <c r="U124" s="40"/>
      <c r="V124" s="40"/>
      <c r="W124" s="100">
        <v>3925735</v>
      </c>
      <c r="X124" s="40">
        <f t="shared" si="71"/>
        <v>3925735</v>
      </c>
      <c r="Y124" s="40"/>
      <c r="Z124" s="40"/>
      <c r="AA124" s="40"/>
      <c r="AB124" s="40">
        <f t="shared" si="72"/>
        <v>0</v>
      </c>
      <c r="AC124" s="35"/>
      <c r="AD124" s="35"/>
      <c r="AE124" s="35"/>
      <c r="AF124" s="40">
        <f t="shared" si="73"/>
        <v>0</v>
      </c>
      <c r="AG124" s="40">
        <f t="shared" si="74"/>
        <v>3925735</v>
      </c>
      <c r="AH124" s="41">
        <f t="shared" si="76"/>
        <v>2.3999797620241708E-2</v>
      </c>
      <c r="AI124" s="42">
        <f t="shared" si="75"/>
        <v>1.8587620428650313E-3</v>
      </c>
    </row>
    <row r="125" spans="1:35" ht="12.75">
      <c r="A125" s="36">
        <v>31</v>
      </c>
      <c r="B125" s="152" t="s">
        <v>477</v>
      </c>
      <c r="C125" s="124">
        <v>41799</v>
      </c>
      <c r="D125" s="153" t="s">
        <v>510</v>
      </c>
      <c r="E125" s="73" t="s">
        <v>214</v>
      </c>
      <c r="F125" s="102" t="s">
        <v>93</v>
      </c>
      <c r="G125" s="20"/>
      <c r="H125" s="88"/>
      <c r="I125" s="230"/>
      <c r="J125" s="100">
        <v>1000000</v>
      </c>
      <c r="K125" s="23"/>
      <c r="L125" s="146"/>
      <c r="M125" s="91"/>
      <c r="N125" s="91"/>
      <c r="O125" s="19" t="s">
        <v>296</v>
      </c>
      <c r="P125" s="25"/>
      <c r="Q125" s="22"/>
      <c r="R125" s="22"/>
      <c r="S125" s="40"/>
      <c r="T125" s="40">
        <f t="shared" si="70"/>
        <v>0</v>
      </c>
      <c r="U125" s="40"/>
      <c r="V125" s="40"/>
      <c r="W125" s="100">
        <v>1000000</v>
      </c>
      <c r="X125" s="40">
        <f t="shared" si="71"/>
        <v>1000000</v>
      </c>
      <c r="Y125" s="40"/>
      <c r="Z125" s="40"/>
      <c r="AA125" s="40"/>
      <c r="AB125" s="40">
        <f t="shared" si="72"/>
        <v>0</v>
      </c>
      <c r="AC125" s="35"/>
      <c r="AD125" s="35"/>
      <c r="AE125" s="35"/>
      <c r="AF125" s="40">
        <f t="shared" si="73"/>
        <v>0</v>
      </c>
      <c r="AG125" s="40">
        <f t="shared" si="74"/>
        <v>1000000</v>
      </c>
      <c r="AH125" s="41">
        <f t="shared" si="76"/>
        <v>6.113453307531381E-3</v>
      </c>
      <c r="AI125" s="42">
        <f t="shared" si="75"/>
        <v>4.7348128257893908E-4</v>
      </c>
    </row>
    <row r="126" spans="1:35" ht="12.75">
      <c r="A126" s="36">
        <v>32</v>
      </c>
      <c r="B126" s="152" t="s">
        <v>478</v>
      </c>
      <c r="C126" s="124">
        <v>41799</v>
      </c>
      <c r="D126" s="153" t="s">
        <v>511</v>
      </c>
      <c r="E126" s="73" t="s">
        <v>214</v>
      </c>
      <c r="F126" s="102" t="s">
        <v>93</v>
      </c>
      <c r="G126" s="20"/>
      <c r="H126" s="88"/>
      <c r="I126" s="230"/>
      <c r="J126" s="100">
        <v>1000000</v>
      </c>
      <c r="K126" s="148"/>
      <c r="L126" s="146"/>
      <c r="M126" s="91"/>
      <c r="N126" s="91"/>
      <c r="O126" s="19" t="s">
        <v>296</v>
      </c>
      <c r="P126" s="25"/>
      <c r="Q126" s="22"/>
      <c r="R126" s="22"/>
      <c r="S126" s="40"/>
      <c r="T126" s="40">
        <f t="shared" si="70"/>
        <v>0</v>
      </c>
      <c r="U126" s="40"/>
      <c r="V126" s="40"/>
      <c r="W126" s="100">
        <v>1000000</v>
      </c>
      <c r="X126" s="40">
        <f t="shared" si="71"/>
        <v>1000000</v>
      </c>
      <c r="Y126" s="40"/>
      <c r="Z126" s="40"/>
      <c r="AA126" s="40"/>
      <c r="AB126" s="40">
        <f t="shared" si="72"/>
        <v>0</v>
      </c>
      <c r="AC126" s="35"/>
      <c r="AD126" s="35"/>
      <c r="AE126" s="35"/>
      <c r="AF126" s="40">
        <f t="shared" si="73"/>
        <v>0</v>
      </c>
      <c r="AG126" s="40">
        <f t="shared" si="74"/>
        <v>1000000</v>
      </c>
      <c r="AH126" s="41">
        <f t="shared" si="76"/>
        <v>6.113453307531381E-3</v>
      </c>
      <c r="AI126" s="42">
        <f t="shared" si="75"/>
        <v>4.7348128257893908E-4</v>
      </c>
    </row>
    <row r="127" spans="1:35" ht="12.75">
      <c r="A127" s="36">
        <v>33</v>
      </c>
      <c r="B127" s="152" t="s">
        <v>479</v>
      </c>
      <c r="C127" s="124">
        <v>41799</v>
      </c>
      <c r="D127" s="153" t="s">
        <v>512</v>
      </c>
      <c r="E127" s="73" t="s">
        <v>214</v>
      </c>
      <c r="F127" s="102" t="s">
        <v>93</v>
      </c>
      <c r="G127" s="20"/>
      <c r="H127" s="88"/>
      <c r="I127" s="230"/>
      <c r="J127" s="100">
        <v>3590327</v>
      </c>
      <c r="K127" s="148"/>
      <c r="L127" s="146"/>
      <c r="M127" s="91"/>
      <c r="N127" s="91"/>
      <c r="O127" s="19" t="s">
        <v>296</v>
      </c>
      <c r="P127" s="25"/>
      <c r="Q127" s="22"/>
      <c r="R127" s="22"/>
      <c r="S127" s="40"/>
      <c r="T127" s="40">
        <f t="shared" si="70"/>
        <v>0</v>
      </c>
      <c r="U127" s="40"/>
      <c r="V127" s="40"/>
      <c r="W127" s="100">
        <v>3590327</v>
      </c>
      <c r="X127" s="40">
        <f t="shared" si="71"/>
        <v>3590327</v>
      </c>
      <c r="Y127" s="40"/>
      <c r="Z127" s="40"/>
      <c r="AA127" s="40"/>
      <c r="AB127" s="40">
        <f t="shared" si="72"/>
        <v>0</v>
      </c>
      <c r="AC127" s="35"/>
      <c r="AD127" s="35"/>
      <c r="AE127" s="35"/>
      <c r="AF127" s="40">
        <f t="shared" si="73"/>
        <v>0</v>
      </c>
      <c r="AG127" s="40">
        <f t="shared" si="74"/>
        <v>3590327</v>
      </c>
      <c r="AH127" s="41">
        <f t="shared" si="76"/>
        <v>2.1949296473269223E-2</v>
      </c>
      <c r="AI127" s="42">
        <f t="shared" si="75"/>
        <v>1.6999526328377946E-3</v>
      </c>
    </row>
    <row r="128" spans="1:35" ht="12.75" outlineLevel="1">
      <c r="A128" s="36">
        <v>34</v>
      </c>
      <c r="B128" s="39"/>
      <c r="C128" s="31"/>
      <c r="D128" s="39"/>
      <c r="E128" s="88" t="s">
        <v>446</v>
      </c>
      <c r="F128" s="39"/>
      <c r="G128" s="31"/>
      <c r="H128" s="88"/>
      <c r="I128" s="187"/>
      <c r="J128" s="72">
        <v>25987968</v>
      </c>
      <c r="K128" s="73" t="s">
        <v>84</v>
      </c>
      <c r="L128" s="35"/>
      <c r="M128" s="35"/>
      <c r="N128" s="35"/>
      <c r="O128" s="39"/>
      <c r="P128" s="39"/>
      <c r="Q128" s="74"/>
      <c r="R128" s="74">
        <v>6130766</v>
      </c>
      <c r="S128" s="35">
        <v>3173813</v>
      </c>
      <c r="T128" s="40">
        <f>SUM(Q128:S128)</f>
        <v>9304579</v>
      </c>
      <c r="U128" s="35">
        <v>626925</v>
      </c>
      <c r="V128" s="35">
        <v>206000</v>
      </c>
      <c r="W128" s="35"/>
      <c r="X128" s="40">
        <f t="shared" si="71"/>
        <v>832925</v>
      </c>
      <c r="Y128" s="35"/>
      <c r="Z128" s="35"/>
      <c r="AA128" s="35"/>
      <c r="AB128" s="40">
        <f>SUM(Y128:AA128)</f>
        <v>0</v>
      </c>
      <c r="AC128" s="35"/>
      <c r="AD128" s="35"/>
      <c r="AE128" s="35"/>
      <c r="AF128" s="40">
        <f>SUM(AC128:AE128)</f>
        <v>0</v>
      </c>
      <c r="AG128" s="40">
        <f t="shared" ref="AG128:AG129" si="77">SUM(T128,X128,AB128,AF128)</f>
        <v>10137504</v>
      </c>
      <c r="AH128" s="41">
        <f t="shared" si="76"/>
        <v>6.1975157358912611E-2</v>
      </c>
      <c r="AI128" s="42">
        <f>IF(ISERROR(AG128/$AG$360),"-",AG128/$AG$360)</f>
        <v>4.7999183960691248E-3</v>
      </c>
    </row>
    <row r="129" spans="1:35" ht="12.75" outlineLevel="1">
      <c r="A129" s="151">
        <v>35</v>
      </c>
      <c r="B129" s="94"/>
      <c r="C129" s="27"/>
      <c r="D129" s="94"/>
      <c r="E129" s="94"/>
      <c r="F129" s="94"/>
      <c r="G129" s="27"/>
      <c r="H129" s="125"/>
      <c r="I129" s="188"/>
      <c r="J129" s="72">
        <v>225500</v>
      </c>
      <c r="K129" s="73" t="s">
        <v>85</v>
      </c>
      <c r="L129" s="35"/>
      <c r="M129" s="35"/>
      <c r="N129" s="35"/>
      <c r="O129" s="39"/>
      <c r="P129" s="39"/>
      <c r="Q129" s="74"/>
      <c r="R129" s="74"/>
      <c r="S129" s="35">
        <v>25500</v>
      </c>
      <c r="T129" s="40">
        <f>SUM(Q129:S129)</f>
        <v>25500</v>
      </c>
      <c r="U129" s="35"/>
      <c r="V129" s="35">
        <v>200000</v>
      </c>
      <c r="W129" s="35"/>
      <c r="X129" s="40">
        <f t="shared" si="71"/>
        <v>200000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si="77"/>
        <v>225500</v>
      </c>
      <c r="AH129" s="41">
        <f t="shared" si="76"/>
        <v>1.3785837208483264E-3</v>
      </c>
      <c r="AI129" s="42">
        <f>IF(ISERROR(AG129/$AG$360),"-",AG129/$AG$360)</f>
        <v>1.0677002922155075E-4</v>
      </c>
    </row>
    <row r="130" spans="1:35" ht="12.75" customHeight="1">
      <c r="A130" s="210" t="s">
        <v>61</v>
      </c>
      <c r="B130" s="211"/>
      <c r="C130" s="211"/>
      <c r="D130" s="211"/>
      <c r="E130" s="211"/>
      <c r="F130" s="211"/>
      <c r="G130" s="211"/>
      <c r="H130" s="212"/>
      <c r="I130" s="55">
        <f>I94</f>
        <v>163573671</v>
      </c>
      <c r="J130" s="55">
        <f>SUM(J95:J129)</f>
        <v>147902543</v>
      </c>
      <c r="K130" s="56"/>
      <c r="L130" s="55">
        <f>SUM(L128:L128)</f>
        <v>0</v>
      </c>
      <c r="M130" s="55">
        <f>SUM(M128:M128)</f>
        <v>0</v>
      </c>
      <c r="N130" s="55">
        <f>SUM(N128:N128)</f>
        <v>0</v>
      </c>
      <c r="O130" s="57"/>
      <c r="P130" s="59"/>
      <c r="Q130" s="55">
        <f>SUM(Q128:Q129)</f>
        <v>0</v>
      </c>
      <c r="R130" s="55">
        <f t="shared" ref="R130:S130" si="78">SUM(R128:R129)</f>
        <v>6130766</v>
      </c>
      <c r="S130" s="55">
        <f t="shared" si="78"/>
        <v>3199313</v>
      </c>
      <c r="T130" s="60">
        <f>SUM(T128:W129)</f>
        <v>10363004</v>
      </c>
      <c r="U130" s="55">
        <f>SUM(U95:U129)</f>
        <v>626925</v>
      </c>
      <c r="V130" s="55">
        <f t="shared" ref="V130" si="79">SUM(V95:V129)</f>
        <v>406000</v>
      </c>
      <c r="W130" s="55">
        <f>SUM(W95:W129)</f>
        <v>121689075</v>
      </c>
      <c r="X130" s="60">
        <f>SUM(X95:X129)</f>
        <v>122722000</v>
      </c>
      <c r="Y130" s="55">
        <f t="shared" ref="Y130:AE130" si="80">SUM(Y128:Y128)</f>
        <v>0</v>
      </c>
      <c r="Z130" s="55">
        <f t="shared" si="80"/>
        <v>0</v>
      </c>
      <c r="AA130" s="55">
        <f t="shared" si="80"/>
        <v>0</v>
      </c>
      <c r="AB130" s="60">
        <f>SUM(AB95:AB129)</f>
        <v>0</v>
      </c>
      <c r="AC130" s="55">
        <f t="shared" si="80"/>
        <v>0</v>
      </c>
      <c r="AD130" s="55">
        <f t="shared" si="80"/>
        <v>0</v>
      </c>
      <c r="AE130" s="55">
        <f t="shared" si="80"/>
        <v>0</v>
      </c>
      <c r="AF130" s="60">
        <f>SUM(AF95:AF129)</f>
        <v>0</v>
      </c>
      <c r="AG130" s="53">
        <f>SUM(AG95:AG129)</f>
        <v>132052079</v>
      </c>
      <c r="AH130" s="54">
        <f>IF(ISERROR(AG130/I130),0,AG130/I130)</f>
        <v>0.80729421912894528</v>
      </c>
      <c r="AI130" s="54">
        <f>IF(ISERROR(AG130/$AG$360),0,AG130/$AG$360)</f>
        <v>6.2524187732135389E-2</v>
      </c>
    </row>
    <row r="131" spans="1:35" ht="12.75" customHeight="1">
      <c r="A131" s="36"/>
      <c r="B131" s="213" t="s">
        <v>16</v>
      </c>
      <c r="C131" s="214"/>
      <c r="D131" s="215"/>
      <c r="E131" s="18"/>
      <c r="F131" s="19"/>
      <c r="G131" s="20"/>
      <c r="H131" s="20"/>
      <c r="I131" s="186">
        <v>196202660</v>
      </c>
      <c r="J131" s="22"/>
      <c r="K131" s="23"/>
      <c r="L131" s="24"/>
      <c r="M131" s="24"/>
      <c r="N131" s="24"/>
      <c r="O131" s="19"/>
      <c r="P131" s="25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6"/>
      <c r="AI131" s="26"/>
    </row>
    <row r="132" spans="1:35">
      <c r="A132" s="36">
        <v>1</v>
      </c>
      <c r="B132" s="113" t="s">
        <v>236</v>
      </c>
      <c r="C132" s="92" t="s">
        <v>237</v>
      </c>
      <c r="D132" s="93" t="s">
        <v>238</v>
      </c>
      <c r="E132" s="93" t="s">
        <v>225</v>
      </c>
      <c r="F132" s="81" t="s">
        <v>203</v>
      </c>
      <c r="G132" s="81"/>
      <c r="H132" s="99">
        <v>42093</v>
      </c>
      <c r="I132" s="230"/>
      <c r="J132" s="72">
        <v>6274450</v>
      </c>
      <c r="K132" s="23"/>
      <c r="L132" s="35">
        <v>2685</v>
      </c>
      <c r="M132" s="91"/>
      <c r="N132" s="91"/>
      <c r="O132" s="19" t="s">
        <v>296</v>
      </c>
      <c r="P132" s="25"/>
      <c r="Q132" s="22"/>
      <c r="R132" s="22"/>
      <c r="S132" s="40"/>
      <c r="T132" s="40">
        <f t="shared" ref="T132:T160" si="81">SUM(Q132:S132)</f>
        <v>0</v>
      </c>
      <c r="U132" s="72">
        <v>6274450</v>
      </c>
      <c r="V132" s="40"/>
      <c r="W132" s="40"/>
      <c r="X132" s="40">
        <f>SUM(U132:W132)</f>
        <v>6274450</v>
      </c>
      <c r="Y132" s="40"/>
      <c r="Z132" s="40"/>
      <c r="AA132" s="40"/>
      <c r="AB132" s="40">
        <f t="shared" ref="AB132:AB159" si="82">SUM(Y132:AA132)</f>
        <v>0</v>
      </c>
      <c r="AC132" s="35"/>
      <c r="AD132" s="35"/>
      <c r="AE132" s="35"/>
      <c r="AF132" s="40">
        <f t="shared" ref="AF132:AF159" si="83">SUM(AC132:AE132)</f>
        <v>0</v>
      </c>
      <c r="AG132" s="40">
        <f t="shared" ref="AG132:AG159" si="84">SUM(T132,X132,AB132,AF132)</f>
        <v>6274450</v>
      </c>
      <c r="AH132" s="41">
        <f t="shared" ref="AH132" si="85">IF(ISERROR(AG132/I131),0,AG132/I131)</f>
        <v>3.1979433917970326E-2</v>
      </c>
      <c r="AI132" s="42">
        <f t="shared" ref="AI132:AI159" si="86">IF(ISERROR(AG132/$AG$360),"-",AG132/$AG$360)</f>
        <v>2.9708346334774241E-3</v>
      </c>
    </row>
    <row r="133" spans="1:35">
      <c r="A133" s="36">
        <v>2</v>
      </c>
      <c r="B133" s="113" t="s">
        <v>239</v>
      </c>
      <c r="C133" s="92" t="s">
        <v>237</v>
      </c>
      <c r="D133" s="93" t="s">
        <v>240</v>
      </c>
      <c r="E133" s="93" t="s">
        <v>225</v>
      </c>
      <c r="F133" s="81" t="s">
        <v>203</v>
      </c>
      <c r="G133" s="81"/>
      <c r="H133" s="99">
        <v>42093</v>
      </c>
      <c r="I133" s="230"/>
      <c r="J133" s="72">
        <v>1416644</v>
      </c>
      <c r="K133" s="23"/>
      <c r="L133" s="35">
        <v>606</v>
      </c>
      <c r="M133" s="91"/>
      <c r="N133" s="91"/>
      <c r="O133" s="19" t="s">
        <v>296</v>
      </c>
      <c r="P133" s="25"/>
      <c r="Q133" s="22"/>
      <c r="R133" s="22"/>
      <c r="S133" s="40"/>
      <c r="T133" s="40">
        <f t="shared" si="81"/>
        <v>0</v>
      </c>
      <c r="U133" s="72">
        <v>1416644</v>
      </c>
      <c r="V133" s="40"/>
      <c r="W133" s="40"/>
      <c r="X133" s="40">
        <f t="shared" ref="X133:X160" si="87">SUM(U133:W133)</f>
        <v>1416644</v>
      </c>
      <c r="Y133" s="40"/>
      <c r="Z133" s="40"/>
      <c r="AA133" s="40"/>
      <c r="AB133" s="40">
        <f t="shared" si="82"/>
        <v>0</v>
      </c>
      <c r="AC133" s="35"/>
      <c r="AD133" s="35"/>
      <c r="AE133" s="35"/>
      <c r="AF133" s="40">
        <f t="shared" si="83"/>
        <v>0</v>
      </c>
      <c r="AG133" s="40">
        <f t="shared" si="84"/>
        <v>1416644</v>
      </c>
      <c r="AH133" s="41">
        <f>IF(ISERROR(AG133/I131),0,AG133/I131)</f>
        <v>7.2203098571650354E-3</v>
      </c>
      <c r="AI133" s="42">
        <f t="shared" si="86"/>
        <v>6.7075441807775858E-4</v>
      </c>
    </row>
    <row r="134" spans="1:35">
      <c r="A134" s="36">
        <v>3</v>
      </c>
      <c r="B134" s="113" t="s">
        <v>241</v>
      </c>
      <c r="C134" s="92" t="s">
        <v>237</v>
      </c>
      <c r="D134" s="93" t="s">
        <v>242</v>
      </c>
      <c r="E134" s="93" t="s">
        <v>225</v>
      </c>
      <c r="F134" s="81" t="s">
        <v>203</v>
      </c>
      <c r="G134" s="81"/>
      <c r="H134" s="99">
        <v>42093</v>
      </c>
      <c r="I134" s="230"/>
      <c r="J134" s="72">
        <v>3181630</v>
      </c>
      <c r="K134" s="23"/>
      <c r="L134" s="35">
        <v>1361</v>
      </c>
      <c r="M134" s="91"/>
      <c r="N134" s="91"/>
      <c r="O134" s="19" t="s">
        <v>296</v>
      </c>
      <c r="P134" s="25"/>
      <c r="Q134" s="22"/>
      <c r="R134" s="22"/>
      <c r="S134" s="40"/>
      <c r="T134" s="40">
        <f t="shared" si="81"/>
        <v>0</v>
      </c>
      <c r="U134" s="72">
        <v>3181630</v>
      </c>
      <c r="V134" s="40"/>
      <c r="W134" s="40"/>
      <c r="X134" s="40">
        <f t="shared" si="87"/>
        <v>3181630</v>
      </c>
      <c r="Y134" s="40"/>
      <c r="Z134" s="40"/>
      <c r="AA134" s="40"/>
      <c r="AB134" s="40">
        <f t="shared" si="82"/>
        <v>0</v>
      </c>
      <c r="AC134" s="35"/>
      <c r="AD134" s="35"/>
      <c r="AE134" s="35"/>
      <c r="AF134" s="40">
        <f t="shared" si="83"/>
        <v>0</v>
      </c>
      <c r="AG134" s="40">
        <f t="shared" si="84"/>
        <v>3181630</v>
      </c>
      <c r="AH134" s="41">
        <f>IF(ISERROR(AG134/I131),0,AG134/I131)</f>
        <v>1.6216039068991217E-2</v>
      </c>
      <c r="AI134" s="42">
        <f t="shared" si="86"/>
        <v>1.5064422530916299E-3</v>
      </c>
    </row>
    <row r="135" spans="1:35">
      <c r="A135" s="36">
        <v>4</v>
      </c>
      <c r="B135" s="113" t="s">
        <v>243</v>
      </c>
      <c r="C135" s="92" t="s">
        <v>237</v>
      </c>
      <c r="D135" s="93" t="s">
        <v>244</v>
      </c>
      <c r="E135" s="93" t="s">
        <v>225</v>
      </c>
      <c r="F135" s="81" t="s">
        <v>203</v>
      </c>
      <c r="G135" s="81"/>
      <c r="H135" s="99">
        <v>42093</v>
      </c>
      <c r="I135" s="230"/>
      <c r="J135" s="72">
        <v>5098368</v>
      </c>
      <c r="K135" s="23"/>
      <c r="L135" s="35">
        <v>2182</v>
      </c>
      <c r="M135" s="91"/>
      <c r="N135" s="91"/>
      <c r="O135" s="19" t="s">
        <v>296</v>
      </c>
      <c r="P135" s="25"/>
      <c r="Q135" s="22"/>
      <c r="R135" s="22"/>
      <c r="S135" s="40"/>
      <c r="T135" s="40">
        <f t="shared" si="81"/>
        <v>0</v>
      </c>
      <c r="U135" s="72">
        <v>5098368</v>
      </c>
      <c r="V135" s="40"/>
      <c r="W135" s="40"/>
      <c r="X135" s="40">
        <f t="shared" si="87"/>
        <v>5098368</v>
      </c>
      <c r="Y135" s="40"/>
      <c r="Z135" s="40"/>
      <c r="AA135" s="40"/>
      <c r="AB135" s="40">
        <f t="shared" si="82"/>
        <v>0</v>
      </c>
      <c r="AC135" s="35"/>
      <c r="AD135" s="35"/>
      <c r="AE135" s="35"/>
      <c r="AF135" s="40">
        <f t="shared" si="83"/>
        <v>0</v>
      </c>
      <c r="AG135" s="40">
        <f t="shared" si="84"/>
        <v>5098368</v>
      </c>
      <c r="AH135" s="41">
        <f>IF(ISERROR(AG135/I131),0,AG135/I131)</f>
        <v>2.5985213452253908E-2</v>
      </c>
      <c r="AI135" s="42">
        <f t="shared" si="86"/>
        <v>2.4139818196994203E-3</v>
      </c>
    </row>
    <row r="136" spans="1:35">
      <c r="A136" s="36">
        <v>5</v>
      </c>
      <c r="B136" s="113" t="s">
        <v>245</v>
      </c>
      <c r="C136" s="92" t="s">
        <v>237</v>
      </c>
      <c r="D136" s="93" t="s">
        <v>246</v>
      </c>
      <c r="E136" s="93" t="s">
        <v>225</v>
      </c>
      <c r="F136" s="81" t="s">
        <v>203</v>
      </c>
      <c r="G136" s="81"/>
      <c r="H136" s="99">
        <v>42093</v>
      </c>
      <c r="I136" s="230"/>
      <c r="J136" s="72">
        <v>2000374</v>
      </c>
      <c r="K136" s="23"/>
      <c r="L136" s="35">
        <v>856</v>
      </c>
      <c r="M136" s="91"/>
      <c r="N136" s="91"/>
      <c r="O136" s="19" t="s">
        <v>296</v>
      </c>
      <c r="P136" s="25"/>
      <c r="Q136" s="22"/>
      <c r="R136" s="22"/>
      <c r="S136" s="40"/>
      <c r="T136" s="40">
        <f t="shared" si="81"/>
        <v>0</v>
      </c>
      <c r="U136" s="72">
        <v>2000374</v>
      </c>
      <c r="V136" s="40"/>
      <c r="W136" s="40"/>
      <c r="X136" s="40">
        <f t="shared" si="87"/>
        <v>2000374</v>
      </c>
      <c r="Y136" s="40"/>
      <c r="Z136" s="40"/>
      <c r="AA136" s="40"/>
      <c r="AB136" s="40">
        <f t="shared" si="82"/>
        <v>0</v>
      </c>
      <c r="AC136" s="35"/>
      <c r="AD136" s="35"/>
      <c r="AE136" s="35"/>
      <c r="AF136" s="40">
        <f t="shared" si="83"/>
        <v>0</v>
      </c>
      <c r="AG136" s="40">
        <f t="shared" si="84"/>
        <v>2000374</v>
      </c>
      <c r="AH136" s="41">
        <f>IF(ISERROR(AG136/I131),0,AG136/I131)</f>
        <v>1.0195447910848915E-2</v>
      </c>
      <c r="AI136" s="42">
        <f t="shared" si="86"/>
        <v>9.4713964715756262E-4</v>
      </c>
    </row>
    <row r="137" spans="1:35">
      <c r="A137" s="36">
        <v>6</v>
      </c>
      <c r="B137" s="113" t="s">
        <v>247</v>
      </c>
      <c r="C137" s="92" t="s">
        <v>237</v>
      </c>
      <c r="D137" s="93" t="s">
        <v>248</v>
      </c>
      <c r="E137" s="93" t="s">
        <v>225</v>
      </c>
      <c r="F137" s="81" t="s">
        <v>203</v>
      </c>
      <c r="G137" s="81"/>
      <c r="H137" s="99">
        <v>42093</v>
      </c>
      <c r="I137" s="230"/>
      <c r="J137" s="72">
        <v>16895403</v>
      </c>
      <c r="K137" s="23"/>
      <c r="L137" s="35">
        <v>7230</v>
      </c>
      <c r="M137" s="91"/>
      <c r="N137" s="91"/>
      <c r="O137" s="19" t="s">
        <v>296</v>
      </c>
      <c r="P137" s="25"/>
      <c r="Q137" s="22"/>
      <c r="R137" s="22"/>
      <c r="S137" s="40"/>
      <c r="T137" s="40">
        <f t="shared" si="81"/>
        <v>0</v>
      </c>
      <c r="U137" s="72">
        <v>16895403</v>
      </c>
      <c r="V137" s="40"/>
      <c r="W137" s="40"/>
      <c r="X137" s="40">
        <f t="shared" si="87"/>
        <v>16895403</v>
      </c>
      <c r="Y137" s="40"/>
      <c r="Z137" s="40"/>
      <c r="AA137" s="40"/>
      <c r="AB137" s="40">
        <f t="shared" si="82"/>
        <v>0</v>
      </c>
      <c r="AC137" s="35"/>
      <c r="AD137" s="35"/>
      <c r="AE137" s="35"/>
      <c r="AF137" s="40">
        <f t="shared" si="83"/>
        <v>0</v>
      </c>
      <c r="AG137" s="40">
        <f t="shared" si="84"/>
        <v>16895403</v>
      </c>
      <c r="AH137" s="41">
        <f>IF(ISERROR(AG137/I131),0,AG137/I131)</f>
        <v>8.6111997666086681E-2</v>
      </c>
      <c r="AI137" s="42">
        <f t="shared" si="86"/>
        <v>7.9996570821280547E-3</v>
      </c>
    </row>
    <row r="138" spans="1:35">
      <c r="A138" s="36">
        <v>7</v>
      </c>
      <c r="B138" s="113" t="s">
        <v>249</v>
      </c>
      <c r="C138" s="92" t="s">
        <v>237</v>
      </c>
      <c r="D138" s="93" t="s">
        <v>250</v>
      </c>
      <c r="E138" s="93" t="s">
        <v>225</v>
      </c>
      <c r="F138" s="81" t="s">
        <v>203</v>
      </c>
      <c r="G138" s="81"/>
      <c r="H138" s="99">
        <v>42093</v>
      </c>
      <c r="I138" s="230"/>
      <c r="J138" s="72">
        <v>1018294</v>
      </c>
      <c r="K138" s="23"/>
      <c r="L138" s="35">
        <v>436</v>
      </c>
      <c r="M138" s="91"/>
      <c r="N138" s="91"/>
      <c r="O138" s="19" t="s">
        <v>296</v>
      </c>
      <c r="P138" s="25"/>
      <c r="Q138" s="22"/>
      <c r="R138" s="22"/>
      <c r="S138" s="40"/>
      <c r="T138" s="40">
        <f t="shared" si="81"/>
        <v>0</v>
      </c>
      <c r="U138" s="72">
        <v>1018294</v>
      </c>
      <c r="V138" s="40"/>
      <c r="W138" s="40"/>
      <c r="X138" s="40">
        <f t="shared" si="87"/>
        <v>1018294</v>
      </c>
      <c r="Y138" s="40"/>
      <c r="Z138" s="40"/>
      <c r="AA138" s="40"/>
      <c r="AB138" s="40">
        <f t="shared" si="82"/>
        <v>0</v>
      </c>
      <c r="AC138" s="35"/>
      <c r="AD138" s="35"/>
      <c r="AE138" s="35"/>
      <c r="AF138" s="40">
        <f t="shared" si="83"/>
        <v>0</v>
      </c>
      <c r="AG138" s="40">
        <f t="shared" si="84"/>
        <v>1018294</v>
      </c>
      <c r="AH138" s="41">
        <f>IF(ISERROR(AG138/I131),0,AG138/I131)</f>
        <v>5.1900111853733274E-3</v>
      </c>
      <c r="AI138" s="42">
        <f t="shared" si="86"/>
        <v>4.8214314916243819E-4</v>
      </c>
    </row>
    <row r="139" spans="1:35">
      <c r="A139" s="36">
        <v>8</v>
      </c>
      <c r="B139" s="113" t="s">
        <v>251</v>
      </c>
      <c r="C139" s="92" t="s">
        <v>237</v>
      </c>
      <c r="D139" s="93" t="s">
        <v>252</v>
      </c>
      <c r="E139" s="93" t="s">
        <v>225</v>
      </c>
      <c r="F139" s="81" t="s">
        <v>203</v>
      </c>
      <c r="G139" s="81"/>
      <c r="H139" s="99">
        <v>42093</v>
      </c>
      <c r="I139" s="230"/>
      <c r="J139" s="72">
        <v>2276288</v>
      </c>
      <c r="K139" s="23"/>
      <c r="L139" s="35">
        <v>974</v>
      </c>
      <c r="M139" s="91"/>
      <c r="N139" s="91"/>
      <c r="O139" s="19" t="s">
        <v>296</v>
      </c>
      <c r="P139" s="25"/>
      <c r="Q139" s="22"/>
      <c r="R139" s="22"/>
      <c r="S139" s="40"/>
      <c r="T139" s="40">
        <f t="shared" si="81"/>
        <v>0</v>
      </c>
      <c r="U139" s="72">
        <v>2276288</v>
      </c>
      <c r="V139" s="40"/>
      <c r="W139" s="40"/>
      <c r="X139" s="40">
        <f t="shared" si="87"/>
        <v>2276288</v>
      </c>
      <c r="Y139" s="40"/>
      <c r="Z139" s="40"/>
      <c r="AA139" s="40"/>
      <c r="AB139" s="40">
        <f t="shared" si="82"/>
        <v>0</v>
      </c>
      <c r="AC139" s="35"/>
      <c r="AD139" s="35"/>
      <c r="AE139" s="35"/>
      <c r="AF139" s="40">
        <f t="shared" si="83"/>
        <v>0</v>
      </c>
      <c r="AG139" s="40">
        <f t="shared" si="84"/>
        <v>2276288</v>
      </c>
      <c r="AH139" s="41">
        <f>IF(ISERROR(AG139/I131),0,AG139/I131)</f>
        <v>1.1601718345714579E-2</v>
      </c>
      <c r="AI139" s="42">
        <f t="shared" si="86"/>
        <v>1.077779761759048E-3</v>
      </c>
    </row>
    <row r="140" spans="1:35">
      <c r="A140" s="36">
        <v>9</v>
      </c>
      <c r="B140" s="113" t="s">
        <v>253</v>
      </c>
      <c r="C140" s="92" t="s">
        <v>237</v>
      </c>
      <c r="D140" s="93" t="s">
        <v>254</v>
      </c>
      <c r="E140" s="93" t="s">
        <v>225</v>
      </c>
      <c r="F140" s="81" t="s">
        <v>203</v>
      </c>
      <c r="G140" s="81"/>
      <c r="H140" s="99">
        <v>42093</v>
      </c>
      <c r="I140" s="230"/>
      <c r="J140" s="72">
        <v>1189878</v>
      </c>
      <c r="K140" s="23"/>
      <c r="L140" s="35">
        <v>509</v>
      </c>
      <c r="M140" s="91"/>
      <c r="N140" s="91"/>
      <c r="O140" s="19" t="s">
        <v>296</v>
      </c>
      <c r="P140" s="25"/>
      <c r="Q140" s="22"/>
      <c r="R140" s="22"/>
      <c r="S140" s="40"/>
      <c r="T140" s="40">
        <f t="shared" si="81"/>
        <v>0</v>
      </c>
      <c r="U140" s="72">
        <v>1189878</v>
      </c>
      <c r="V140" s="40"/>
      <c r="W140" s="40"/>
      <c r="X140" s="40">
        <f t="shared" si="87"/>
        <v>1189878</v>
      </c>
      <c r="Y140" s="40"/>
      <c r="Z140" s="40"/>
      <c r="AA140" s="40"/>
      <c r="AB140" s="40">
        <f t="shared" si="82"/>
        <v>0</v>
      </c>
      <c r="AC140" s="35"/>
      <c r="AD140" s="35"/>
      <c r="AE140" s="35"/>
      <c r="AF140" s="40">
        <f t="shared" si="83"/>
        <v>0</v>
      </c>
      <c r="AG140" s="40">
        <f t="shared" si="84"/>
        <v>1189878</v>
      </c>
      <c r="AH140" s="41">
        <f>IF(ISERROR(AG140/I131),0,AG140/I131)</f>
        <v>6.0645355164909587E-3</v>
      </c>
      <c r="AI140" s="42">
        <f t="shared" si="86"/>
        <v>5.6338496155246287E-4</v>
      </c>
    </row>
    <row r="141" spans="1:35">
      <c r="A141" s="36">
        <v>10</v>
      </c>
      <c r="B141" s="113" t="s">
        <v>255</v>
      </c>
      <c r="C141" s="92" t="s">
        <v>256</v>
      </c>
      <c r="D141" s="93" t="s">
        <v>257</v>
      </c>
      <c r="E141" s="93" t="s">
        <v>225</v>
      </c>
      <c r="F141" s="81" t="s">
        <v>203</v>
      </c>
      <c r="G141" s="81"/>
      <c r="H141" s="99">
        <v>42093</v>
      </c>
      <c r="I141" s="230"/>
      <c r="J141" s="72">
        <v>6467589</v>
      </c>
      <c r="K141" s="23"/>
      <c r="L141" s="35">
        <v>2768</v>
      </c>
      <c r="M141" s="91"/>
      <c r="N141" s="91"/>
      <c r="O141" s="19" t="s">
        <v>296</v>
      </c>
      <c r="P141" s="25"/>
      <c r="Q141" s="22"/>
      <c r="R141" s="22"/>
      <c r="S141" s="40"/>
      <c r="T141" s="40">
        <f t="shared" si="81"/>
        <v>0</v>
      </c>
      <c r="U141" s="72">
        <v>6467589</v>
      </c>
      <c r="V141" s="40"/>
      <c r="W141" s="40"/>
      <c r="X141" s="40">
        <f t="shared" si="87"/>
        <v>6467589</v>
      </c>
      <c r="Y141" s="40"/>
      <c r="Z141" s="40"/>
      <c r="AA141" s="40"/>
      <c r="AB141" s="40">
        <f t="shared" si="82"/>
        <v>0</v>
      </c>
      <c r="AC141" s="35"/>
      <c r="AD141" s="35"/>
      <c r="AE141" s="35"/>
      <c r="AF141" s="40">
        <f t="shared" si="83"/>
        <v>0</v>
      </c>
      <c r="AG141" s="40">
        <f t="shared" si="84"/>
        <v>6467589</v>
      </c>
      <c r="AH141" s="41">
        <f>IF(ISERROR(AG141/I131),0,AG141/I131)</f>
        <v>3.2963819144959605E-2</v>
      </c>
      <c r="AI141" s="42">
        <f t="shared" si="86"/>
        <v>3.0622823349134381E-3</v>
      </c>
    </row>
    <row r="142" spans="1:35">
      <c r="A142" s="36">
        <v>11</v>
      </c>
      <c r="B142" s="113" t="s">
        <v>258</v>
      </c>
      <c r="C142" s="92" t="s">
        <v>237</v>
      </c>
      <c r="D142" s="93" t="s">
        <v>259</v>
      </c>
      <c r="E142" s="93" t="s">
        <v>225</v>
      </c>
      <c r="F142" s="81" t="s">
        <v>203</v>
      </c>
      <c r="G142" s="81"/>
      <c r="H142" s="99">
        <v>42093</v>
      </c>
      <c r="I142" s="230"/>
      <c r="J142" s="72">
        <v>15752085</v>
      </c>
      <c r="K142" s="23"/>
      <c r="L142" s="35">
        <v>6741</v>
      </c>
      <c r="M142" s="91"/>
      <c r="N142" s="91"/>
      <c r="O142" s="19" t="s">
        <v>296</v>
      </c>
      <c r="P142" s="25"/>
      <c r="Q142" s="22"/>
      <c r="R142" s="22"/>
      <c r="S142" s="40"/>
      <c r="T142" s="40">
        <f t="shared" si="81"/>
        <v>0</v>
      </c>
      <c r="U142" s="72">
        <v>15752085</v>
      </c>
      <c r="V142" s="40"/>
      <c r="W142" s="40"/>
      <c r="X142" s="40">
        <f t="shared" si="87"/>
        <v>15752085</v>
      </c>
      <c r="Y142" s="40"/>
      <c r="Z142" s="40"/>
      <c r="AA142" s="40"/>
      <c r="AB142" s="40">
        <f t="shared" si="82"/>
        <v>0</v>
      </c>
      <c r="AC142" s="35"/>
      <c r="AD142" s="35"/>
      <c r="AE142" s="35"/>
      <c r="AF142" s="40">
        <f t="shared" si="83"/>
        <v>0</v>
      </c>
      <c r="AG142" s="40">
        <f t="shared" si="84"/>
        <v>15752085</v>
      </c>
      <c r="AH142" s="41">
        <f>IF(ISERROR(AG142/I131),0,AG142/I131)</f>
        <v>8.0284767800803514E-2</v>
      </c>
      <c r="AI142" s="42">
        <f t="shared" si="86"/>
        <v>7.4583174090924673E-3</v>
      </c>
    </row>
    <row r="143" spans="1:35">
      <c r="A143" s="36">
        <v>12</v>
      </c>
      <c r="B143" s="113" t="s">
        <v>260</v>
      </c>
      <c r="C143" s="92" t="s">
        <v>237</v>
      </c>
      <c r="D143" s="93" t="s">
        <v>261</v>
      </c>
      <c r="E143" s="93" t="s">
        <v>225</v>
      </c>
      <c r="F143" s="81" t="s">
        <v>203</v>
      </c>
      <c r="G143" s="81"/>
      <c r="H143" s="99">
        <v>42093</v>
      </c>
      <c r="I143" s="230"/>
      <c r="J143" s="72">
        <v>9020653</v>
      </c>
      <c r="K143" s="23"/>
      <c r="L143" s="35">
        <v>3860</v>
      </c>
      <c r="M143" s="91"/>
      <c r="N143" s="91"/>
      <c r="O143" s="19" t="s">
        <v>296</v>
      </c>
      <c r="P143" s="25"/>
      <c r="Q143" s="22"/>
      <c r="R143" s="22"/>
      <c r="S143" s="40"/>
      <c r="T143" s="40">
        <f t="shared" si="81"/>
        <v>0</v>
      </c>
      <c r="U143" s="72">
        <v>9020653</v>
      </c>
      <c r="V143" s="40"/>
      <c r="W143" s="40"/>
      <c r="X143" s="40">
        <f t="shared" si="87"/>
        <v>9020653</v>
      </c>
      <c r="Y143" s="40"/>
      <c r="Z143" s="40"/>
      <c r="AA143" s="40"/>
      <c r="AB143" s="40">
        <f t="shared" si="82"/>
        <v>0</v>
      </c>
      <c r="AC143" s="35"/>
      <c r="AD143" s="35"/>
      <c r="AE143" s="35"/>
      <c r="AF143" s="40">
        <f t="shared" si="83"/>
        <v>0</v>
      </c>
      <c r="AG143" s="40">
        <f t="shared" si="84"/>
        <v>9020653</v>
      </c>
      <c r="AH143" s="41">
        <f>IF(ISERROR(AG143/I131),0,AG143/I131)</f>
        <v>4.5976201342020538E-2</v>
      </c>
      <c r="AI143" s="42">
        <f t="shared" si="86"/>
        <v>4.2711103521395543E-3</v>
      </c>
    </row>
    <row r="144" spans="1:35">
      <c r="A144" s="36">
        <v>13</v>
      </c>
      <c r="B144" s="113" t="s">
        <v>262</v>
      </c>
      <c r="C144" s="92" t="s">
        <v>263</v>
      </c>
      <c r="D144" s="93" t="s">
        <v>264</v>
      </c>
      <c r="E144" s="93" t="s">
        <v>225</v>
      </c>
      <c r="F144" s="81" t="s">
        <v>203</v>
      </c>
      <c r="G144" s="81"/>
      <c r="H144" s="99">
        <v>42093</v>
      </c>
      <c r="I144" s="230"/>
      <c r="J144" s="72">
        <v>6380504</v>
      </c>
      <c r="K144" s="23"/>
      <c r="L144" s="35">
        <v>2730</v>
      </c>
      <c r="M144" s="91"/>
      <c r="N144" s="91"/>
      <c r="O144" s="19" t="s">
        <v>296</v>
      </c>
      <c r="P144" s="25"/>
      <c r="Q144" s="22"/>
      <c r="R144" s="22"/>
      <c r="S144" s="40"/>
      <c r="T144" s="40">
        <f t="shared" si="81"/>
        <v>0</v>
      </c>
      <c r="U144" s="72">
        <v>6380504</v>
      </c>
      <c r="V144" s="40"/>
      <c r="W144" s="40"/>
      <c r="X144" s="40">
        <f t="shared" si="87"/>
        <v>6380504</v>
      </c>
      <c r="Y144" s="40"/>
      <c r="Z144" s="40"/>
      <c r="AA144" s="40"/>
      <c r="AB144" s="40">
        <f t="shared" si="82"/>
        <v>0</v>
      </c>
      <c r="AC144" s="35"/>
      <c r="AD144" s="35"/>
      <c r="AE144" s="35"/>
      <c r="AF144" s="40">
        <f t="shared" si="83"/>
        <v>0</v>
      </c>
      <c r="AG144" s="40">
        <f t="shared" si="84"/>
        <v>6380504</v>
      </c>
      <c r="AH144" s="41">
        <f>IF(ISERROR(AG144/I131),0,AG144/I131)</f>
        <v>3.2519966854679748E-2</v>
      </c>
      <c r="AI144" s="42">
        <f t="shared" si="86"/>
        <v>3.0210492174200512E-3</v>
      </c>
    </row>
    <row r="145" spans="1:35">
      <c r="A145" s="36">
        <v>14</v>
      </c>
      <c r="B145" s="113" t="s">
        <v>265</v>
      </c>
      <c r="C145" s="92" t="s">
        <v>237</v>
      </c>
      <c r="D145" s="93" t="s">
        <v>266</v>
      </c>
      <c r="E145" s="93" t="s">
        <v>225</v>
      </c>
      <c r="F145" s="81" t="s">
        <v>203</v>
      </c>
      <c r="G145" s="81"/>
      <c r="H145" s="99">
        <v>42093</v>
      </c>
      <c r="I145" s="230"/>
      <c r="J145" s="72">
        <v>1651171</v>
      </c>
      <c r="K145" s="23"/>
      <c r="L145" s="35">
        <v>707</v>
      </c>
      <c r="M145" s="91"/>
      <c r="N145" s="91"/>
      <c r="O145" s="19" t="s">
        <v>296</v>
      </c>
      <c r="P145" s="25"/>
      <c r="Q145" s="22"/>
      <c r="R145" s="22"/>
      <c r="S145" s="40"/>
      <c r="T145" s="40">
        <f t="shared" si="81"/>
        <v>0</v>
      </c>
      <c r="U145" s="72">
        <v>1651171</v>
      </c>
      <c r="V145" s="40"/>
      <c r="W145" s="40"/>
      <c r="X145" s="40">
        <f t="shared" si="87"/>
        <v>1651171</v>
      </c>
      <c r="Y145" s="40"/>
      <c r="Z145" s="40"/>
      <c r="AA145" s="40"/>
      <c r="AB145" s="40">
        <f t="shared" si="82"/>
        <v>0</v>
      </c>
      <c r="AC145" s="35"/>
      <c r="AD145" s="35"/>
      <c r="AE145" s="35"/>
      <c r="AF145" s="40">
        <f t="shared" si="83"/>
        <v>0</v>
      </c>
      <c r="AG145" s="40">
        <f t="shared" si="84"/>
        <v>1651171</v>
      </c>
      <c r="AH145" s="41">
        <f>IF(ISERROR(AG145/I131),0,AG145/I131)</f>
        <v>8.4156402364779365E-3</v>
      </c>
      <c r="AI145" s="42">
        <f t="shared" si="86"/>
        <v>7.8179856283714939E-4</v>
      </c>
    </row>
    <row r="146" spans="1:35">
      <c r="A146" s="36">
        <v>15</v>
      </c>
      <c r="B146" s="113" t="s">
        <v>267</v>
      </c>
      <c r="C146" s="92" t="s">
        <v>237</v>
      </c>
      <c r="D146" s="93" t="s">
        <v>268</v>
      </c>
      <c r="E146" s="93" t="s">
        <v>225</v>
      </c>
      <c r="F146" s="81" t="s">
        <v>203</v>
      </c>
      <c r="G146" s="81"/>
      <c r="H146" s="99">
        <v>42093</v>
      </c>
      <c r="I146" s="230"/>
      <c r="J146" s="72">
        <v>1405435</v>
      </c>
      <c r="K146" s="23"/>
      <c r="L146" s="35">
        <v>601</v>
      </c>
      <c r="M146" s="91"/>
      <c r="N146" s="91"/>
      <c r="O146" s="19" t="s">
        <v>296</v>
      </c>
      <c r="P146" s="25"/>
      <c r="Q146" s="22"/>
      <c r="R146" s="22"/>
      <c r="S146" s="40"/>
      <c r="T146" s="40">
        <f t="shared" si="81"/>
        <v>0</v>
      </c>
      <c r="U146" s="72">
        <v>1405435</v>
      </c>
      <c r="V146" s="40"/>
      <c r="W146" s="40"/>
      <c r="X146" s="40">
        <f t="shared" si="87"/>
        <v>1405435</v>
      </c>
      <c r="Y146" s="40"/>
      <c r="Z146" s="40"/>
      <c r="AA146" s="40"/>
      <c r="AB146" s="40">
        <f t="shared" si="82"/>
        <v>0</v>
      </c>
      <c r="AC146" s="35"/>
      <c r="AD146" s="35"/>
      <c r="AE146" s="35"/>
      <c r="AF146" s="40">
        <f t="shared" si="83"/>
        <v>0</v>
      </c>
      <c r="AG146" s="40">
        <f t="shared" si="84"/>
        <v>1405435</v>
      </c>
      <c r="AH146" s="41">
        <f>IF(ISERROR(AG146/I131),0,AG146/I131)</f>
        <v>7.1631801526034359E-3</v>
      </c>
      <c r="AI146" s="42">
        <f t="shared" si="86"/>
        <v>6.6544716638133124E-4</v>
      </c>
    </row>
    <row r="147" spans="1:35">
      <c r="A147" s="36">
        <v>16</v>
      </c>
      <c r="B147" s="113" t="s">
        <v>269</v>
      </c>
      <c r="C147" s="92" t="s">
        <v>263</v>
      </c>
      <c r="D147" s="93" t="s">
        <v>270</v>
      </c>
      <c r="E147" s="93" t="s">
        <v>225</v>
      </c>
      <c r="F147" s="81" t="s">
        <v>203</v>
      </c>
      <c r="G147" s="81"/>
      <c r="H147" s="99">
        <v>42093</v>
      </c>
      <c r="I147" s="230"/>
      <c r="J147" s="72">
        <v>1418369</v>
      </c>
      <c r="K147" s="23"/>
      <c r="L147" s="35">
        <v>607</v>
      </c>
      <c r="M147" s="91"/>
      <c r="N147" s="91"/>
      <c r="O147" s="19" t="s">
        <v>296</v>
      </c>
      <c r="P147" s="25"/>
      <c r="Q147" s="22"/>
      <c r="R147" s="22"/>
      <c r="S147" s="40"/>
      <c r="T147" s="40">
        <f t="shared" si="81"/>
        <v>0</v>
      </c>
      <c r="U147" s="72">
        <v>1418369</v>
      </c>
      <c r="V147" s="40"/>
      <c r="W147" s="40"/>
      <c r="X147" s="40">
        <f t="shared" si="87"/>
        <v>1418369</v>
      </c>
      <c r="Y147" s="40"/>
      <c r="Z147" s="40"/>
      <c r="AA147" s="40"/>
      <c r="AB147" s="40">
        <f t="shared" si="82"/>
        <v>0</v>
      </c>
      <c r="AC147" s="35"/>
      <c r="AD147" s="35"/>
      <c r="AE147" s="35"/>
      <c r="AF147" s="40">
        <f t="shared" si="83"/>
        <v>0</v>
      </c>
      <c r="AG147" s="40">
        <f t="shared" si="84"/>
        <v>1418369</v>
      </c>
      <c r="AH147" s="41">
        <f>IF(ISERROR(AG147/I131),0,AG147/I131)</f>
        <v>7.2291017868972825E-3</v>
      </c>
      <c r="AI147" s="42">
        <f t="shared" si="86"/>
        <v>6.715711732902072E-4</v>
      </c>
    </row>
    <row r="148" spans="1:35">
      <c r="A148" s="36">
        <v>17</v>
      </c>
      <c r="B148" s="113" t="s">
        <v>271</v>
      </c>
      <c r="C148" s="92" t="s">
        <v>237</v>
      </c>
      <c r="D148" s="93" t="s">
        <v>272</v>
      </c>
      <c r="E148" s="93" t="s">
        <v>225</v>
      </c>
      <c r="F148" s="81" t="s">
        <v>203</v>
      </c>
      <c r="G148" s="81"/>
      <c r="H148" s="99">
        <v>42093</v>
      </c>
      <c r="I148" s="230"/>
      <c r="J148" s="72">
        <v>1468378</v>
      </c>
      <c r="K148" s="23"/>
      <c r="L148" s="35">
        <v>628</v>
      </c>
      <c r="M148" s="91"/>
      <c r="N148" s="91"/>
      <c r="O148" s="19" t="s">
        <v>296</v>
      </c>
      <c r="P148" s="25"/>
      <c r="Q148" s="22"/>
      <c r="R148" s="22"/>
      <c r="S148" s="40"/>
      <c r="T148" s="40">
        <f t="shared" si="81"/>
        <v>0</v>
      </c>
      <c r="U148" s="72">
        <v>1468378</v>
      </c>
      <c r="V148" s="40"/>
      <c r="W148" s="40"/>
      <c r="X148" s="40">
        <f t="shared" si="87"/>
        <v>1468378</v>
      </c>
      <c r="Y148" s="40"/>
      <c r="Z148" s="40"/>
      <c r="AA148" s="40"/>
      <c r="AB148" s="40">
        <f t="shared" si="82"/>
        <v>0</v>
      </c>
      <c r="AC148" s="35"/>
      <c r="AD148" s="35"/>
      <c r="AE148" s="35"/>
      <c r="AF148" s="40">
        <f t="shared" si="83"/>
        <v>0</v>
      </c>
      <c r="AG148" s="40">
        <f t="shared" si="84"/>
        <v>1468378</v>
      </c>
      <c r="AH148" s="41">
        <f>IF(ISERROR(AG148/I131),0,AG148/I131)</f>
        <v>7.4839862007987047E-3</v>
      </c>
      <c r="AI148" s="42">
        <f t="shared" si="86"/>
        <v>6.9524949875069742E-4</v>
      </c>
    </row>
    <row r="149" spans="1:35">
      <c r="A149" s="36">
        <v>18</v>
      </c>
      <c r="B149" s="113" t="s">
        <v>273</v>
      </c>
      <c r="C149" s="92" t="s">
        <v>237</v>
      </c>
      <c r="D149" s="93" t="s">
        <v>274</v>
      </c>
      <c r="E149" s="93" t="s">
        <v>225</v>
      </c>
      <c r="F149" s="81" t="s">
        <v>203</v>
      </c>
      <c r="G149" s="81"/>
      <c r="H149" s="99">
        <v>42093</v>
      </c>
      <c r="I149" s="230"/>
      <c r="J149" s="72">
        <v>3036775</v>
      </c>
      <c r="K149" s="23"/>
      <c r="L149" s="35">
        <v>1299</v>
      </c>
      <c r="M149" s="91"/>
      <c r="N149" s="91"/>
      <c r="O149" s="19" t="s">
        <v>296</v>
      </c>
      <c r="P149" s="25"/>
      <c r="Q149" s="22"/>
      <c r="R149" s="22"/>
      <c r="S149" s="40"/>
      <c r="T149" s="40">
        <f t="shared" si="81"/>
        <v>0</v>
      </c>
      <c r="U149" s="72">
        <v>3036775</v>
      </c>
      <c r="V149" s="40"/>
      <c r="W149" s="40"/>
      <c r="X149" s="40">
        <f t="shared" si="87"/>
        <v>3036775</v>
      </c>
      <c r="Y149" s="40"/>
      <c r="Z149" s="40"/>
      <c r="AA149" s="40"/>
      <c r="AB149" s="40">
        <f t="shared" si="82"/>
        <v>0</v>
      </c>
      <c r="AC149" s="35"/>
      <c r="AD149" s="35"/>
      <c r="AE149" s="35"/>
      <c r="AF149" s="40">
        <f t="shared" si="83"/>
        <v>0</v>
      </c>
      <c r="AG149" s="40">
        <f t="shared" si="84"/>
        <v>3036775</v>
      </c>
      <c r="AH149" s="41">
        <f>IF(ISERROR(AG149/I131),0,AG149/I131)</f>
        <v>1.5477746326171113E-2</v>
      </c>
      <c r="AI149" s="42">
        <f t="shared" si="86"/>
        <v>1.4378561219036577E-3</v>
      </c>
    </row>
    <row r="150" spans="1:35">
      <c r="A150" s="36">
        <v>19</v>
      </c>
      <c r="B150" s="113" t="s">
        <v>275</v>
      </c>
      <c r="C150" s="92" t="s">
        <v>237</v>
      </c>
      <c r="D150" s="93" t="s">
        <v>276</v>
      </c>
      <c r="E150" s="93" t="s">
        <v>225</v>
      </c>
      <c r="F150" s="81" t="s">
        <v>203</v>
      </c>
      <c r="G150" s="81"/>
      <c r="H150" s="99">
        <v>42093</v>
      </c>
      <c r="I150" s="230"/>
      <c r="J150" s="72">
        <v>1830515</v>
      </c>
      <c r="K150" s="23"/>
      <c r="L150" s="35">
        <v>783</v>
      </c>
      <c r="M150" s="91"/>
      <c r="N150" s="91"/>
      <c r="O150" s="19" t="s">
        <v>296</v>
      </c>
      <c r="P150" s="25"/>
      <c r="Q150" s="22"/>
      <c r="R150" s="22"/>
      <c r="S150" s="40"/>
      <c r="T150" s="40">
        <f t="shared" si="81"/>
        <v>0</v>
      </c>
      <c r="U150" s="72">
        <v>1830515</v>
      </c>
      <c r="V150" s="40"/>
      <c r="W150" s="40"/>
      <c r="X150" s="40">
        <f t="shared" si="87"/>
        <v>1830515</v>
      </c>
      <c r="Y150" s="40"/>
      <c r="Z150" s="40"/>
      <c r="AA150" s="40"/>
      <c r="AB150" s="40">
        <f t="shared" si="82"/>
        <v>0</v>
      </c>
      <c r="AC150" s="35"/>
      <c r="AD150" s="35"/>
      <c r="AE150" s="35"/>
      <c r="AF150" s="40">
        <f t="shared" si="83"/>
        <v>0</v>
      </c>
      <c r="AG150" s="40">
        <f t="shared" si="84"/>
        <v>1830515</v>
      </c>
      <c r="AH150" s="41">
        <f>IF(ISERROR(AG150/I131),0,AG150/I131)</f>
        <v>9.329715509463531E-3</v>
      </c>
      <c r="AI150" s="42">
        <f t="shared" si="86"/>
        <v>8.6671458997998661E-4</v>
      </c>
    </row>
    <row r="151" spans="1:35">
      <c r="A151" s="36">
        <v>20</v>
      </c>
      <c r="B151" s="113" t="s">
        <v>277</v>
      </c>
      <c r="C151" s="92" t="s">
        <v>237</v>
      </c>
      <c r="D151" s="93" t="s">
        <v>278</v>
      </c>
      <c r="E151" s="93" t="s">
        <v>225</v>
      </c>
      <c r="F151" s="81" t="s">
        <v>203</v>
      </c>
      <c r="G151" s="81"/>
      <c r="H151" s="99">
        <v>42093</v>
      </c>
      <c r="I151" s="230"/>
      <c r="J151" s="72">
        <v>2350440</v>
      </c>
      <c r="K151" s="23"/>
      <c r="L151" s="35">
        <v>1006</v>
      </c>
      <c r="M151" s="91"/>
      <c r="N151" s="91"/>
      <c r="O151" s="19" t="s">
        <v>296</v>
      </c>
      <c r="P151" s="25"/>
      <c r="Q151" s="22"/>
      <c r="R151" s="22"/>
      <c r="S151" s="40"/>
      <c r="T151" s="40">
        <f t="shared" si="81"/>
        <v>0</v>
      </c>
      <c r="U151" s="72">
        <v>2350440</v>
      </c>
      <c r="V151" s="40"/>
      <c r="W151" s="40"/>
      <c r="X151" s="40">
        <f t="shared" si="87"/>
        <v>2350440</v>
      </c>
      <c r="Y151" s="40"/>
      <c r="Z151" s="40"/>
      <c r="AA151" s="40"/>
      <c r="AB151" s="40">
        <f t="shared" si="82"/>
        <v>0</v>
      </c>
      <c r="AC151" s="35"/>
      <c r="AD151" s="35"/>
      <c r="AE151" s="35"/>
      <c r="AF151" s="40">
        <f t="shared" si="83"/>
        <v>0</v>
      </c>
      <c r="AG151" s="40">
        <f t="shared" si="84"/>
        <v>2350440</v>
      </c>
      <c r="AH151" s="41">
        <f>IF(ISERROR(AG151/I131),0,AG151/I131)</f>
        <v>1.1979654098471447E-2</v>
      </c>
      <c r="AI151" s="42">
        <f t="shared" si="86"/>
        <v>1.1128893458248416E-3</v>
      </c>
    </row>
    <row r="152" spans="1:35" ht="22.5">
      <c r="A152" s="36">
        <v>21</v>
      </c>
      <c r="B152" s="113" t="s">
        <v>279</v>
      </c>
      <c r="C152" s="92" t="s">
        <v>237</v>
      </c>
      <c r="D152" s="93" t="s">
        <v>280</v>
      </c>
      <c r="E152" s="93" t="s">
        <v>225</v>
      </c>
      <c r="F152" s="81" t="s">
        <v>203</v>
      </c>
      <c r="G152" s="81"/>
      <c r="H152" s="99">
        <v>42093</v>
      </c>
      <c r="I152" s="230"/>
      <c r="J152" s="72">
        <v>3379081</v>
      </c>
      <c r="K152" s="23"/>
      <c r="L152" s="35">
        <v>1446</v>
      </c>
      <c r="M152" s="91"/>
      <c r="N152" s="91"/>
      <c r="O152" s="19" t="s">
        <v>296</v>
      </c>
      <c r="P152" s="25"/>
      <c r="Q152" s="22"/>
      <c r="R152" s="22"/>
      <c r="S152" s="40"/>
      <c r="T152" s="40">
        <f t="shared" si="81"/>
        <v>0</v>
      </c>
      <c r="U152" s="72">
        <v>3379081</v>
      </c>
      <c r="V152" s="40"/>
      <c r="W152" s="40"/>
      <c r="X152" s="40">
        <f t="shared" si="87"/>
        <v>3379081</v>
      </c>
      <c r="Y152" s="40"/>
      <c r="Z152" s="40"/>
      <c r="AA152" s="40"/>
      <c r="AB152" s="40">
        <f t="shared" si="82"/>
        <v>0</v>
      </c>
      <c r="AC152" s="35"/>
      <c r="AD152" s="35"/>
      <c r="AE152" s="35"/>
      <c r="AF152" s="40">
        <f t="shared" si="83"/>
        <v>0</v>
      </c>
      <c r="AG152" s="40">
        <f t="shared" si="84"/>
        <v>3379081</v>
      </c>
      <c r="AH152" s="41">
        <f>IF(ISERROR(AG152/I131),0,AG152/I131)</f>
        <v>1.7222401571925682E-2</v>
      </c>
      <c r="AI152" s="42">
        <f t="shared" si="86"/>
        <v>1.5999316058181239E-3</v>
      </c>
    </row>
    <row r="153" spans="1:35">
      <c r="A153" s="36">
        <v>22</v>
      </c>
      <c r="B153" s="113" t="s">
        <v>281</v>
      </c>
      <c r="C153" s="92" t="s">
        <v>237</v>
      </c>
      <c r="D153" s="93" t="s">
        <v>282</v>
      </c>
      <c r="E153" s="93" t="s">
        <v>225</v>
      </c>
      <c r="F153" s="81" t="s">
        <v>203</v>
      </c>
      <c r="G153" s="81"/>
      <c r="H153" s="99">
        <v>42093</v>
      </c>
      <c r="I153" s="230"/>
      <c r="J153" s="72">
        <v>5295818</v>
      </c>
      <c r="K153" s="23"/>
      <c r="L153" s="35">
        <v>2266</v>
      </c>
      <c r="M153" s="91"/>
      <c r="N153" s="91"/>
      <c r="O153" s="19" t="s">
        <v>296</v>
      </c>
      <c r="P153" s="25"/>
      <c r="Q153" s="22"/>
      <c r="R153" s="22"/>
      <c r="S153" s="40"/>
      <c r="T153" s="40">
        <f t="shared" si="81"/>
        <v>0</v>
      </c>
      <c r="U153" s="72">
        <v>5295818</v>
      </c>
      <c r="V153" s="40"/>
      <c r="W153" s="40"/>
      <c r="X153" s="40">
        <f t="shared" si="87"/>
        <v>5295818</v>
      </c>
      <c r="Y153" s="40"/>
      <c r="Z153" s="40"/>
      <c r="AA153" s="40"/>
      <c r="AB153" s="40">
        <f t="shared" si="82"/>
        <v>0</v>
      </c>
      <c r="AC153" s="35"/>
      <c r="AD153" s="35"/>
      <c r="AE153" s="35"/>
      <c r="AF153" s="40">
        <f t="shared" si="83"/>
        <v>0</v>
      </c>
      <c r="AG153" s="40">
        <f t="shared" si="84"/>
        <v>5295818</v>
      </c>
      <c r="AH153" s="41">
        <f>IF(ISERROR(AG153/I131),0,AG153/I131)</f>
        <v>2.6991570858417517E-2</v>
      </c>
      <c r="AI153" s="42">
        <f t="shared" si="86"/>
        <v>2.5074706989446317E-3</v>
      </c>
    </row>
    <row r="154" spans="1:35">
      <c r="A154" s="36">
        <v>23</v>
      </c>
      <c r="B154" s="113" t="s">
        <v>283</v>
      </c>
      <c r="C154" s="92" t="s">
        <v>237</v>
      </c>
      <c r="D154" s="93" t="s">
        <v>284</v>
      </c>
      <c r="E154" s="93" t="s">
        <v>225</v>
      </c>
      <c r="F154" s="81" t="s">
        <v>203</v>
      </c>
      <c r="G154" s="81"/>
      <c r="H154" s="99">
        <v>42093</v>
      </c>
      <c r="I154" s="230"/>
      <c r="J154" s="72">
        <v>5604497</v>
      </c>
      <c r="K154" s="23"/>
      <c r="L154" s="35">
        <v>2398</v>
      </c>
      <c r="M154" s="91"/>
      <c r="N154" s="91"/>
      <c r="O154" s="19" t="s">
        <v>296</v>
      </c>
      <c r="P154" s="25"/>
      <c r="Q154" s="22"/>
      <c r="R154" s="22"/>
      <c r="S154" s="40"/>
      <c r="T154" s="40">
        <f t="shared" si="81"/>
        <v>0</v>
      </c>
      <c r="U154" s="72">
        <v>5604497</v>
      </c>
      <c r="V154" s="40"/>
      <c r="W154" s="40"/>
      <c r="X154" s="40">
        <f t="shared" si="87"/>
        <v>5604497</v>
      </c>
      <c r="Y154" s="40"/>
      <c r="Z154" s="40"/>
      <c r="AA154" s="40"/>
      <c r="AB154" s="40">
        <f t="shared" si="82"/>
        <v>0</v>
      </c>
      <c r="AC154" s="35"/>
      <c r="AD154" s="35"/>
      <c r="AE154" s="35"/>
      <c r="AF154" s="40">
        <f t="shared" si="83"/>
        <v>0</v>
      </c>
      <c r="AG154" s="40">
        <f t="shared" si="84"/>
        <v>5604497</v>
      </c>
      <c r="AH154" s="41">
        <f>IF(ISERROR(AG154/I131),0,AG154/I131)</f>
        <v>2.8564836990487286E-2</v>
      </c>
      <c r="AI154" s="42">
        <f t="shared" si="86"/>
        <v>2.6536244277698164E-3</v>
      </c>
    </row>
    <row r="155" spans="1:35">
      <c r="A155" s="36">
        <v>24</v>
      </c>
      <c r="B155" s="113" t="s">
        <v>285</v>
      </c>
      <c r="C155" s="92" t="s">
        <v>286</v>
      </c>
      <c r="D155" s="93" t="s">
        <v>287</v>
      </c>
      <c r="E155" s="93" t="s">
        <v>225</v>
      </c>
      <c r="F155" s="81" t="s">
        <v>203</v>
      </c>
      <c r="G155" s="81"/>
      <c r="H155" s="99">
        <v>42093</v>
      </c>
      <c r="I155" s="230"/>
      <c r="J155" s="72">
        <v>27467208</v>
      </c>
      <c r="K155" s="23"/>
      <c r="L155" s="35">
        <v>11754</v>
      </c>
      <c r="M155" s="91"/>
      <c r="N155" s="91"/>
      <c r="O155" s="19" t="s">
        <v>296</v>
      </c>
      <c r="P155" s="25"/>
      <c r="Q155" s="22"/>
      <c r="R155" s="22"/>
      <c r="S155" s="40"/>
      <c r="T155" s="40">
        <f t="shared" si="81"/>
        <v>0</v>
      </c>
      <c r="U155" s="72">
        <v>27467208</v>
      </c>
      <c r="V155" s="40"/>
      <c r="W155" s="40"/>
      <c r="X155" s="40">
        <f t="shared" si="87"/>
        <v>27467208</v>
      </c>
      <c r="Y155" s="40"/>
      <c r="Z155" s="40"/>
      <c r="AA155" s="40"/>
      <c r="AB155" s="40">
        <f t="shared" si="82"/>
        <v>0</v>
      </c>
      <c r="AC155" s="35"/>
      <c r="AD155" s="35"/>
      <c r="AE155" s="35"/>
      <c r="AF155" s="40">
        <f t="shared" si="83"/>
        <v>0</v>
      </c>
      <c r="AG155" s="40">
        <f t="shared" si="84"/>
        <v>27467208</v>
      </c>
      <c r="AH155" s="41">
        <f>IF(ISERROR(AG155/I131),0,AG155/I131)</f>
        <v>0.13999406532001146</v>
      </c>
      <c r="AI155" s="42">
        <f t="shared" si="86"/>
        <v>1.3005208872702496E-2</v>
      </c>
    </row>
    <row r="156" spans="1:35">
      <c r="A156" s="36">
        <v>25</v>
      </c>
      <c r="B156" s="113" t="s">
        <v>288</v>
      </c>
      <c r="C156" s="92" t="s">
        <v>237</v>
      </c>
      <c r="D156" s="93" t="s">
        <v>289</v>
      </c>
      <c r="E156" s="93" t="s">
        <v>225</v>
      </c>
      <c r="F156" s="81" t="s">
        <v>203</v>
      </c>
      <c r="G156" s="81"/>
      <c r="H156" s="99">
        <v>42093</v>
      </c>
      <c r="I156" s="230"/>
      <c r="J156" s="72">
        <v>5357899</v>
      </c>
      <c r="K156" s="23"/>
      <c r="L156" s="35">
        <v>2293</v>
      </c>
      <c r="M156" s="91"/>
      <c r="N156" s="91"/>
      <c r="O156" s="19" t="s">
        <v>296</v>
      </c>
      <c r="P156" s="25"/>
      <c r="Q156" s="22"/>
      <c r="R156" s="22"/>
      <c r="S156" s="40"/>
      <c r="T156" s="40">
        <f t="shared" si="81"/>
        <v>0</v>
      </c>
      <c r="U156" s="72">
        <v>5357899</v>
      </c>
      <c r="V156" s="40"/>
      <c r="W156" s="40"/>
      <c r="X156" s="40">
        <f t="shared" si="87"/>
        <v>5357899</v>
      </c>
      <c r="Y156" s="40"/>
      <c r="Z156" s="40"/>
      <c r="AA156" s="40"/>
      <c r="AB156" s="40">
        <f t="shared" si="82"/>
        <v>0</v>
      </c>
      <c r="AC156" s="35"/>
      <c r="AD156" s="35"/>
      <c r="AE156" s="35"/>
      <c r="AF156" s="40">
        <f t="shared" si="83"/>
        <v>0</v>
      </c>
      <c r="AG156" s="40">
        <f t="shared" si="84"/>
        <v>5357899</v>
      </c>
      <c r="AH156" s="41">
        <f>IF(ISERROR(AG156/I131),0,AG156/I131)</f>
        <v>2.7307983490132092E-2</v>
      </c>
      <c r="AI156" s="42">
        <f t="shared" si="86"/>
        <v>2.5368648904484149E-3</v>
      </c>
    </row>
    <row r="157" spans="1:35">
      <c r="A157" s="36">
        <v>26</v>
      </c>
      <c r="B157" s="113" t="s">
        <v>290</v>
      </c>
      <c r="C157" s="92" t="s">
        <v>237</v>
      </c>
      <c r="D157" s="93" t="s">
        <v>291</v>
      </c>
      <c r="E157" s="93" t="s">
        <v>225</v>
      </c>
      <c r="F157" s="81" t="s">
        <v>203</v>
      </c>
      <c r="G157" s="81"/>
      <c r="H157" s="99">
        <v>42093</v>
      </c>
      <c r="I157" s="230"/>
      <c r="J157" s="72">
        <v>1000000</v>
      </c>
      <c r="K157" s="23"/>
      <c r="L157" s="35">
        <v>260</v>
      </c>
      <c r="M157" s="91"/>
      <c r="N157" s="91"/>
      <c r="O157" s="19" t="s">
        <v>296</v>
      </c>
      <c r="P157" s="25"/>
      <c r="Q157" s="22"/>
      <c r="R157" s="22"/>
      <c r="S157" s="40"/>
      <c r="T157" s="40">
        <f t="shared" si="81"/>
        <v>0</v>
      </c>
      <c r="U157" s="72">
        <v>1000000</v>
      </c>
      <c r="V157" s="40"/>
      <c r="W157" s="40"/>
      <c r="X157" s="40">
        <f t="shared" si="87"/>
        <v>1000000</v>
      </c>
      <c r="Y157" s="40"/>
      <c r="Z157" s="40"/>
      <c r="AA157" s="40"/>
      <c r="AB157" s="40">
        <f t="shared" si="82"/>
        <v>0</v>
      </c>
      <c r="AC157" s="35"/>
      <c r="AD157" s="35"/>
      <c r="AE157" s="35"/>
      <c r="AF157" s="40">
        <f t="shared" si="83"/>
        <v>0</v>
      </c>
      <c r="AG157" s="40">
        <f t="shared" si="84"/>
        <v>1000000</v>
      </c>
      <c r="AH157" s="41">
        <f>IF(ISERROR(AG157/I131),0,AG157/I131)</f>
        <v>5.0967708592737733E-3</v>
      </c>
      <c r="AI157" s="42">
        <f t="shared" si="86"/>
        <v>4.7348128257893908E-4</v>
      </c>
    </row>
    <row r="158" spans="1:35">
      <c r="A158" s="36">
        <v>27</v>
      </c>
      <c r="B158" s="113" t="s">
        <v>292</v>
      </c>
      <c r="C158" s="92" t="s">
        <v>237</v>
      </c>
      <c r="D158" s="93" t="s">
        <v>293</v>
      </c>
      <c r="E158" s="93" t="s">
        <v>225</v>
      </c>
      <c r="F158" s="81" t="s">
        <v>203</v>
      </c>
      <c r="G158" s="81"/>
      <c r="H158" s="99">
        <v>42093</v>
      </c>
      <c r="I158" s="230"/>
      <c r="J158" s="72">
        <v>2680674</v>
      </c>
      <c r="K158" s="23"/>
      <c r="L158" s="35">
        <v>1147</v>
      </c>
      <c r="M158" s="91"/>
      <c r="N158" s="91"/>
      <c r="O158" s="19" t="s">
        <v>296</v>
      </c>
      <c r="P158" s="25"/>
      <c r="Q158" s="22"/>
      <c r="R158" s="22"/>
      <c r="S158" s="40"/>
      <c r="T158" s="40">
        <f t="shared" si="81"/>
        <v>0</v>
      </c>
      <c r="U158" s="72">
        <v>2680674</v>
      </c>
      <c r="V158" s="40"/>
      <c r="W158" s="40"/>
      <c r="X158" s="40">
        <f t="shared" si="87"/>
        <v>2680674</v>
      </c>
      <c r="Y158" s="40"/>
      <c r="Z158" s="40"/>
      <c r="AA158" s="40"/>
      <c r="AB158" s="40">
        <f t="shared" si="82"/>
        <v>0</v>
      </c>
      <c r="AC158" s="35"/>
      <c r="AD158" s="35"/>
      <c r="AE158" s="35"/>
      <c r="AF158" s="40">
        <f t="shared" si="83"/>
        <v>0</v>
      </c>
      <c r="AG158" s="40">
        <f t="shared" si="84"/>
        <v>2680674</v>
      </c>
      <c r="AH158" s="41">
        <f>IF(ISERROR(AG158/I131),0,AG158/I131)</f>
        <v>1.3662781126412863E-2</v>
      </c>
      <c r="AI158" s="42">
        <f t="shared" si="86"/>
        <v>1.2692489636960149E-3</v>
      </c>
    </row>
    <row r="159" spans="1:35">
      <c r="A159" s="36">
        <v>28</v>
      </c>
      <c r="B159" s="113" t="s">
        <v>294</v>
      </c>
      <c r="C159" s="92" t="s">
        <v>237</v>
      </c>
      <c r="D159" s="93" t="s">
        <v>295</v>
      </c>
      <c r="E159" s="93" t="s">
        <v>225</v>
      </c>
      <c r="F159" s="81" t="s">
        <v>203</v>
      </c>
      <c r="G159" s="81"/>
      <c r="H159" s="99">
        <v>42093</v>
      </c>
      <c r="I159" s="230"/>
      <c r="J159" s="72">
        <v>2806560</v>
      </c>
      <c r="K159" s="23"/>
      <c r="L159" s="35">
        <v>1201</v>
      </c>
      <c r="M159" s="91"/>
      <c r="N159" s="91"/>
      <c r="O159" s="19" t="s">
        <v>296</v>
      </c>
      <c r="P159" s="25"/>
      <c r="Q159" s="22"/>
      <c r="R159" s="22"/>
      <c r="S159" s="40"/>
      <c r="T159" s="40">
        <f t="shared" si="81"/>
        <v>0</v>
      </c>
      <c r="U159" s="72">
        <v>2806560</v>
      </c>
      <c r="V159" s="40"/>
      <c r="W159" s="40"/>
      <c r="X159" s="40">
        <f t="shared" si="87"/>
        <v>2806560</v>
      </c>
      <c r="Y159" s="40"/>
      <c r="Z159" s="40"/>
      <c r="AA159" s="40"/>
      <c r="AB159" s="40">
        <f t="shared" si="82"/>
        <v>0</v>
      </c>
      <c r="AC159" s="35"/>
      <c r="AD159" s="35"/>
      <c r="AE159" s="35"/>
      <c r="AF159" s="40">
        <f t="shared" si="83"/>
        <v>0</v>
      </c>
      <c r="AG159" s="40">
        <f t="shared" si="84"/>
        <v>2806560</v>
      </c>
      <c r="AH159" s="41">
        <f>IF(ISERROR(AG159/I131),0,AG159/I131)</f>
        <v>1.4304393222803401E-2</v>
      </c>
      <c r="AI159" s="42">
        <f t="shared" si="86"/>
        <v>1.3288536284347472E-3</v>
      </c>
    </row>
    <row r="160" spans="1:35">
      <c r="A160" s="36">
        <v>29</v>
      </c>
      <c r="B160" s="113" t="s">
        <v>513</v>
      </c>
      <c r="C160" s="154">
        <v>41775</v>
      </c>
      <c r="D160" s="93" t="s">
        <v>514</v>
      </c>
      <c r="E160" s="93" t="s">
        <v>225</v>
      </c>
      <c r="F160" s="81" t="s">
        <v>93</v>
      </c>
      <c r="G160" s="31"/>
      <c r="H160" s="99">
        <v>42093</v>
      </c>
      <c r="I160" s="230"/>
      <c r="J160" s="72">
        <v>1791715</v>
      </c>
      <c r="K160" s="23"/>
      <c r="L160" s="35"/>
      <c r="M160" s="91"/>
      <c r="N160" s="91"/>
      <c r="O160" s="19" t="s">
        <v>296</v>
      </c>
      <c r="P160" s="25"/>
      <c r="Q160" s="22"/>
      <c r="R160" s="22"/>
      <c r="S160" s="40"/>
      <c r="T160" s="40">
        <f t="shared" si="81"/>
        <v>0</v>
      </c>
      <c r="U160" s="150"/>
      <c r="V160" s="112">
        <v>1791715</v>
      </c>
      <c r="W160" s="72"/>
      <c r="X160" s="40">
        <f t="shared" si="87"/>
        <v>1791715</v>
      </c>
      <c r="Y160" s="40"/>
      <c r="Z160" s="40"/>
      <c r="AA160" s="40"/>
      <c r="AB160" s="40">
        <f t="shared" ref="AB160" si="88">SUM(Y160:AA160)</f>
        <v>0</v>
      </c>
      <c r="AC160" s="35"/>
      <c r="AD160" s="35"/>
      <c r="AE160" s="35"/>
      <c r="AF160" s="40">
        <f t="shared" ref="AF160" si="89">SUM(AC160:AE160)</f>
        <v>0</v>
      </c>
      <c r="AG160" s="40">
        <f t="shared" ref="AG160" si="90">SUM(T160,X160,AB160,AF160)</f>
        <v>1791715</v>
      </c>
      <c r="AH160" s="41">
        <f>IF(ISERROR(AG160/I131),0,AG160/I131)</f>
        <v>9.1319608001237083E-3</v>
      </c>
      <c r="AI160" s="42">
        <f t="shared" ref="AI160" si="91">IF(ISERROR(AG160/$AG$360),"-",AG160/$AG$360)</f>
        <v>8.4834351621592384E-4</v>
      </c>
    </row>
    <row r="161" spans="1:35" ht="12.75" outlineLevel="1">
      <c r="A161" s="71">
        <v>30</v>
      </c>
      <c r="B161" s="39"/>
      <c r="C161" s="31"/>
      <c r="D161" s="39"/>
      <c r="E161" s="39"/>
      <c r="F161" s="39"/>
      <c r="G161" s="31"/>
      <c r="H161" s="88"/>
      <c r="I161" s="187"/>
      <c r="J161" s="72">
        <v>31829685</v>
      </c>
      <c r="K161" s="73" t="s">
        <v>84</v>
      </c>
      <c r="L161" s="35"/>
      <c r="M161" s="35"/>
      <c r="N161" s="35"/>
      <c r="O161" s="39"/>
      <c r="P161" s="39"/>
      <c r="Q161" s="74"/>
      <c r="R161" s="74">
        <v>6835636</v>
      </c>
      <c r="S161" s="35">
        <v>3985438</v>
      </c>
      <c r="T161" s="40">
        <f>SUM(Q161:S161)</f>
        <v>10821074</v>
      </c>
      <c r="U161" s="35">
        <v>2576724</v>
      </c>
      <c r="V161" s="35">
        <v>2321148</v>
      </c>
      <c r="W161" s="35">
        <v>2321148</v>
      </c>
      <c r="X161" s="40">
        <f>SUM(U161:W161)</f>
        <v>7219020</v>
      </c>
      <c r="Y161" s="35"/>
      <c r="Z161" s="35"/>
      <c r="AA161" s="35"/>
      <c r="AB161" s="40">
        <f>SUM(Y161:AA161)</f>
        <v>0</v>
      </c>
      <c r="AC161" s="35"/>
      <c r="AD161" s="35"/>
      <c r="AE161" s="35"/>
      <c r="AF161" s="40">
        <f>SUM(AC161:AE161)</f>
        <v>0</v>
      </c>
      <c r="AG161" s="40">
        <f t="shared" ref="AG161:AG162" si="92">SUM(T161,X161,AB161,AF161)</f>
        <v>18040094</v>
      </c>
      <c r="AH161" s="41">
        <f>IF(ISERROR(AG161/I131),0,AG161/I131)</f>
        <v>9.1946225397759637E-2</v>
      </c>
      <c r="AI161" s="42">
        <f>IF(ISERROR(AG161/$AG$360),"-",AG161/$AG$360)</f>
        <v>8.5416468449646225E-3</v>
      </c>
    </row>
    <row r="162" spans="1:35" ht="12.75" outlineLevel="1">
      <c r="A162" s="71">
        <v>31</v>
      </c>
      <c r="B162" s="39"/>
      <c r="C162" s="31"/>
      <c r="D162" s="39"/>
      <c r="E162" s="39"/>
      <c r="F162" s="39"/>
      <c r="G162" s="31"/>
      <c r="H162" s="88"/>
      <c r="I162" s="188"/>
      <c r="J162" s="72">
        <v>508238</v>
      </c>
      <c r="K162" s="73" t="s">
        <v>85</v>
      </c>
      <c r="L162" s="35"/>
      <c r="M162" s="35"/>
      <c r="N162" s="35"/>
      <c r="O162" s="39"/>
      <c r="P162" s="39"/>
      <c r="Q162" s="74"/>
      <c r="R162" s="74"/>
      <c r="S162" s="35">
        <v>40450</v>
      </c>
      <c r="T162" s="40">
        <f>SUM(Q162:S162)</f>
        <v>40450</v>
      </c>
      <c r="U162" s="35"/>
      <c r="V162" s="35">
        <v>28250</v>
      </c>
      <c r="W162" s="35">
        <v>439538</v>
      </c>
      <c r="X162" s="40">
        <f>SUM(U162:W162)</f>
        <v>467788</v>
      </c>
      <c r="Y162" s="35"/>
      <c r="Z162" s="35"/>
      <c r="AA162" s="35"/>
      <c r="AB162" s="40">
        <f>SUM(Y162:AA162)</f>
        <v>0</v>
      </c>
      <c r="AC162" s="35"/>
      <c r="AD162" s="35"/>
      <c r="AE162" s="35"/>
      <c r="AF162" s="40">
        <f>SUM(AC162:AE162)</f>
        <v>0</v>
      </c>
      <c r="AG162" s="40">
        <f t="shared" si="92"/>
        <v>508238</v>
      </c>
      <c r="AH162" s="41">
        <f>IF(ISERROR(AG162/I131),0,AG162/I131)</f>
        <v>2.5903726279755839E-3</v>
      </c>
      <c r="AI162" s="42">
        <f>IF(ISERROR(AG162/$AG$360),"-",AG162/$AG$360)</f>
        <v>2.4064118009535482E-4</v>
      </c>
    </row>
    <row r="163" spans="1:35" ht="12.75" customHeight="1">
      <c r="A163" s="210" t="s">
        <v>62</v>
      </c>
      <c r="B163" s="211"/>
      <c r="C163" s="211"/>
      <c r="D163" s="211"/>
      <c r="E163" s="211"/>
      <c r="F163" s="211"/>
      <c r="G163" s="211"/>
      <c r="H163" s="212"/>
      <c r="I163" s="55">
        <f>I131</f>
        <v>196202660</v>
      </c>
      <c r="J163" s="55">
        <f>SUM(J132:J162)</f>
        <v>177854618</v>
      </c>
      <c r="K163" s="56"/>
      <c r="L163" s="55">
        <f>SUM(L161:L161)</f>
        <v>0</v>
      </c>
      <c r="M163" s="55">
        <f>SUM(M161:M161)</f>
        <v>0</v>
      </c>
      <c r="N163" s="55">
        <f>SUM(N161:N161)</f>
        <v>0</v>
      </c>
      <c r="O163" s="57"/>
      <c r="P163" s="59"/>
      <c r="Q163" s="55">
        <f>SUM(Q161:Q162)</f>
        <v>0</v>
      </c>
      <c r="R163" s="55">
        <f>SUM(R161:R162)</f>
        <v>6835636</v>
      </c>
      <c r="S163" s="55">
        <f>SUM(S161:S162)</f>
        <v>4025888</v>
      </c>
      <c r="T163" s="60">
        <f>SUM(T132:T162)</f>
        <v>10861524</v>
      </c>
      <c r="U163" s="55">
        <f>SUM(U132:U162)</f>
        <v>146301704</v>
      </c>
      <c r="V163" s="55">
        <f t="shared" ref="V163:W163" si="93">SUM(V132:V162)</f>
        <v>4141113</v>
      </c>
      <c r="W163" s="55">
        <f t="shared" si="93"/>
        <v>2760686</v>
      </c>
      <c r="X163" s="60">
        <f>SUM(X132:X162)</f>
        <v>153203503</v>
      </c>
      <c r="Y163" s="55">
        <f t="shared" ref="Y163:AF163" si="94">SUM(Y161:Y161)</f>
        <v>0</v>
      </c>
      <c r="Z163" s="55">
        <f t="shared" si="94"/>
        <v>0</v>
      </c>
      <c r="AA163" s="55">
        <f t="shared" si="94"/>
        <v>0</v>
      </c>
      <c r="AB163" s="60">
        <f t="shared" si="94"/>
        <v>0</v>
      </c>
      <c r="AC163" s="55">
        <f t="shared" si="94"/>
        <v>0</v>
      </c>
      <c r="AD163" s="55">
        <f t="shared" si="94"/>
        <v>0</v>
      </c>
      <c r="AE163" s="55">
        <f t="shared" si="94"/>
        <v>0</v>
      </c>
      <c r="AF163" s="60">
        <f t="shared" si="94"/>
        <v>0</v>
      </c>
      <c r="AG163" s="53">
        <f>SUM(AG132:AG162)</f>
        <v>164065027</v>
      </c>
      <c r="AH163" s="54">
        <f>IF(ISERROR(AG163/I163),0,AG163/I163)</f>
        <v>0.83620184863956482</v>
      </c>
      <c r="AI163" s="54">
        <f>IF(ISERROR(AG163/$AG$360),0,AG163/$AG$360)</f>
        <v>7.768171941030827E-2</v>
      </c>
    </row>
    <row r="164" spans="1:35" ht="12.75" customHeight="1">
      <c r="A164" s="36"/>
      <c r="B164" s="213" t="s">
        <v>63</v>
      </c>
      <c r="C164" s="214"/>
      <c r="D164" s="215"/>
      <c r="E164" s="18"/>
      <c r="F164" s="19"/>
      <c r="G164" s="20"/>
      <c r="H164" s="125"/>
      <c r="I164" s="186">
        <v>345022246</v>
      </c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>
      <c r="A165" s="36">
        <v>1</v>
      </c>
      <c r="B165" s="96" t="s">
        <v>515</v>
      </c>
      <c r="C165" s="97">
        <v>41708</v>
      </c>
      <c r="D165" s="83" t="s">
        <v>516</v>
      </c>
      <c r="E165" s="98" t="s">
        <v>225</v>
      </c>
      <c r="F165" s="96" t="s">
        <v>203</v>
      </c>
      <c r="G165" s="99">
        <v>41789</v>
      </c>
      <c r="H165" s="155">
        <v>42093</v>
      </c>
      <c r="I165" s="230"/>
      <c r="J165" s="100">
        <v>5530345</v>
      </c>
      <c r="K165" s="100"/>
      <c r="L165" s="91"/>
      <c r="M165" s="91"/>
      <c r="N165" s="91"/>
      <c r="O165" s="19" t="s">
        <v>296</v>
      </c>
      <c r="P165" s="25"/>
      <c r="Q165" s="22"/>
      <c r="R165" s="22"/>
      <c r="S165" s="22"/>
      <c r="T165" s="40">
        <f t="shared" ref="T165:T211" si="95">SUM(Q165:S165)</f>
        <v>0</v>
      </c>
      <c r="U165" s="40"/>
      <c r="V165" s="100">
        <v>5530345</v>
      </c>
      <c r="W165" s="40"/>
      <c r="X165" s="40">
        <f t="shared" ref="X165:X209" si="96">SUM(U165:W165)</f>
        <v>5530345</v>
      </c>
      <c r="Y165" s="35"/>
      <c r="Z165" s="35"/>
      <c r="AA165" s="35"/>
      <c r="AB165" s="40">
        <f t="shared" ref="AB165:AB209" si="97">SUM(Y165:AA165)</f>
        <v>0</v>
      </c>
      <c r="AC165" s="35"/>
      <c r="AD165" s="35"/>
      <c r="AE165" s="35"/>
      <c r="AF165" s="40">
        <f t="shared" ref="AF165:AF209" si="98">SUM(AC165:AE165)</f>
        <v>0</v>
      </c>
      <c r="AG165" s="40">
        <f t="shared" ref="AG165:AG209" si="99">SUM(T165,X165,AB165,AF165)</f>
        <v>5530345</v>
      </c>
      <c r="AH165" s="41">
        <f>IF(ISERROR(AG165/$I$164),0,AG165/$I$164)</f>
        <v>1.6028951941840876E-2</v>
      </c>
      <c r="AI165" s="42">
        <f t="shared" ref="AI165:AI209" si="100">IF(ISERROR(AG165/$AG$360),"-",AG165/$AG$360)</f>
        <v>2.6185148437040226E-3</v>
      </c>
    </row>
    <row r="166" spans="1:35">
      <c r="A166" s="36">
        <v>2</v>
      </c>
      <c r="B166" s="96" t="s">
        <v>517</v>
      </c>
      <c r="C166" s="97">
        <v>41779</v>
      </c>
      <c r="D166" s="83" t="s">
        <v>518</v>
      </c>
      <c r="E166" s="98" t="s">
        <v>225</v>
      </c>
      <c r="F166" s="96" t="s">
        <v>203</v>
      </c>
      <c r="G166" s="99">
        <v>41789</v>
      </c>
      <c r="H166" s="99">
        <v>42093</v>
      </c>
      <c r="I166" s="230"/>
      <c r="J166" s="100">
        <v>1289034</v>
      </c>
      <c r="K166" s="100"/>
      <c r="L166" s="91"/>
      <c r="M166" s="91"/>
      <c r="N166" s="91"/>
      <c r="O166" s="19" t="s">
        <v>296</v>
      </c>
      <c r="P166" s="25"/>
      <c r="Q166" s="22"/>
      <c r="R166" s="22"/>
      <c r="S166" s="22"/>
      <c r="T166" s="40">
        <f t="shared" si="95"/>
        <v>0</v>
      </c>
      <c r="U166" s="40"/>
      <c r="V166" s="100">
        <v>1289034</v>
      </c>
      <c r="W166" s="40"/>
      <c r="X166" s="40">
        <f t="shared" si="96"/>
        <v>1289034</v>
      </c>
      <c r="Y166" s="35"/>
      <c r="Z166" s="35"/>
      <c r="AA166" s="35"/>
      <c r="AB166" s="40">
        <f t="shared" si="97"/>
        <v>0</v>
      </c>
      <c r="AC166" s="35"/>
      <c r="AD166" s="35"/>
      <c r="AE166" s="35"/>
      <c r="AF166" s="40">
        <f t="shared" si="98"/>
        <v>0</v>
      </c>
      <c r="AG166" s="40">
        <f t="shared" si="99"/>
        <v>1289034</v>
      </c>
      <c r="AH166" s="41">
        <f t="shared" ref="AH166:AH211" si="101">IF(ISERROR(AG166/$I$164),0,AG166/$I$164)</f>
        <v>3.7360895273981839E-3</v>
      </c>
      <c r="AI166" s="42">
        <f t="shared" si="100"/>
        <v>6.1033347160786009E-4</v>
      </c>
    </row>
    <row r="167" spans="1:35">
      <c r="A167" s="36">
        <v>3</v>
      </c>
      <c r="B167" s="96" t="s">
        <v>519</v>
      </c>
      <c r="C167" s="97">
        <v>41785</v>
      </c>
      <c r="D167" s="83" t="s">
        <v>520</v>
      </c>
      <c r="E167" s="98" t="s">
        <v>225</v>
      </c>
      <c r="F167" s="96" t="s">
        <v>203</v>
      </c>
      <c r="G167" s="99">
        <v>41789</v>
      </c>
      <c r="H167" s="99">
        <v>42093</v>
      </c>
      <c r="I167" s="230"/>
      <c r="J167" s="100">
        <v>15545150</v>
      </c>
      <c r="K167" s="100"/>
      <c r="L167" s="91"/>
      <c r="M167" s="91"/>
      <c r="N167" s="91"/>
      <c r="O167" s="19" t="s">
        <v>296</v>
      </c>
      <c r="P167" s="25"/>
      <c r="Q167" s="22"/>
      <c r="R167" s="22"/>
      <c r="S167" s="22"/>
      <c r="T167" s="40">
        <f t="shared" si="95"/>
        <v>0</v>
      </c>
      <c r="U167" s="40"/>
      <c r="V167" s="100">
        <v>15545150</v>
      </c>
      <c r="W167" s="40"/>
      <c r="X167" s="40">
        <f t="shared" si="96"/>
        <v>15545150</v>
      </c>
      <c r="Y167" s="35"/>
      <c r="Z167" s="35"/>
      <c r="AA167" s="35"/>
      <c r="AB167" s="40">
        <f t="shared" si="97"/>
        <v>0</v>
      </c>
      <c r="AC167" s="35"/>
      <c r="AD167" s="35"/>
      <c r="AE167" s="35"/>
      <c r="AF167" s="40">
        <f t="shared" si="98"/>
        <v>0</v>
      </c>
      <c r="AG167" s="40">
        <f t="shared" si="99"/>
        <v>15545150</v>
      </c>
      <c r="AH167" s="41">
        <f t="shared" si="101"/>
        <v>4.5055500566186679E-2</v>
      </c>
      <c r="AI167" s="42">
        <f t="shared" si="100"/>
        <v>7.3603375598819947E-3</v>
      </c>
    </row>
    <row r="168" spans="1:35">
      <c r="A168" s="36">
        <v>4</v>
      </c>
      <c r="B168" s="96" t="s">
        <v>521</v>
      </c>
      <c r="C168" s="97">
        <v>41785</v>
      </c>
      <c r="D168" s="83" t="s">
        <v>522</v>
      </c>
      <c r="E168" s="98" t="s">
        <v>225</v>
      </c>
      <c r="F168" s="96" t="s">
        <v>203</v>
      </c>
      <c r="G168" s="99">
        <v>41789</v>
      </c>
      <c r="H168" s="99">
        <v>42093</v>
      </c>
      <c r="I168" s="230"/>
      <c r="J168" s="100">
        <v>2822942</v>
      </c>
      <c r="K168" s="100"/>
      <c r="L168" s="91"/>
      <c r="M168" s="91"/>
      <c r="N168" s="91"/>
      <c r="O168" s="19" t="s">
        <v>296</v>
      </c>
      <c r="P168" s="25"/>
      <c r="Q168" s="22"/>
      <c r="R168" s="22"/>
      <c r="S168" s="22"/>
      <c r="T168" s="40">
        <f t="shared" si="95"/>
        <v>0</v>
      </c>
      <c r="U168" s="40"/>
      <c r="V168" s="100">
        <v>2822942</v>
      </c>
      <c r="W168" s="40"/>
      <c r="X168" s="40">
        <f t="shared" si="96"/>
        <v>2822942</v>
      </c>
      <c r="Y168" s="35"/>
      <c r="Z168" s="35"/>
      <c r="AA168" s="35"/>
      <c r="AB168" s="40">
        <f t="shared" si="97"/>
        <v>0</v>
      </c>
      <c r="AC168" s="35"/>
      <c r="AD168" s="35"/>
      <c r="AE168" s="35"/>
      <c r="AF168" s="40">
        <f t="shared" si="98"/>
        <v>0</v>
      </c>
      <c r="AG168" s="40">
        <f t="shared" si="99"/>
        <v>2822942</v>
      </c>
      <c r="AH168" s="41">
        <f t="shared" si="101"/>
        <v>8.1819130004735976E-3</v>
      </c>
      <c r="AI168" s="42">
        <f t="shared" si="100"/>
        <v>1.3366101988059554E-3</v>
      </c>
    </row>
    <row r="169" spans="1:35">
      <c r="A169" s="36">
        <v>5</v>
      </c>
      <c r="B169" s="96" t="s">
        <v>523</v>
      </c>
      <c r="C169" s="97">
        <v>41785</v>
      </c>
      <c r="D169" s="83" t="s">
        <v>524</v>
      </c>
      <c r="E169" s="98" t="s">
        <v>225</v>
      </c>
      <c r="F169" s="96" t="s">
        <v>203</v>
      </c>
      <c r="G169" s="99">
        <v>41789</v>
      </c>
      <c r="H169" s="99">
        <v>42093</v>
      </c>
      <c r="I169" s="230"/>
      <c r="J169" s="100">
        <v>16728130</v>
      </c>
      <c r="K169" s="100"/>
      <c r="L169" s="91"/>
      <c r="M169" s="91"/>
      <c r="N169" s="91"/>
      <c r="O169" s="19" t="s">
        <v>296</v>
      </c>
      <c r="P169" s="25"/>
      <c r="Q169" s="22"/>
      <c r="R169" s="22"/>
      <c r="S169" s="22"/>
      <c r="T169" s="40">
        <f t="shared" si="95"/>
        <v>0</v>
      </c>
      <c r="U169" s="40"/>
      <c r="V169" s="100">
        <v>16728130</v>
      </c>
      <c r="W169" s="40"/>
      <c r="X169" s="40">
        <f t="shared" si="96"/>
        <v>16728130</v>
      </c>
      <c r="Y169" s="35"/>
      <c r="Z169" s="35"/>
      <c r="AA169" s="35"/>
      <c r="AB169" s="40">
        <f t="shared" si="97"/>
        <v>0</v>
      </c>
      <c r="AC169" s="35"/>
      <c r="AD169" s="35"/>
      <c r="AE169" s="35"/>
      <c r="AF169" s="40">
        <f t="shared" si="98"/>
        <v>0</v>
      </c>
      <c r="AG169" s="40">
        <f t="shared" si="99"/>
        <v>16728130</v>
      </c>
      <c r="AH169" s="41">
        <f t="shared" si="101"/>
        <v>4.8484207015451405E-2</v>
      </c>
      <c r="AI169" s="42">
        <f t="shared" si="100"/>
        <v>7.9204564475472278E-3</v>
      </c>
    </row>
    <row r="170" spans="1:35" ht="12.75">
      <c r="A170" s="36">
        <v>6</v>
      </c>
      <c r="B170" s="96" t="s">
        <v>525</v>
      </c>
      <c r="C170" s="97">
        <v>41785</v>
      </c>
      <c r="D170" s="83" t="s">
        <v>526</v>
      </c>
      <c r="E170" s="98" t="s">
        <v>225</v>
      </c>
      <c r="F170" s="96" t="s">
        <v>203</v>
      </c>
      <c r="G170" s="99">
        <v>41789</v>
      </c>
      <c r="H170" s="99">
        <v>42093</v>
      </c>
      <c r="I170" s="230"/>
      <c r="J170" s="100">
        <v>3881761</v>
      </c>
      <c r="K170" s="145"/>
      <c r="L170" s="91"/>
      <c r="M170" s="91"/>
      <c r="N170" s="91"/>
      <c r="O170" s="19" t="s">
        <v>296</v>
      </c>
      <c r="P170" s="25"/>
      <c r="Q170" s="22"/>
      <c r="R170" s="22"/>
      <c r="S170" s="22"/>
      <c r="T170" s="40">
        <f t="shared" si="95"/>
        <v>0</v>
      </c>
      <c r="U170" s="40"/>
      <c r="V170" s="100">
        <v>3881761</v>
      </c>
      <c r="W170" s="40"/>
      <c r="X170" s="40">
        <f t="shared" si="96"/>
        <v>3881761</v>
      </c>
      <c r="Y170" s="35"/>
      <c r="Z170" s="35"/>
      <c r="AA170" s="35"/>
      <c r="AB170" s="40">
        <f t="shared" si="97"/>
        <v>0</v>
      </c>
      <c r="AC170" s="35"/>
      <c r="AD170" s="35"/>
      <c r="AE170" s="35"/>
      <c r="AF170" s="40">
        <f t="shared" si="98"/>
        <v>0</v>
      </c>
      <c r="AG170" s="40">
        <f t="shared" si="99"/>
        <v>3881761</v>
      </c>
      <c r="AH170" s="41">
        <f t="shared" si="101"/>
        <v>1.1250755697648551E-2</v>
      </c>
      <c r="AI170" s="42">
        <f t="shared" si="100"/>
        <v>1.8379411769449052E-3</v>
      </c>
    </row>
    <row r="171" spans="1:35">
      <c r="A171" s="36">
        <v>7</v>
      </c>
      <c r="B171" s="96" t="s">
        <v>527</v>
      </c>
      <c r="C171" s="97">
        <v>41779</v>
      </c>
      <c r="D171" s="83" t="s">
        <v>528</v>
      </c>
      <c r="E171" s="98" t="s">
        <v>225</v>
      </c>
      <c r="F171" s="96" t="s">
        <v>203</v>
      </c>
      <c r="G171" s="99">
        <v>41789</v>
      </c>
      <c r="H171" s="99">
        <v>42093</v>
      </c>
      <c r="I171" s="230"/>
      <c r="J171" s="100">
        <v>4451695</v>
      </c>
      <c r="K171" s="100"/>
      <c r="L171" s="91"/>
      <c r="M171" s="91"/>
      <c r="N171" s="91"/>
      <c r="O171" s="19" t="s">
        <v>296</v>
      </c>
      <c r="P171" s="25"/>
      <c r="Q171" s="22"/>
      <c r="R171" s="22"/>
      <c r="S171" s="22"/>
      <c r="T171" s="40">
        <f t="shared" si="95"/>
        <v>0</v>
      </c>
      <c r="U171" s="40"/>
      <c r="V171" s="100">
        <v>4451695</v>
      </c>
      <c r="W171" s="40"/>
      <c r="X171" s="40">
        <f t="shared" si="96"/>
        <v>4451695</v>
      </c>
      <c r="Y171" s="35"/>
      <c r="Z171" s="35"/>
      <c r="AA171" s="35"/>
      <c r="AB171" s="40">
        <f t="shared" si="97"/>
        <v>0</v>
      </c>
      <c r="AC171" s="35"/>
      <c r="AD171" s="35"/>
      <c r="AE171" s="35"/>
      <c r="AF171" s="40">
        <f t="shared" si="98"/>
        <v>0</v>
      </c>
      <c r="AG171" s="40">
        <f t="shared" si="99"/>
        <v>4451695</v>
      </c>
      <c r="AH171" s="41">
        <f t="shared" si="101"/>
        <v>1.2902631791458456E-2</v>
      </c>
      <c r="AI171" s="42">
        <f t="shared" si="100"/>
        <v>2.1077942582502503E-3</v>
      </c>
    </row>
    <row r="172" spans="1:35" ht="12.75">
      <c r="A172" s="36">
        <v>8</v>
      </c>
      <c r="B172" s="96" t="s">
        <v>529</v>
      </c>
      <c r="C172" s="97">
        <v>41785</v>
      </c>
      <c r="D172" s="83" t="s">
        <v>530</v>
      </c>
      <c r="E172" s="98" t="s">
        <v>225</v>
      </c>
      <c r="F172" s="96" t="s">
        <v>203</v>
      </c>
      <c r="G172" s="99">
        <v>41789</v>
      </c>
      <c r="H172" s="99">
        <v>42093</v>
      </c>
      <c r="I172" s="230"/>
      <c r="J172" s="100">
        <v>4161123</v>
      </c>
      <c r="K172" s="145"/>
      <c r="L172" s="91"/>
      <c r="M172" s="91"/>
      <c r="N172" s="91"/>
      <c r="O172" s="19" t="s">
        <v>296</v>
      </c>
      <c r="P172" s="25"/>
      <c r="Q172" s="22"/>
      <c r="R172" s="22"/>
      <c r="S172" s="22"/>
      <c r="T172" s="40">
        <f t="shared" si="95"/>
        <v>0</v>
      </c>
      <c r="U172" s="40"/>
      <c r="V172" s="100">
        <v>4161123</v>
      </c>
      <c r="W172" s="40"/>
      <c r="X172" s="40">
        <f t="shared" si="96"/>
        <v>4161123</v>
      </c>
      <c r="Y172" s="35"/>
      <c r="Z172" s="35"/>
      <c r="AA172" s="35"/>
      <c r="AB172" s="40">
        <f t="shared" si="97"/>
        <v>0</v>
      </c>
      <c r="AC172" s="35"/>
      <c r="AD172" s="35"/>
      <c r="AE172" s="35"/>
      <c r="AF172" s="40">
        <f t="shared" si="98"/>
        <v>0</v>
      </c>
      <c r="AG172" s="40">
        <f t="shared" si="99"/>
        <v>4161123</v>
      </c>
      <c r="AH172" s="41">
        <f t="shared" si="101"/>
        <v>1.2060448415259576E-2</v>
      </c>
      <c r="AI172" s="42">
        <f t="shared" si="100"/>
        <v>1.9702138550087228E-3</v>
      </c>
    </row>
    <row r="173" spans="1:35" ht="12.75">
      <c r="A173" s="36">
        <v>9</v>
      </c>
      <c r="B173" s="96" t="s">
        <v>531</v>
      </c>
      <c r="C173" s="97">
        <v>41785</v>
      </c>
      <c r="D173" s="83" t="s">
        <v>532</v>
      </c>
      <c r="E173" s="98" t="s">
        <v>225</v>
      </c>
      <c r="F173" s="96" t="s">
        <v>203</v>
      </c>
      <c r="G173" s="99">
        <v>41789</v>
      </c>
      <c r="H173" s="99">
        <v>42093</v>
      </c>
      <c r="I173" s="230"/>
      <c r="J173" s="100">
        <v>3849858</v>
      </c>
      <c r="K173" s="145"/>
      <c r="L173" s="91"/>
      <c r="M173" s="91"/>
      <c r="N173" s="91"/>
      <c r="O173" s="19" t="s">
        <v>296</v>
      </c>
      <c r="P173" s="25"/>
      <c r="Q173" s="22"/>
      <c r="R173" s="22"/>
      <c r="S173" s="22"/>
      <c r="T173" s="40">
        <f t="shared" si="95"/>
        <v>0</v>
      </c>
      <c r="U173" s="40"/>
      <c r="V173" s="100">
        <v>3849858</v>
      </c>
      <c r="W173" s="40"/>
      <c r="X173" s="40">
        <f t="shared" si="96"/>
        <v>3849858</v>
      </c>
      <c r="Y173" s="35"/>
      <c r="Z173" s="35"/>
      <c r="AA173" s="35"/>
      <c r="AB173" s="40">
        <f t="shared" si="97"/>
        <v>0</v>
      </c>
      <c r="AC173" s="35"/>
      <c r="AD173" s="35"/>
      <c r="AE173" s="35"/>
      <c r="AF173" s="40">
        <f t="shared" si="98"/>
        <v>0</v>
      </c>
      <c r="AG173" s="40">
        <f t="shared" si="99"/>
        <v>3849858</v>
      </c>
      <c r="AH173" s="41">
        <f t="shared" si="101"/>
        <v>1.1158289196227654E-2</v>
      </c>
      <c r="AI173" s="42">
        <f t="shared" si="100"/>
        <v>1.8228357035867892E-3</v>
      </c>
    </row>
    <row r="174" spans="1:35">
      <c r="A174" s="36">
        <v>10</v>
      </c>
      <c r="B174" s="96" t="s">
        <v>533</v>
      </c>
      <c r="C174" s="97">
        <v>41703</v>
      </c>
      <c r="D174" s="83" t="s">
        <v>534</v>
      </c>
      <c r="E174" s="98" t="s">
        <v>225</v>
      </c>
      <c r="F174" s="96" t="s">
        <v>203</v>
      </c>
      <c r="G174" s="99">
        <v>41789</v>
      </c>
      <c r="H174" s="99">
        <v>42093</v>
      </c>
      <c r="I174" s="230"/>
      <c r="J174" s="100">
        <v>1377844</v>
      </c>
      <c r="K174" s="100"/>
      <c r="L174" s="91"/>
      <c r="M174" s="91"/>
      <c r="N174" s="91"/>
      <c r="O174" s="19" t="s">
        <v>296</v>
      </c>
      <c r="P174" s="25"/>
      <c r="Q174" s="22"/>
      <c r="R174" s="22"/>
      <c r="S174" s="22"/>
      <c r="T174" s="40">
        <f t="shared" si="95"/>
        <v>0</v>
      </c>
      <c r="U174" s="40"/>
      <c r="V174" s="100">
        <v>1377844</v>
      </c>
      <c r="W174" s="40"/>
      <c r="X174" s="40">
        <f t="shared" si="96"/>
        <v>1377844</v>
      </c>
      <c r="Y174" s="35"/>
      <c r="Z174" s="35"/>
      <c r="AA174" s="35"/>
      <c r="AB174" s="40">
        <f t="shared" si="97"/>
        <v>0</v>
      </c>
      <c r="AC174" s="35"/>
      <c r="AD174" s="35"/>
      <c r="AE174" s="35"/>
      <c r="AF174" s="40">
        <f t="shared" si="98"/>
        <v>0</v>
      </c>
      <c r="AG174" s="40">
        <f t="shared" si="99"/>
        <v>1377844</v>
      </c>
      <c r="AH174" s="41">
        <f t="shared" si="101"/>
        <v>3.9934932195647465E-3</v>
      </c>
      <c r="AI174" s="42">
        <f t="shared" si="100"/>
        <v>6.523833443136957E-4</v>
      </c>
    </row>
    <row r="175" spans="1:35">
      <c r="A175" s="36">
        <v>11</v>
      </c>
      <c r="B175" s="96" t="s">
        <v>535</v>
      </c>
      <c r="C175" s="97">
        <v>41779</v>
      </c>
      <c r="D175" s="83" t="s">
        <v>536</v>
      </c>
      <c r="E175" s="98" t="s">
        <v>225</v>
      </c>
      <c r="F175" s="96" t="s">
        <v>203</v>
      </c>
      <c r="G175" s="99">
        <v>41789</v>
      </c>
      <c r="H175" s="99">
        <v>42093</v>
      </c>
      <c r="I175" s="230"/>
      <c r="J175" s="100">
        <v>7831638</v>
      </c>
      <c r="K175" s="100"/>
      <c r="L175" s="91"/>
      <c r="M175" s="91"/>
      <c r="N175" s="91"/>
      <c r="O175" s="19" t="s">
        <v>296</v>
      </c>
      <c r="P175" s="25"/>
      <c r="Q175" s="22"/>
      <c r="R175" s="22"/>
      <c r="S175" s="22"/>
      <c r="T175" s="40">
        <f t="shared" si="95"/>
        <v>0</v>
      </c>
      <c r="U175" s="40"/>
      <c r="V175" s="100">
        <v>7831638</v>
      </c>
      <c r="W175" s="40"/>
      <c r="X175" s="40">
        <f t="shared" si="96"/>
        <v>7831638</v>
      </c>
      <c r="Y175" s="35"/>
      <c r="Z175" s="35"/>
      <c r="AA175" s="35"/>
      <c r="AB175" s="40">
        <f t="shared" si="97"/>
        <v>0</v>
      </c>
      <c r="AC175" s="35"/>
      <c r="AD175" s="35"/>
      <c r="AE175" s="35"/>
      <c r="AF175" s="40">
        <f t="shared" si="98"/>
        <v>0</v>
      </c>
      <c r="AG175" s="40">
        <f t="shared" si="99"/>
        <v>7831638</v>
      </c>
      <c r="AH175" s="41">
        <f t="shared" si="101"/>
        <v>2.2698936346266785E-2</v>
      </c>
      <c r="AI175" s="42">
        <f t="shared" si="100"/>
        <v>3.708134004933957E-3</v>
      </c>
    </row>
    <row r="176" spans="1:35">
      <c r="A176" s="36">
        <v>12</v>
      </c>
      <c r="B176" s="96" t="s">
        <v>537</v>
      </c>
      <c r="C176" s="97">
        <v>41703</v>
      </c>
      <c r="D176" s="83" t="s">
        <v>538</v>
      </c>
      <c r="E176" s="98" t="s">
        <v>225</v>
      </c>
      <c r="F176" s="96" t="s">
        <v>203</v>
      </c>
      <c r="G176" s="99">
        <v>41789</v>
      </c>
      <c r="H176" s="99">
        <v>42093</v>
      </c>
      <c r="I176" s="230"/>
      <c r="J176" s="100">
        <v>1686522</v>
      </c>
      <c r="K176" s="100"/>
      <c r="L176" s="91"/>
      <c r="M176" s="91"/>
      <c r="N176" s="91"/>
      <c r="O176" s="19" t="s">
        <v>296</v>
      </c>
      <c r="P176" s="25"/>
      <c r="Q176" s="22"/>
      <c r="R176" s="22"/>
      <c r="S176" s="22"/>
      <c r="T176" s="40">
        <f t="shared" si="95"/>
        <v>0</v>
      </c>
      <c r="U176" s="40"/>
      <c r="V176" s="100">
        <v>1686522</v>
      </c>
      <c r="W176" s="40"/>
      <c r="X176" s="40">
        <f t="shared" si="96"/>
        <v>1686522</v>
      </c>
      <c r="Y176" s="35"/>
      <c r="Z176" s="35"/>
      <c r="AA176" s="35"/>
      <c r="AB176" s="40">
        <f t="shared" si="97"/>
        <v>0</v>
      </c>
      <c r="AC176" s="35"/>
      <c r="AD176" s="35"/>
      <c r="AE176" s="35"/>
      <c r="AF176" s="40">
        <f t="shared" si="98"/>
        <v>0</v>
      </c>
      <c r="AG176" s="40">
        <f t="shared" si="99"/>
        <v>1686522</v>
      </c>
      <c r="AH176" s="41">
        <f t="shared" si="101"/>
        <v>4.8881543713561008E-3</v>
      </c>
      <c r="AI176" s="42">
        <f t="shared" si="100"/>
        <v>7.9853659965759742E-4</v>
      </c>
    </row>
    <row r="177" spans="1:35">
      <c r="A177" s="36">
        <v>13</v>
      </c>
      <c r="B177" s="96" t="s">
        <v>539</v>
      </c>
      <c r="C177" s="97">
        <v>41785</v>
      </c>
      <c r="D177" s="83" t="s">
        <v>540</v>
      </c>
      <c r="E177" s="98" t="s">
        <v>225</v>
      </c>
      <c r="F177" s="96" t="s">
        <v>203</v>
      </c>
      <c r="G177" s="99">
        <v>41789</v>
      </c>
      <c r="H177" s="99">
        <v>42093</v>
      </c>
      <c r="I177" s="230"/>
      <c r="J177" s="100">
        <v>1000000</v>
      </c>
      <c r="K177" s="100"/>
      <c r="L177" s="91"/>
      <c r="M177" s="91"/>
      <c r="N177" s="91"/>
      <c r="O177" s="19" t="s">
        <v>296</v>
      </c>
      <c r="P177" s="25"/>
      <c r="Q177" s="22"/>
      <c r="R177" s="22"/>
      <c r="S177" s="22"/>
      <c r="T177" s="40">
        <f t="shared" si="95"/>
        <v>0</v>
      </c>
      <c r="U177" s="40"/>
      <c r="V177" s="100">
        <v>1000000</v>
      </c>
      <c r="W177" s="40"/>
      <c r="X177" s="40">
        <f t="shared" si="96"/>
        <v>1000000</v>
      </c>
      <c r="Y177" s="35"/>
      <c r="Z177" s="35"/>
      <c r="AA177" s="35"/>
      <c r="AB177" s="40">
        <f t="shared" si="97"/>
        <v>0</v>
      </c>
      <c r="AC177" s="35"/>
      <c r="AD177" s="35"/>
      <c r="AE177" s="35"/>
      <c r="AF177" s="40">
        <f t="shared" si="98"/>
        <v>0</v>
      </c>
      <c r="AG177" s="40">
        <f t="shared" si="99"/>
        <v>1000000</v>
      </c>
      <c r="AH177" s="41">
        <f t="shared" si="101"/>
        <v>2.8983638347771928E-3</v>
      </c>
      <c r="AI177" s="42">
        <f t="shared" si="100"/>
        <v>4.7348128257893908E-4</v>
      </c>
    </row>
    <row r="178" spans="1:35">
      <c r="A178" s="36">
        <v>14</v>
      </c>
      <c r="B178" s="96" t="s">
        <v>541</v>
      </c>
      <c r="C178" s="97">
        <v>41779</v>
      </c>
      <c r="D178" s="83" t="s">
        <v>542</v>
      </c>
      <c r="E178" s="98" t="s">
        <v>225</v>
      </c>
      <c r="F178" s="96" t="s">
        <v>203</v>
      </c>
      <c r="G178" s="99">
        <v>41789</v>
      </c>
      <c r="H178" s="99">
        <v>42093</v>
      </c>
      <c r="I178" s="230"/>
      <c r="J178" s="100">
        <v>1950365</v>
      </c>
      <c r="K178" s="100"/>
      <c r="L178" s="91"/>
      <c r="M178" s="91"/>
      <c r="N178" s="91"/>
      <c r="O178" s="19" t="s">
        <v>296</v>
      </c>
      <c r="P178" s="25"/>
      <c r="Q178" s="22"/>
      <c r="R178" s="22"/>
      <c r="S178" s="22"/>
      <c r="T178" s="40">
        <f t="shared" si="95"/>
        <v>0</v>
      </c>
      <c r="U178" s="40"/>
      <c r="V178" s="100">
        <v>1950365</v>
      </c>
      <c r="W178" s="40"/>
      <c r="X178" s="40">
        <f t="shared" si="96"/>
        <v>1950365</v>
      </c>
      <c r="Y178" s="35"/>
      <c r="Z178" s="35"/>
      <c r="AA178" s="35"/>
      <c r="AB178" s="40">
        <f t="shared" si="97"/>
        <v>0</v>
      </c>
      <c r="AC178" s="35"/>
      <c r="AD178" s="35"/>
      <c r="AE178" s="35"/>
      <c r="AF178" s="40">
        <f t="shared" si="98"/>
        <v>0</v>
      </c>
      <c r="AG178" s="40">
        <f t="shared" si="99"/>
        <v>1950365</v>
      </c>
      <c r="AH178" s="41">
        <f t="shared" si="101"/>
        <v>5.6528673806152197E-3</v>
      </c>
      <c r="AI178" s="42">
        <f t="shared" si="100"/>
        <v>9.234613216970725E-4</v>
      </c>
    </row>
    <row r="179" spans="1:35">
      <c r="A179" s="36">
        <v>15</v>
      </c>
      <c r="B179" s="96" t="s">
        <v>543</v>
      </c>
      <c r="C179" s="97">
        <v>41708</v>
      </c>
      <c r="D179" s="83" t="s">
        <v>224</v>
      </c>
      <c r="E179" s="98" t="s">
        <v>225</v>
      </c>
      <c r="F179" s="96" t="s">
        <v>203</v>
      </c>
      <c r="G179" s="99">
        <v>41789</v>
      </c>
      <c r="H179" s="99">
        <v>42093</v>
      </c>
      <c r="I179" s="230"/>
      <c r="J179" s="100">
        <v>2977281</v>
      </c>
      <c r="K179" s="100"/>
      <c r="L179" s="91"/>
      <c r="M179" s="91"/>
      <c r="N179" s="91"/>
      <c r="O179" s="19" t="s">
        <v>296</v>
      </c>
      <c r="P179" s="25"/>
      <c r="Q179" s="22"/>
      <c r="R179" s="22"/>
      <c r="S179" s="22"/>
      <c r="T179" s="40">
        <f t="shared" si="95"/>
        <v>0</v>
      </c>
      <c r="U179" s="40"/>
      <c r="V179" s="100">
        <v>2977281</v>
      </c>
      <c r="W179" s="40"/>
      <c r="X179" s="40">
        <f t="shared" si="96"/>
        <v>2977281</v>
      </c>
      <c r="Y179" s="35"/>
      <c r="Z179" s="35"/>
      <c r="AA179" s="35"/>
      <c r="AB179" s="40">
        <f t="shared" si="97"/>
        <v>0</v>
      </c>
      <c r="AC179" s="35"/>
      <c r="AD179" s="35"/>
      <c r="AE179" s="35"/>
      <c r="AF179" s="40">
        <f t="shared" si="98"/>
        <v>0</v>
      </c>
      <c r="AG179" s="40">
        <f t="shared" si="99"/>
        <v>2977281</v>
      </c>
      <c r="AH179" s="41">
        <f t="shared" si="101"/>
        <v>8.6292435763692752E-3</v>
      </c>
      <c r="AI179" s="42">
        <f t="shared" si="100"/>
        <v>1.4096868264779064E-3</v>
      </c>
    </row>
    <row r="180" spans="1:35">
      <c r="A180" s="36">
        <v>16</v>
      </c>
      <c r="B180" s="96" t="s">
        <v>544</v>
      </c>
      <c r="C180" s="97">
        <v>41708</v>
      </c>
      <c r="D180" s="83" t="s">
        <v>545</v>
      </c>
      <c r="E180" s="98" t="s">
        <v>225</v>
      </c>
      <c r="F180" s="96" t="s">
        <v>203</v>
      </c>
      <c r="G180" s="99">
        <v>41789</v>
      </c>
      <c r="H180" s="99">
        <v>42093</v>
      </c>
      <c r="I180" s="230"/>
      <c r="J180" s="100">
        <v>1385604</v>
      </c>
      <c r="K180" s="100"/>
      <c r="L180" s="91"/>
      <c r="M180" s="91"/>
      <c r="N180" s="91"/>
      <c r="O180" s="19" t="s">
        <v>296</v>
      </c>
      <c r="P180" s="25"/>
      <c r="Q180" s="22"/>
      <c r="R180" s="22"/>
      <c r="S180" s="22"/>
      <c r="T180" s="40">
        <f t="shared" si="95"/>
        <v>0</v>
      </c>
      <c r="U180" s="40"/>
      <c r="V180" s="100">
        <v>1385604</v>
      </c>
      <c r="W180" s="40"/>
      <c r="X180" s="40">
        <f t="shared" si="96"/>
        <v>1385604</v>
      </c>
      <c r="Y180" s="35"/>
      <c r="Z180" s="35"/>
      <c r="AA180" s="35"/>
      <c r="AB180" s="40">
        <f t="shared" si="97"/>
        <v>0</v>
      </c>
      <c r="AC180" s="35"/>
      <c r="AD180" s="35"/>
      <c r="AE180" s="35"/>
      <c r="AF180" s="40">
        <f t="shared" si="98"/>
        <v>0</v>
      </c>
      <c r="AG180" s="40">
        <f t="shared" si="99"/>
        <v>1385604</v>
      </c>
      <c r="AH180" s="41">
        <f t="shared" si="101"/>
        <v>4.0159845229226178E-3</v>
      </c>
      <c r="AI180" s="42">
        <f t="shared" si="100"/>
        <v>6.5605755906650829E-4</v>
      </c>
    </row>
    <row r="181" spans="1:35">
      <c r="A181" s="36">
        <v>17</v>
      </c>
      <c r="B181" s="96" t="s">
        <v>546</v>
      </c>
      <c r="C181" s="97">
        <v>41785</v>
      </c>
      <c r="D181" s="83" t="s">
        <v>547</v>
      </c>
      <c r="E181" s="98" t="s">
        <v>225</v>
      </c>
      <c r="F181" s="96" t="s">
        <v>203</v>
      </c>
      <c r="G181" s="99">
        <v>41789</v>
      </c>
      <c r="H181" s="99">
        <v>42093</v>
      </c>
      <c r="I181" s="230"/>
      <c r="J181" s="100">
        <v>8483484</v>
      </c>
      <c r="K181" s="100"/>
      <c r="L181" s="91"/>
      <c r="M181" s="91"/>
      <c r="N181" s="91"/>
      <c r="O181" s="19" t="s">
        <v>296</v>
      </c>
      <c r="P181" s="25"/>
      <c r="Q181" s="22"/>
      <c r="R181" s="22"/>
      <c r="S181" s="22"/>
      <c r="T181" s="40">
        <f t="shared" si="95"/>
        <v>0</v>
      </c>
      <c r="U181" s="40"/>
      <c r="V181" s="100">
        <v>8483484</v>
      </c>
      <c r="W181" s="40"/>
      <c r="X181" s="40">
        <f t="shared" si="96"/>
        <v>8483484</v>
      </c>
      <c r="Y181" s="35"/>
      <c r="Z181" s="35"/>
      <c r="AA181" s="35"/>
      <c r="AB181" s="40">
        <f t="shared" si="97"/>
        <v>0</v>
      </c>
      <c r="AC181" s="35"/>
      <c r="AD181" s="35"/>
      <c r="AE181" s="35"/>
      <c r="AF181" s="40">
        <f t="shared" si="98"/>
        <v>0</v>
      </c>
      <c r="AG181" s="40">
        <f t="shared" si="99"/>
        <v>8483484</v>
      </c>
      <c r="AH181" s="41">
        <f t="shared" si="101"/>
        <v>2.4588223218510959E-2</v>
      </c>
      <c r="AI181" s="42">
        <f t="shared" si="100"/>
        <v>4.0167708850579083E-3</v>
      </c>
    </row>
    <row r="182" spans="1:35">
      <c r="A182" s="36">
        <v>18</v>
      </c>
      <c r="B182" s="96" t="s">
        <v>548</v>
      </c>
      <c r="C182" s="97">
        <v>41779</v>
      </c>
      <c r="D182" s="83" t="s">
        <v>549</v>
      </c>
      <c r="E182" s="98" t="s">
        <v>225</v>
      </c>
      <c r="F182" s="96" t="s">
        <v>203</v>
      </c>
      <c r="G182" s="99">
        <v>41789</v>
      </c>
      <c r="H182" s="99">
        <v>42093</v>
      </c>
      <c r="I182" s="230"/>
      <c r="J182" s="100">
        <v>12163483</v>
      </c>
      <c r="K182" s="100"/>
      <c r="L182" s="91"/>
      <c r="M182" s="91"/>
      <c r="N182" s="91"/>
      <c r="O182" s="19" t="s">
        <v>296</v>
      </c>
      <c r="P182" s="25"/>
      <c r="Q182" s="22"/>
      <c r="R182" s="22"/>
      <c r="S182" s="22"/>
      <c r="T182" s="40">
        <f t="shared" si="95"/>
        <v>0</v>
      </c>
      <c r="U182" s="40"/>
      <c r="V182" s="100">
        <v>12163483</v>
      </c>
      <c r="W182" s="40"/>
      <c r="X182" s="40">
        <f t="shared" si="96"/>
        <v>12163483</v>
      </c>
      <c r="Y182" s="35"/>
      <c r="Z182" s="35"/>
      <c r="AA182" s="35"/>
      <c r="AB182" s="40">
        <f t="shared" si="97"/>
        <v>0</v>
      </c>
      <c r="AC182" s="35"/>
      <c r="AD182" s="35"/>
      <c r="AE182" s="35"/>
      <c r="AF182" s="40">
        <f t="shared" si="98"/>
        <v>0</v>
      </c>
      <c r="AG182" s="40">
        <f t="shared" si="99"/>
        <v>12163483</v>
      </c>
      <c r="AH182" s="41">
        <f t="shared" si="101"/>
        <v>3.5254199232127192E-2</v>
      </c>
      <c r="AI182" s="42">
        <f t="shared" si="100"/>
        <v>5.7591815314671215E-3</v>
      </c>
    </row>
    <row r="183" spans="1:35" ht="12.75" customHeight="1">
      <c r="A183" s="36">
        <v>19</v>
      </c>
      <c r="B183" s="96" t="s">
        <v>550</v>
      </c>
      <c r="C183" s="97">
        <v>41708</v>
      </c>
      <c r="D183" s="83" t="s">
        <v>551</v>
      </c>
      <c r="E183" s="98" t="s">
        <v>225</v>
      </c>
      <c r="F183" s="96" t="s">
        <v>203</v>
      </c>
      <c r="G183" s="99">
        <v>41789</v>
      </c>
      <c r="H183" s="99">
        <v>42093</v>
      </c>
      <c r="I183" s="230"/>
      <c r="J183" s="100">
        <v>2814320</v>
      </c>
      <c r="K183" s="100"/>
      <c r="L183" s="91"/>
      <c r="M183" s="91"/>
      <c r="N183" s="91"/>
      <c r="O183" s="19" t="s">
        <v>296</v>
      </c>
      <c r="P183" s="25"/>
      <c r="Q183" s="22"/>
      <c r="R183" s="22"/>
      <c r="S183" s="22"/>
      <c r="T183" s="40">
        <f t="shared" si="95"/>
        <v>0</v>
      </c>
      <c r="U183" s="40"/>
      <c r="V183" s="100">
        <v>2814320</v>
      </c>
      <c r="W183" s="40"/>
      <c r="X183" s="40">
        <f t="shared" si="96"/>
        <v>2814320</v>
      </c>
      <c r="Y183" s="35"/>
      <c r="Z183" s="35"/>
      <c r="AA183" s="35"/>
      <c r="AB183" s="40">
        <f t="shared" si="97"/>
        <v>0</v>
      </c>
      <c r="AC183" s="35"/>
      <c r="AD183" s="35"/>
      <c r="AE183" s="35"/>
      <c r="AF183" s="40">
        <f t="shared" si="98"/>
        <v>0</v>
      </c>
      <c r="AG183" s="40">
        <f t="shared" si="99"/>
        <v>2814320</v>
      </c>
      <c r="AH183" s="41">
        <f t="shared" si="101"/>
        <v>8.1569233074901496E-3</v>
      </c>
      <c r="AI183" s="42">
        <f t="shared" si="100"/>
        <v>1.3325278431875597E-3</v>
      </c>
    </row>
    <row r="184" spans="1:35">
      <c r="A184" s="36">
        <v>20</v>
      </c>
      <c r="B184" s="96" t="s">
        <v>552</v>
      </c>
      <c r="C184" s="97">
        <v>41708</v>
      </c>
      <c r="D184" s="83" t="s">
        <v>226</v>
      </c>
      <c r="E184" s="98" t="s">
        <v>225</v>
      </c>
      <c r="F184" s="96" t="s">
        <v>203</v>
      </c>
      <c r="G184" s="99">
        <v>41789</v>
      </c>
      <c r="H184" s="99">
        <v>42093</v>
      </c>
      <c r="I184" s="230"/>
      <c r="J184" s="100">
        <v>23554407</v>
      </c>
      <c r="K184" s="100"/>
      <c r="L184" s="91"/>
      <c r="M184" s="91"/>
      <c r="N184" s="91"/>
      <c r="O184" s="19" t="s">
        <v>296</v>
      </c>
      <c r="P184" s="25"/>
      <c r="Q184" s="22"/>
      <c r="R184" s="22"/>
      <c r="S184" s="22"/>
      <c r="T184" s="40">
        <f t="shared" si="95"/>
        <v>0</v>
      </c>
      <c r="U184" s="40"/>
      <c r="V184" s="100">
        <v>23554407</v>
      </c>
      <c r="W184" s="40"/>
      <c r="X184" s="40">
        <f t="shared" si="96"/>
        <v>23554407</v>
      </c>
      <c r="Y184" s="35"/>
      <c r="Z184" s="35"/>
      <c r="AA184" s="35"/>
      <c r="AB184" s="40">
        <f t="shared" si="97"/>
        <v>0</v>
      </c>
      <c r="AC184" s="35"/>
      <c r="AD184" s="35"/>
      <c r="AE184" s="35"/>
      <c r="AF184" s="40">
        <f t="shared" si="98"/>
        <v>0</v>
      </c>
      <c r="AG184" s="40">
        <f t="shared" si="99"/>
        <v>23554407</v>
      </c>
      <c r="AH184" s="41">
        <f t="shared" si="101"/>
        <v>6.8269241398422761E-2</v>
      </c>
      <c r="AI184" s="42">
        <f t="shared" si="100"/>
        <v>1.1152570836746341E-2</v>
      </c>
    </row>
    <row r="185" spans="1:35">
      <c r="A185" s="36">
        <v>21</v>
      </c>
      <c r="B185" s="96" t="s">
        <v>553</v>
      </c>
      <c r="C185" s="97">
        <v>41779</v>
      </c>
      <c r="D185" s="83" t="s">
        <v>554</v>
      </c>
      <c r="E185" s="98" t="s">
        <v>225</v>
      </c>
      <c r="F185" s="96" t="s">
        <v>203</v>
      </c>
      <c r="G185" s="99">
        <v>41789</v>
      </c>
      <c r="H185" s="99">
        <v>42093</v>
      </c>
      <c r="I185" s="230"/>
      <c r="J185" s="100">
        <v>2653945</v>
      </c>
      <c r="K185" s="100"/>
      <c r="L185" s="91"/>
      <c r="M185" s="91"/>
      <c r="N185" s="91"/>
      <c r="O185" s="19" t="s">
        <v>296</v>
      </c>
      <c r="P185" s="25"/>
      <c r="Q185" s="22"/>
      <c r="R185" s="22"/>
      <c r="S185" s="22"/>
      <c r="T185" s="40">
        <f t="shared" si="95"/>
        <v>0</v>
      </c>
      <c r="U185" s="40"/>
      <c r="V185" s="100">
        <v>2653945</v>
      </c>
      <c r="W185" s="40"/>
      <c r="X185" s="40">
        <f t="shared" si="96"/>
        <v>2653945</v>
      </c>
      <c r="Y185" s="35"/>
      <c r="Z185" s="35"/>
      <c r="AA185" s="35"/>
      <c r="AB185" s="40">
        <f t="shared" si="97"/>
        <v>0</v>
      </c>
      <c r="AC185" s="35"/>
      <c r="AD185" s="35"/>
      <c r="AE185" s="35"/>
      <c r="AF185" s="40">
        <f t="shared" si="98"/>
        <v>0</v>
      </c>
      <c r="AG185" s="40">
        <f t="shared" si="99"/>
        <v>2653945</v>
      </c>
      <c r="AH185" s="41">
        <f t="shared" si="101"/>
        <v>7.6920982074877575E-3</v>
      </c>
      <c r="AI185" s="42">
        <f t="shared" si="100"/>
        <v>1.2565932824939623E-3</v>
      </c>
    </row>
    <row r="186" spans="1:35" ht="12.75">
      <c r="A186" s="36">
        <v>22</v>
      </c>
      <c r="B186" s="96" t="s">
        <v>555</v>
      </c>
      <c r="C186" s="97">
        <v>41792</v>
      </c>
      <c r="D186" s="83" t="s">
        <v>556</v>
      </c>
      <c r="E186" s="98" t="s">
        <v>225</v>
      </c>
      <c r="F186" s="96" t="s">
        <v>203</v>
      </c>
      <c r="G186" s="99">
        <v>41796</v>
      </c>
      <c r="H186" s="99">
        <v>42093</v>
      </c>
      <c r="I186" s="230"/>
      <c r="J186" s="100">
        <v>1376120</v>
      </c>
      <c r="K186" s="145"/>
      <c r="L186" s="91"/>
      <c r="M186" s="91"/>
      <c r="N186" s="91"/>
      <c r="O186" s="19" t="s">
        <v>296</v>
      </c>
      <c r="P186" s="25"/>
      <c r="Q186" s="22"/>
      <c r="R186" s="22"/>
      <c r="S186" s="22"/>
      <c r="T186" s="40">
        <f t="shared" si="95"/>
        <v>0</v>
      </c>
      <c r="U186" s="100">
        <v>1376120</v>
      </c>
      <c r="V186" s="40"/>
      <c r="W186" s="40"/>
      <c r="X186" s="40">
        <f t="shared" si="96"/>
        <v>1376120</v>
      </c>
      <c r="Y186" s="35"/>
      <c r="Z186" s="35"/>
      <c r="AA186" s="35"/>
      <c r="AB186" s="40">
        <f t="shared" si="97"/>
        <v>0</v>
      </c>
      <c r="AC186" s="35"/>
      <c r="AD186" s="35"/>
      <c r="AE186" s="35"/>
      <c r="AF186" s="40">
        <f t="shared" si="98"/>
        <v>0</v>
      </c>
      <c r="AG186" s="40">
        <f t="shared" si="99"/>
        <v>1376120</v>
      </c>
      <c r="AH186" s="41">
        <f t="shared" si="101"/>
        <v>3.9884964403135905E-3</v>
      </c>
      <c r="AI186" s="42">
        <f t="shared" si="100"/>
        <v>6.5156706258252958E-4</v>
      </c>
    </row>
    <row r="187" spans="1:35">
      <c r="A187" s="36">
        <v>23</v>
      </c>
      <c r="B187" s="96" t="s">
        <v>557</v>
      </c>
      <c r="C187" s="97">
        <v>41792</v>
      </c>
      <c r="D187" s="83" t="s">
        <v>558</v>
      </c>
      <c r="E187" s="98" t="s">
        <v>225</v>
      </c>
      <c r="F187" s="96" t="s">
        <v>203</v>
      </c>
      <c r="G187" s="99">
        <v>41796</v>
      </c>
      <c r="H187" s="99">
        <v>42093</v>
      </c>
      <c r="I187" s="230"/>
      <c r="J187" s="100">
        <v>1000000</v>
      </c>
      <c r="K187" s="23"/>
      <c r="L187" s="91"/>
      <c r="M187" s="91"/>
      <c r="N187" s="91"/>
      <c r="O187" s="19" t="s">
        <v>296</v>
      </c>
      <c r="P187" s="25"/>
      <c r="Q187" s="22"/>
      <c r="R187" s="22"/>
      <c r="S187" s="22"/>
      <c r="T187" s="40">
        <f t="shared" si="95"/>
        <v>0</v>
      </c>
      <c r="U187" s="100">
        <v>1000000</v>
      </c>
      <c r="V187" s="40"/>
      <c r="W187" s="40"/>
      <c r="X187" s="40">
        <f t="shared" si="96"/>
        <v>1000000</v>
      </c>
      <c r="Y187" s="35"/>
      <c r="Z187" s="35"/>
      <c r="AA187" s="35"/>
      <c r="AB187" s="40">
        <f t="shared" si="97"/>
        <v>0</v>
      </c>
      <c r="AC187" s="35"/>
      <c r="AD187" s="35"/>
      <c r="AE187" s="35"/>
      <c r="AF187" s="40">
        <f t="shared" si="98"/>
        <v>0</v>
      </c>
      <c r="AG187" s="40">
        <f t="shared" si="99"/>
        <v>1000000</v>
      </c>
      <c r="AH187" s="41">
        <f t="shared" si="101"/>
        <v>2.8983638347771928E-3</v>
      </c>
      <c r="AI187" s="42">
        <f t="shared" si="100"/>
        <v>4.7348128257893908E-4</v>
      </c>
    </row>
    <row r="188" spans="1:35">
      <c r="A188" s="36">
        <v>24</v>
      </c>
      <c r="B188" s="96" t="s">
        <v>559</v>
      </c>
      <c r="C188" s="97">
        <v>41786</v>
      </c>
      <c r="D188" s="83" t="s">
        <v>560</v>
      </c>
      <c r="E188" s="98" t="s">
        <v>225</v>
      </c>
      <c r="F188" s="96" t="s">
        <v>203</v>
      </c>
      <c r="G188" s="99">
        <v>41793</v>
      </c>
      <c r="H188" s="99">
        <v>42093</v>
      </c>
      <c r="I188" s="230"/>
      <c r="J188" s="100">
        <v>7692819</v>
      </c>
      <c r="K188" s="23"/>
      <c r="L188" s="91"/>
      <c r="M188" s="91"/>
      <c r="N188" s="91"/>
      <c r="O188" s="19" t="s">
        <v>296</v>
      </c>
      <c r="P188" s="25"/>
      <c r="Q188" s="22"/>
      <c r="R188" s="22"/>
      <c r="S188" s="22"/>
      <c r="T188" s="40">
        <f t="shared" si="95"/>
        <v>0</v>
      </c>
      <c r="U188" s="100">
        <v>7692819</v>
      </c>
      <c r="V188" s="40"/>
      <c r="W188" s="40"/>
      <c r="X188" s="40">
        <f t="shared" si="96"/>
        <v>7692819</v>
      </c>
      <c r="Y188" s="35"/>
      <c r="Z188" s="35"/>
      <c r="AA188" s="35"/>
      <c r="AB188" s="40">
        <f t="shared" si="97"/>
        <v>0</v>
      </c>
      <c r="AC188" s="35"/>
      <c r="AD188" s="35"/>
      <c r="AE188" s="35"/>
      <c r="AF188" s="40">
        <f t="shared" si="98"/>
        <v>0</v>
      </c>
      <c r="AG188" s="40">
        <f t="shared" si="99"/>
        <v>7692819</v>
      </c>
      <c r="AH188" s="41">
        <f t="shared" si="101"/>
        <v>2.229658837708685E-2</v>
      </c>
      <c r="AI188" s="42">
        <f t="shared" si="100"/>
        <v>3.6424058067676315E-3</v>
      </c>
    </row>
    <row r="189" spans="1:35">
      <c r="A189" s="36">
        <v>25</v>
      </c>
      <c r="B189" s="96" t="s">
        <v>561</v>
      </c>
      <c r="C189" s="97">
        <v>41792</v>
      </c>
      <c r="D189" s="83" t="s">
        <v>562</v>
      </c>
      <c r="E189" s="98" t="s">
        <v>225</v>
      </c>
      <c r="F189" s="96" t="s">
        <v>203</v>
      </c>
      <c r="G189" s="99">
        <v>41796</v>
      </c>
      <c r="H189" s="99">
        <v>42093</v>
      </c>
      <c r="I189" s="230"/>
      <c r="J189" s="100">
        <v>4481011</v>
      </c>
      <c r="K189" s="23"/>
      <c r="L189" s="91"/>
      <c r="M189" s="91"/>
      <c r="N189" s="91"/>
      <c r="O189" s="19" t="s">
        <v>296</v>
      </c>
      <c r="P189" s="25"/>
      <c r="Q189" s="22"/>
      <c r="R189" s="22"/>
      <c r="S189" s="22"/>
      <c r="T189" s="40">
        <f t="shared" si="95"/>
        <v>0</v>
      </c>
      <c r="U189" s="100">
        <v>4481011</v>
      </c>
      <c r="V189" s="40"/>
      <c r="W189" s="40"/>
      <c r="X189" s="40">
        <f t="shared" si="96"/>
        <v>4481011</v>
      </c>
      <c r="Y189" s="35"/>
      <c r="Z189" s="35"/>
      <c r="AA189" s="35"/>
      <c r="AB189" s="40">
        <f t="shared" si="97"/>
        <v>0</v>
      </c>
      <c r="AC189" s="35"/>
      <c r="AD189" s="35"/>
      <c r="AE189" s="35"/>
      <c r="AF189" s="40">
        <f t="shared" si="98"/>
        <v>0</v>
      </c>
      <c r="AG189" s="40">
        <f t="shared" si="99"/>
        <v>4481011</v>
      </c>
      <c r="AH189" s="41">
        <f t="shared" si="101"/>
        <v>1.2987600225638784E-2</v>
      </c>
      <c r="AI189" s="42">
        <f t="shared" si="100"/>
        <v>2.1216748355303342E-3</v>
      </c>
    </row>
    <row r="190" spans="1:35">
      <c r="A190" s="36">
        <v>26</v>
      </c>
      <c r="B190" s="96" t="s">
        <v>563</v>
      </c>
      <c r="C190" s="97">
        <v>41792</v>
      </c>
      <c r="D190" s="83" t="s">
        <v>564</v>
      </c>
      <c r="E190" s="98" t="s">
        <v>225</v>
      </c>
      <c r="F190" s="96" t="s">
        <v>203</v>
      </c>
      <c r="G190" s="99">
        <v>41796</v>
      </c>
      <c r="H190" s="99">
        <v>42093</v>
      </c>
      <c r="I190" s="230"/>
      <c r="J190" s="100">
        <v>3951601</v>
      </c>
      <c r="K190" s="23"/>
      <c r="L190" s="91"/>
      <c r="M190" s="91"/>
      <c r="N190" s="91"/>
      <c r="O190" s="19" t="s">
        <v>296</v>
      </c>
      <c r="P190" s="25"/>
      <c r="Q190" s="22"/>
      <c r="R190" s="22"/>
      <c r="S190" s="22"/>
      <c r="T190" s="40">
        <f t="shared" si="95"/>
        <v>0</v>
      </c>
      <c r="U190" s="100">
        <v>3951601</v>
      </c>
      <c r="V190" s="40"/>
      <c r="W190" s="40"/>
      <c r="X190" s="40">
        <f t="shared" si="96"/>
        <v>3951601</v>
      </c>
      <c r="Y190" s="35"/>
      <c r="Z190" s="35"/>
      <c r="AA190" s="35"/>
      <c r="AB190" s="40">
        <f t="shared" si="97"/>
        <v>0</v>
      </c>
      <c r="AC190" s="35"/>
      <c r="AD190" s="35"/>
      <c r="AE190" s="35"/>
      <c r="AF190" s="40">
        <f t="shared" si="98"/>
        <v>0</v>
      </c>
      <c r="AG190" s="40">
        <f t="shared" si="99"/>
        <v>3951601</v>
      </c>
      <c r="AH190" s="41">
        <f t="shared" si="101"/>
        <v>1.1453177427869389E-2</v>
      </c>
      <c r="AI190" s="42">
        <f t="shared" si="100"/>
        <v>1.8710091097202182E-3</v>
      </c>
    </row>
    <row r="191" spans="1:35" ht="12.75">
      <c r="A191" s="36">
        <v>27</v>
      </c>
      <c r="B191" s="96" t="s">
        <v>565</v>
      </c>
      <c r="C191" s="97">
        <v>41793</v>
      </c>
      <c r="D191" s="83" t="s">
        <v>566</v>
      </c>
      <c r="E191" s="98" t="s">
        <v>225</v>
      </c>
      <c r="F191" s="96" t="s">
        <v>203</v>
      </c>
      <c r="G191" s="99">
        <v>41801</v>
      </c>
      <c r="H191" s="99">
        <v>42093</v>
      </c>
      <c r="I191" s="230"/>
      <c r="J191" s="100">
        <v>10432987</v>
      </c>
      <c r="K191" s="125"/>
      <c r="L191" s="91"/>
      <c r="M191" s="91"/>
      <c r="N191" s="91"/>
      <c r="O191" s="19" t="s">
        <v>296</v>
      </c>
      <c r="P191" s="25"/>
      <c r="Q191" s="22"/>
      <c r="R191" s="22"/>
      <c r="S191" s="22"/>
      <c r="T191" s="40">
        <f t="shared" si="95"/>
        <v>0</v>
      </c>
      <c r="U191" s="100">
        <v>10432987</v>
      </c>
      <c r="V191" s="40"/>
      <c r="W191" s="40"/>
      <c r="X191" s="40">
        <f t="shared" si="96"/>
        <v>10432987</v>
      </c>
      <c r="Y191" s="35"/>
      <c r="Z191" s="35"/>
      <c r="AA191" s="35"/>
      <c r="AB191" s="40">
        <f t="shared" si="97"/>
        <v>0</v>
      </c>
      <c r="AC191" s="35"/>
      <c r="AD191" s="35"/>
      <c r="AE191" s="35"/>
      <c r="AF191" s="40">
        <f t="shared" si="98"/>
        <v>0</v>
      </c>
      <c r="AG191" s="40">
        <f t="shared" si="99"/>
        <v>10432987</v>
      </c>
      <c r="AH191" s="41">
        <f t="shared" si="101"/>
        <v>3.0238592209500603E-2</v>
      </c>
      <c r="AI191" s="42">
        <f t="shared" si="100"/>
        <v>4.9398240658893979E-3</v>
      </c>
    </row>
    <row r="192" spans="1:35">
      <c r="A192" s="36">
        <v>28</v>
      </c>
      <c r="B192" s="96" t="s">
        <v>567</v>
      </c>
      <c r="C192" s="97">
        <v>41787</v>
      </c>
      <c r="D192" s="83" t="s">
        <v>568</v>
      </c>
      <c r="E192" s="98" t="s">
        <v>225</v>
      </c>
      <c r="F192" s="96" t="s">
        <v>203</v>
      </c>
      <c r="G192" s="99">
        <v>41793</v>
      </c>
      <c r="H192" s="99">
        <v>42093</v>
      </c>
      <c r="I192" s="230"/>
      <c r="J192" s="100">
        <v>18029236</v>
      </c>
      <c r="K192" s="23"/>
      <c r="L192" s="91"/>
      <c r="M192" s="91"/>
      <c r="N192" s="91"/>
      <c r="O192" s="19" t="s">
        <v>296</v>
      </c>
      <c r="P192" s="25"/>
      <c r="Q192" s="22"/>
      <c r="R192" s="22"/>
      <c r="S192" s="22"/>
      <c r="T192" s="40">
        <f t="shared" si="95"/>
        <v>0</v>
      </c>
      <c r="U192" s="100">
        <v>18029236</v>
      </c>
      <c r="V192" s="40"/>
      <c r="W192" s="40"/>
      <c r="X192" s="40">
        <f t="shared" si="96"/>
        <v>18029236</v>
      </c>
      <c r="Y192" s="35"/>
      <c r="Z192" s="35"/>
      <c r="AA192" s="35"/>
      <c r="AB192" s="40">
        <f t="shared" si="97"/>
        <v>0</v>
      </c>
      <c r="AC192" s="35"/>
      <c r="AD192" s="35"/>
      <c r="AE192" s="35"/>
      <c r="AF192" s="40">
        <f t="shared" si="98"/>
        <v>0</v>
      </c>
      <c r="AG192" s="40">
        <f t="shared" si="99"/>
        <v>18029236</v>
      </c>
      <c r="AH192" s="41">
        <f t="shared" si="101"/>
        <v>5.2255285591063017E-2</v>
      </c>
      <c r="AI192" s="42">
        <f t="shared" si="100"/>
        <v>8.5365057851983818E-3</v>
      </c>
    </row>
    <row r="193" spans="1:35">
      <c r="A193" s="36">
        <v>29</v>
      </c>
      <c r="B193" s="96" t="s">
        <v>569</v>
      </c>
      <c r="C193" s="97">
        <v>41792</v>
      </c>
      <c r="D193" s="83" t="s">
        <v>570</v>
      </c>
      <c r="E193" s="98" t="s">
        <v>225</v>
      </c>
      <c r="F193" s="96" t="s">
        <v>203</v>
      </c>
      <c r="G193" s="99">
        <v>41796</v>
      </c>
      <c r="H193" s="99">
        <v>42093</v>
      </c>
      <c r="I193" s="230"/>
      <c r="J193" s="100">
        <v>4360299</v>
      </c>
      <c r="K193" s="23"/>
      <c r="L193" s="91"/>
      <c r="M193" s="91"/>
      <c r="N193" s="91"/>
      <c r="O193" s="19" t="s">
        <v>296</v>
      </c>
      <c r="P193" s="25"/>
      <c r="Q193" s="22"/>
      <c r="R193" s="22"/>
      <c r="S193" s="22"/>
      <c r="T193" s="40">
        <f t="shared" si="95"/>
        <v>0</v>
      </c>
      <c r="U193" s="100">
        <v>4360299</v>
      </c>
      <c r="V193" s="40"/>
      <c r="W193" s="40"/>
      <c r="X193" s="40">
        <f t="shared" si="96"/>
        <v>4360299</v>
      </c>
      <c r="Y193" s="35"/>
      <c r="Z193" s="35"/>
      <c r="AA193" s="35"/>
      <c r="AB193" s="40">
        <f t="shared" si="97"/>
        <v>0</v>
      </c>
      <c r="AC193" s="35"/>
      <c r="AD193" s="35"/>
      <c r="AE193" s="35"/>
      <c r="AF193" s="40">
        <f t="shared" si="98"/>
        <v>0</v>
      </c>
      <c r="AG193" s="40">
        <f t="shared" si="99"/>
        <v>4360299</v>
      </c>
      <c r="AH193" s="41">
        <f t="shared" si="101"/>
        <v>1.2637732930415159E-2</v>
      </c>
      <c r="AI193" s="42">
        <f t="shared" si="100"/>
        <v>2.0645199629476655E-3</v>
      </c>
    </row>
    <row r="194" spans="1:35">
      <c r="A194" s="36">
        <v>30</v>
      </c>
      <c r="B194" s="96" t="s">
        <v>571</v>
      </c>
      <c r="C194" s="97">
        <v>41708</v>
      </c>
      <c r="D194" s="83" t="s">
        <v>572</v>
      </c>
      <c r="E194" s="98" t="s">
        <v>225</v>
      </c>
      <c r="F194" s="96" t="s">
        <v>203</v>
      </c>
      <c r="G194" s="99">
        <v>41793</v>
      </c>
      <c r="H194" s="99">
        <v>42093</v>
      </c>
      <c r="I194" s="230"/>
      <c r="J194" s="100">
        <v>3223879</v>
      </c>
      <c r="K194" s="23"/>
      <c r="L194" s="91"/>
      <c r="M194" s="91"/>
      <c r="N194" s="91"/>
      <c r="O194" s="19" t="s">
        <v>296</v>
      </c>
      <c r="P194" s="25"/>
      <c r="Q194" s="22"/>
      <c r="R194" s="22"/>
      <c r="S194" s="22"/>
      <c r="T194" s="40">
        <f t="shared" si="95"/>
        <v>0</v>
      </c>
      <c r="U194" s="100">
        <v>3223879</v>
      </c>
      <c r="V194" s="40"/>
      <c r="W194" s="40"/>
      <c r="X194" s="40">
        <f t="shared" si="96"/>
        <v>3223879</v>
      </c>
      <c r="Y194" s="35"/>
      <c r="Z194" s="35"/>
      <c r="AA194" s="35"/>
      <c r="AB194" s="40">
        <f t="shared" si="97"/>
        <v>0</v>
      </c>
      <c r="AC194" s="35"/>
      <c r="AD194" s="35"/>
      <c r="AE194" s="35"/>
      <c r="AF194" s="40">
        <f t="shared" si="98"/>
        <v>0</v>
      </c>
      <c r="AG194" s="40">
        <f t="shared" si="99"/>
        <v>3223879</v>
      </c>
      <c r="AH194" s="41">
        <f t="shared" si="101"/>
        <v>9.3439743012976618E-3</v>
      </c>
      <c r="AI194" s="42">
        <f t="shared" si="100"/>
        <v>1.5264463637993074E-3</v>
      </c>
    </row>
    <row r="195" spans="1:35">
      <c r="A195" s="36">
        <v>31</v>
      </c>
      <c r="B195" s="96" t="s">
        <v>573</v>
      </c>
      <c r="C195" s="97">
        <v>41792</v>
      </c>
      <c r="D195" s="83" t="s">
        <v>574</v>
      </c>
      <c r="E195" s="98" t="s">
        <v>225</v>
      </c>
      <c r="F195" s="96" t="s">
        <v>203</v>
      </c>
      <c r="G195" s="99">
        <v>41796</v>
      </c>
      <c r="H195" s="99">
        <v>42093</v>
      </c>
      <c r="I195" s="230"/>
      <c r="J195" s="100">
        <v>5213907</v>
      </c>
      <c r="K195" s="23"/>
      <c r="L195" s="91"/>
      <c r="M195" s="91"/>
      <c r="N195" s="91"/>
      <c r="O195" s="19" t="s">
        <v>296</v>
      </c>
      <c r="P195" s="25"/>
      <c r="Q195" s="22"/>
      <c r="R195" s="22"/>
      <c r="S195" s="22"/>
      <c r="T195" s="40">
        <f t="shared" si="95"/>
        <v>0</v>
      </c>
      <c r="U195" s="100">
        <v>5213907</v>
      </c>
      <c r="V195" s="40"/>
      <c r="W195" s="40"/>
      <c r="X195" s="40">
        <f t="shared" si="96"/>
        <v>5213907</v>
      </c>
      <c r="Y195" s="35"/>
      <c r="Z195" s="35"/>
      <c r="AA195" s="35"/>
      <c r="AB195" s="40">
        <f t="shared" si="97"/>
        <v>0</v>
      </c>
      <c r="AC195" s="35"/>
      <c r="AD195" s="35"/>
      <c r="AE195" s="35"/>
      <c r="AF195" s="40">
        <f t="shared" si="98"/>
        <v>0</v>
      </c>
      <c r="AG195" s="40">
        <f t="shared" si="99"/>
        <v>5213907</v>
      </c>
      <c r="AH195" s="41">
        <f t="shared" si="101"/>
        <v>1.5111799486691649E-2</v>
      </c>
      <c r="AI195" s="42">
        <f t="shared" si="100"/>
        <v>2.4686873736073085E-3</v>
      </c>
    </row>
    <row r="196" spans="1:35">
      <c r="A196" s="36">
        <v>32</v>
      </c>
      <c r="B196" s="96" t="s">
        <v>575</v>
      </c>
      <c r="C196" s="97">
        <v>41787</v>
      </c>
      <c r="D196" s="83" t="s">
        <v>576</v>
      </c>
      <c r="E196" s="98" t="s">
        <v>225</v>
      </c>
      <c r="F196" s="96" t="s">
        <v>203</v>
      </c>
      <c r="G196" s="99">
        <v>41793</v>
      </c>
      <c r="H196" s="99">
        <v>42093</v>
      </c>
      <c r="I196" s="230"/>
      <c r="J196" s="100">
        <v>19413115</v>
      </c>
      <c r="K196" s="23"/>
      <c r="L196" s="91"/>
      <c r="M196" s="91"/>
      <c r="N196" s="91"/>
      <c r="O196" s="19" t="s">
        <v>296</v>
      </c>
      <c r="P196" s="25"/>
      <c r="Q196" s="22"/>
      <c r="R196" s="22"/>
      <c r="S196" s="74"/>
      <c r="T196" s="40">
        <f t="shared" si="95"/>
        <v>0</v>
      </c>
      <c r="U196" s="100">
        <v>19413115</v>
      </c>
      <c r="V196" s="40"/>
      <c r="W196" s="40"/>
      <c r="X196" s="40">
        <f t="shared" si="96"/>
        <v>19413115</v>
      </c>
      <c r="Y196" s="35"/>
      <c r="Z196" s="35"/>
      <c r="AA196" s="35"/>
      <c r="AB196" s="40">
        <f t="shared" si="97"/>
        <v>0</v>
      </c>
      <c r="AC196" s="35"/>
      <c r="AD196" s="35"/>
      <c r="AE196" s="35"/>
      <c r="AF196" s="40">
        <f t="shared" si="98"/>
        <v>0</v>
      </c>
      <c r="AG196" s="40">
        <f t="shared" si="99"/>
        <v>19413115</v>
      </c>
      <c r="AH196" s="41">
        <f t="shared" si="101"/>
        <v>5.6266270436370648E-2</v>
      </c>
      <c r="AI196" s="42">
        <f t="shared" si="100"/>
        <v>9.1917465890524411E-3</v>
      </c>
    </row>
    <row r="197" spans="1:35">
      <c r="A197" s="36">
        <v>33</v>
      </c>
      <c r="B197" s="96" t="s">
        <v>577</v>
      </c>
      <c r="C197" s="97">
        <v>41787</v>
      </c>
      <c r="D197" s="83" t="s">
        <v>578</v>
      </c>
      <c r="E197" s="98" t="s">
        <v>225</v>
      </c>
      <c r="F197" s="96" t="s">
        <v>203</v>
      </c>
      <c r="G197" s="99">
        <v>41793</v>
      </c>
      <c r="H197" s="99">
        <v>42093</v>
      </c>
      <c r="I197" s="230"/>
      <c r="J197" s="100">
        <v>1165735</v>
      </c>
      <c r="K197" s="23"/>
      <c r="L197" s="91"/>
      <c r="M197" s="91"/>
      <c r="N197" s="91"/>
      <c r="O197" s="19" t="s">
        <v>296</v>
      </c>
      <c r="P197" s="25"/>
      <c r="Q197" s="22"/>
      <c r="R197" s="22"/>
      <c r="S197" s="74"/>
      <c r="T197" s="40">
        <f t="shared" si="95"/>
        <v>0</v>
      </c>
      <c r="U197" s="100">
        <v>1165735</v>
      </c>
      <c r="V197" s="40"/>
      <c r="W197" s="40"/>
      <c r="X197" s="40">
        <f t="shared" si="96"/>
        <v>1165735</v>
      </c>
      <c r="Y197" s="35"/>
      <c r="Z197" s="35"/>
      <c r="AA197" s="35"/>
      <c r="AB197" s="40">
        <f t="shared" si="97"/>
        <v>0</v>
      </c>
      <c r="AC197" s="35"/>
      <c r="AD197" s="35"/>
      <c r="AE197" s="35"/>
      <c r="AF197" s="40">
        <f t="shared" si="98"/>
        <v>0</v>
      </c>
      <c r="AG197" s="40">
        <f t="shared" si="99"/>
        <v>1165735</v>
      </c>
      <c r="AH197" s="41">
        <f t="shared" si="101"/>
        <v>3.378724164933991E-3</v>
      </c>
      <c r="AI197" s="42">
        <f t="shared" si="100"/>
        <v>5.5195370294715957E-4</v>
      </c>
    </row>
    <row r="198" spans="1:35">
      <c r="A198" s="36">
        <v>34</v>
      </c>
      <c r="B198" s="96" t="s">
        <v>579</v>
      </c>
      <c r="C198" s="97">
        <v>41786</v>
      </c>
      <c r="D198" s="83" t="s">
        <v>580</v>
      </c>
      <c r="E198" s="98" t="s">
        <v>225</v>
      </c>
      <c r="F198" s="96" t="s">
        <v>203</v>
      </c>
      <c r="G198" s="99">
        <v>41793</v>
      </c>
      <c r="H198" s="99">
        <v>42093</v>
      </c>
      <c r="I198" s="230"/>
      <c r="J198" s="100">
        <v>5297543</v>
      </c>
      <c r="K198" s="23"/>
      <c r="L198" s="91"/>
      <c r="M198" s="91"/>
      <c r="N198" s="91"/>
      <c r="O198" s="19" t="s">
        <v>296</v>
      </c>
      <c r="P198" s="25"/>
      <c r="Q198" s="22"/>
      <c r="R198" s="22"/>
      <c r="S198" s="35"/>
      <c r="T198" s="40">
        <f t="shared" si="95"/>
        <v>0</v>
      </c>
      <c r="U198" s="100">
        <v>5297543</v>
      </c>
      <c r="V198" s="40"/>
      <c r="W198" s="40"/>
      <c r="X198" s="40">
        <f t="shared" si="96"/>
        <v>5297543</v>
      </c>
      <c r="Y198" s="35"/>
      <c r="Z198" s="35"/>
      <c r="AA198" s="35"/>
      <c r="AB198" s="40">
        <f t="shared" si="97"/>
        <v>0</v>
      </c>
      <c r="AC198" s="35"/>
      <c r="AD198" s="35"/>
      <c r="AE198" s="35"/>
      <c r="AF198" s="40">
        <f t="shared" si="98"/>
        <v>0</v>
      </c>
      <c r="AG198" s="40">
        <f t="shared" si="99"/>
        <v>5297543</v>
      </c>
      <c r="AH198" s="41">
        <f t="shared" si="101"/>
        <v>1.5354207044377075E-2</v>
      </c>
      <c r="AI198" s="42">
        <f t="shared" si="100"/>
        <v>2.5082874541570805E-3</v>
      </c>
    </row>
    <row r="199" spans="1:35">
      <c r="A199" s="36">
        <v>35</v>
      </c>
      <c r="B199" s="96" t="s">
        <v>581</v>
      </c>
      <c r="C199" s="97">
        <v>41787</v>
      </c>
      <c r="D199" s="83" t="s">
        <v>582</v>
      </c>
      <c r="E199" s="98" t="s">
        <v>225</v>
      </c>
      <c r="F199" s="96" t="s">
        <v>203</v>
      </c>
      <c r="G199" s="99">
        <v>41793</v>
      </c>
      <c r="H199" s="99">
        <v>42093</v>
      </c>
      <c r="I199" s="230"/>
      <c r="J199" s="100">
        <v>7532444</v>
      </c>
      <c r="K199" s="23"/>
      <c r="L199" s="91"/>
      <c r="M199" s="91"/>
      <c r="N199" s="91"/>
      <c r="O199" s="19" t="s">
        <v>296</v>
      </c>
      <c r="P199" s="25"/>
      <c r="Q199" s="22"/>
      <c r="R199" s="22"/>
      <c r="S199" s="35"/>
      <c r="T199" s="40">
        <f t="shared" si="95"/>
        <v>0</v>
      </c>
      <c r="U199" s="100">
        <v>7532444</v>
      </c>
      <c r="V199" s="40"/>
      <c r="W199" s="40"/>
      <c r="X199" s="40">
        <f t="shared" si="96"/>
        <v>7532444</v>
      </c>
      <c r="Y199" s="35"/>
      <c r="Z199" s="35"/>
      <c r="AA199" s="35"/>
      <c r="AB199" s="40">
        <f t="shared" si="97"/>
        <v>0</v>
      </c>
      <c r="AC199" s="35"/>
      <c r="AD199" s="35"/>
      <c r="AE199" s="35"/>
      <c r="AF199" s="40">
        <f t="shared" si="98"/>
        <v>0</v>
      </c>
      <c r="AG199" s="40">
        <f t="shared" si="99"/>
        <v>7532444</v>
      </c>
      <c r="AH199" s="41">
        <f t="shared" si="101"/>
        <v>2.1831763277084457E-2</v>
      </c>
      <c r="AI199" s="42">
        <f t="shared" si="100"/>
        <v>3.5664712460740339E-3</v>
      </c>
    </row>
    <row r="200" spans="1:35">
      <c r="A200" s="36">
        <v>36</v>
      </c>
      <c r="B200" s="96" t="s">
        <v>583</v>
      </c>
      <c r="C200" s="97">
        <v>41792</v>
      </c>
      <c r="D200" s="83" t="s">
        <v>584</v>
      </c>
      <c r="E200" s="98" t="s">
        <v>225</v>
      </c>
      <c r="F200" s="96" t="s">
        <v>203</v>
      </c>
      <c r="G200" s="99">
        <v>41796</v>
      </c>
      <c r="H200" s="99">
        <v>42093</v>
      </c>
      <c r="I200" s="230"/>
      <c r="J200" s="100">
        <v>5251845</v>
      </c>
      <c r="K200" s="23"/>
      <c r="L200" s="91"/>
      <c r="M200" s="91"/>
      <c r="N200" s="91"/>
      <c r="O200" s="19" t="s">
        <v>296</v>
      </c>
      <c r="P200" s="25"/>
      <c r="Q200" s="22"/>
      <c r="R200" s="22"/>
      <c r="S200" s="35"/>
      <c r="T200" s="40">
        <f t="shared" si="95"/>
        <v>0</v>
      </c>
      <c r="U200" s="100">
        <v>5251845</v>
      </c>
      <c r="V200" s="40"/>
      <c r="W200" s="40"/>
      <c r="X200" s="40">
        <f t="shared" si="96"/>
        <v>5251845</v>
      </c>
      <c r="Y200" s="35"/>
      <c r="Z200" s="35"/>
      <c r="AA200" s="35"/>
      <c r="AB200" s="40">
        <f t="shared" si="97"/>
        <v>0</v>
      </c>
      <c r="AC200" s="35"/>
      <c r="AD200" s="35"/>
      <c r="AE200" s="35"/>
      <c r="AF200" s="40">
        <f t="shared" si="98"/>
        <v>0</v>
      </c>
      <c r="AG200" s="40">
        <f t="shared" si="99"/>
        <v>5251845</v>
      </c>
      <c r="AH200" s="41">
        <f t="shared" si="101"/>
        <v>1.5221757613855427E-2</v>
      </c>
      <c r="AI200" s="42">
        <f t="shared" si="100"/>
        <v>2.4866503065057882E-3</v>
      </c>
    </row>
    <row r="201" spans="1:35">
      <c r="A201" s="36">
        <v>37</v>
      </c>
      <c r="B201" s="96" t="s">
        <v>585</v>
      </c>
      <c r="C201" s="97">
        <v>41708</v>
      </c>
      <c r="D201" s="83" t="s">
        <v>586</v>
      </c>
      <c r="E201" s="98" t="s">
        <v>225</v>
      </c>
      <c r="F201" s="96" t="s">
        <v>203</v>
      </c>
      <c r="G201" s="99">
        <v>41793</v>
      </c>
      <c r="H201" s="99">
        <v>42093</v>
      </c>
      <c r="I201" s="230"/>
      <c r="J201" s="100">
        <v>2327160</v>
      </c>
      <c r="K201" s="23"/>
      <c r="L201" s="91"/>
      <c r="M201" s="91"/>
      <c r="N201" s="91"/>
      <c r="O201" s="19" t="s">
        <v>296</v>
      </c>
      <c r="P201" s="25"/>
      <c r="Q201" s="22"/>
      <c r="R201" s="22"/>
      <c r="S201" s="35"/>
      <c r="T201" s="40">
        <f t="shared" si="95"/>
        <v>0</v>
      </c>
      <c r="U201" s="100">
        <v>2327160</v>
      </c>
      <c r="V201" s="40"/>
      <c r="W201" s="40"/>
      <c r="X201" s="40">
        <f t="shared" si="96"/>
        <v>2327160</v>
      </c>
      <c r="Y201" s="35"/>
      <c r="Z201" s="35"/>
      <c r="AA201" s="35"/>
      <c r="AB201" s="40">
        <f t="shared" si="97"/>
        <v>0</v>
      </c>
      <c r="AC201" s="35"/>
      <c r="AD201" s="35"/>
      <c r="AE201" s="35"/>
      <c r="AF201" s="40">
        <f t="shared" si="98"/>
        <v>0</v>
      </c>
      <c r="AG201" s="40">
        <f t="shared" si="99"/>
        <v>2327160</v>
      </c>
      <c r="AH201" s="41">
        <f t="shared" si="101"/>
        <v>6.7449563817400925E-3</v>
      </c>
      <c r="AI201" s="42">
        <f t="shared" si="100"/>
        <v>1.1018667015664039E-3</v>
      </c>
    </row>
    <row r="202" spans="1:35" ht="12.75">
      <c r="A202" s="36">
        <v>38</v>
      </c>
      <c r="B202" s="96" t="s">
        <v>587</v>
      </c>
      <c r="C202" s="97">
        <v>41708</v>
      </c>
      <c r="D202" s="83" t="s">
        <v>588</v>
      </c>
      <c r="E202" s="98" t="s">
        <v>225</v>
      </c>
      <c r="F202" s="96" t="s">
        <v>203</v>
      </c>
      <c r="G202" s="99">
        <v>41793</v>
      </c>
      <c r="H202" s="99">
        <v>42093</v>
      </c>
      <c r="I202" s="230"/>
      <c r="J202" s="100">
        <v>1364048</v>
      </c>
      <c r="K202" s="125"/>
      <c r="L202" s="91"/>
      <c r="M202" s="91"/>
      <c r="N202" s="91"/>
      <c r="O202" s="19" t="s">
        <v>296</v>
      </c>
      <c r="P202" s="25"/>
      <c r="Q202" s="22"/>
      <c r="R202" s="22"/>
      <c r="S202" s="35"/>
      <c r="T202" s="40">
        <f t="shared" si="95"/>
        <v>0</v>
      </c>
      <c r="U202" s="100">
        <v>1364048</v>
      </c>
      <c r="V202" s="40"/>
      <c r="W202" s="40"/>
      <c r="X202" s="40">
        <f t="shared" si="96"/>
        <v>1364048</v>
      </c>
      <c r="Y202" s="35"/>
      <c r="Z202" s="35"/>
      <c r="AA202" s="35"/>
      <c r="AB202" s="40">
        <f t="shared" si="97"/>
        <v>0</v>
      </c>
      <c r="AC202" s="35"/>
      <c r="AD202" s="35"/>
      <c r="AE202" s="35"/>
      <c r="AF202" s="40">
        <f t="shared" si="98"/>
        <v>0</v>
      </c>
      <c r="AG202" s="40">
        <f t="shared" si="99"/>
        <v>1364048</v>
      </c>
      <c r="AH202" s="41">
        <f t="shared" si="101"/>
        <v>3.9535073921001607E-3</v>
      </c>
      <c r="AI202" s="42">
        <f t="shared" si="100"/>
        <v>6.4585119653923662E-4</v>
      </c>
    </row>
    <row r="203" spans="1:35">
      <c r="A203" s="36">
        <v>39</v>
      </c>
      <c r="B203" s="96" t="s">
        <v>589</v>
      </c>
      <c r="C203" s="97">
        <v>41703</v>
      </c>
      <c r="D203" s="83" t="s">
        <v>590</v>
      </c>
      <c r="E203" s="98" t="s">
        <v>225</v>
      </c>
      <c r="F203" s="96" t="s">
        <v>203</v>
      </c>
      <c r="G203" s="99">
        <v>41793</v>
      </c>
      <c r="H203" s="99">
        <v>42093</v>
      </c>
      <c r="I203" s="230"/>
      <c r="J203" s="100">
        <v>3325622</v>
      </c>
      <c r="K203" s="23"/>
      <c r="L203" s="91"/>
      <c r="M203" s="91"/>
      <c r="N203" s="91"/>
      <c r="O203" s="19" t="s">
        <v>296</v>
      </c>
      <c r="P203" s="25"/>
      <c r="Q203" s="22"/>
      <c r="R203" s="22"/>
      <c r="S203" s="35"/>
      <c r="T203" s="40">
        <f t="shared" si="95"/>
        <v>0</v>
      </c>
      <c r="U203" s="100">
        <v>3325622</v>
      </c>
      <c r="V203" s="40"/>
      <c r="W203" s="40"/>
      <c r="X203" s="40">
        <f t="shared" si="96"/>
        <v>3325622</v>
      </c>
      <c r="Y203" s="35"/>
      <c r="Z203" s="35"/>
      <c r="AA203" s="35"/>
      <c r="AB203" s="40">
        <f t="shared" si="97"/>
        <v>0</v>
      </c>
      <c r="AC203" s="35"/>
      <c r="AD203" s="35"/>
      <c r="AE203" s="35"/>
      <c r="AF203" s="40">
        <f t="shared" si="98"/>
        <v>0</v>
      </c>
      <c r="AG203" s="40">
        <f t="shared" si="99"/>
        <v>3325622</v>
      </c>
      <c r="AH203" s="41">
        <f t="shared" si="101"/>
        <v>9.6388625329393973E-3</v>
      </c>
      <c r="AI203" s="42">
        <f t="shared" si="100"/>
        <v>1.5746197699327365E-3</v>
      </c>
    </row>
    <row r="204" spans="1:35">
      <c r="A204" s="36">
        <v>40</v>
      </c>
      <c r="B204" s="96" t="s">
        <v>591</v>
      </c>
      <c r="C204" s="97">
        <v>41785</v>
      </c>
      <c r="D204" s="83" t="s">
        <v>592</v>
      </c>
      <c r="E204" s="98" t="s">
        <v>225</v>
      </c>
      <c r="F204" s="96" t="s">
        <v>203</v>
      </c>
      <c r="G204" s="99">
        <v>41796</v>
      </c>
      <c r="H204" s="99">
        <v>42093</v>
      </c>
      <c r="I204" s="230"/>
      <c r="J204" s="100">
        <v>2108153</v>
      </c>
      <c r="K204" s="23"/>
      <c r="L204" s="91"/>
      <c r="M204" s="91"/>
      <c r="N204" s="91"/>
      <c r="O204" s="19" t="s">
        <v>296</v>
      </c>
      <c r="P204" s="25"/>
      <c r="Q204" s="22"/>
      <c r="R204" s="22"/>
      <c r="S204" s="35"/>
      <c r="T204" s="40">
        <f t="shared" si="95"/>
        <v>0</v>
      </c>
      <c r="U204" s="100">
        <v>2108153</v>
      </c>
      <c r="V204" s="40"/>
      <c r="W204" s="40"/>
      <c r="X204" s="40">
        <f t="shared" si="96"/>
        <v>2108153</v>
      </c>
      <c r="Y204" s="35"/>
      <c r="Z204" s="35"/>
      <c r="AA204" s="35"/>
      <c r="AB204" s="40">
        <f t="shared" si="97"/>
        <v>0</v>
      </c>
      <c r="AC204" s="35"/>
      <c r="AD204" s="35"/>
      <c r="AE204" s="35"/>
      <c r="AF204" s="40">
        <f t="shared" si="98"/>
        <v>0</v>
      </c>
      <c r="AG204" s="40">
        <f t="shared" si="99"/>
        <v>2108153</v>
      </c>
      <c r="AH204" s="41">
        <f t="shared" si="101"/>
        <v>6.1101944133770437E-3</v>
      </c>
      <c r="AI204" s="42">
        <f t="shared" si="100"/>
        <v>9.9817098631263816E-4</v>
      </c>
    </row>
    <row r="205" spans="1:35">
      <c r="A205" s="36">
        <v>41</v>
      </c>
      <c r="B205" s="96" t="s">
        <v>593</v>
      </c>
      <c r="C205" s="97">
        <v>41793</v>
      </c>
      <c r="D205" s="83" t="s">
        <v>594</v>
      </c>
      <c r="E205" s="98" t="s">
        <v>225</v>
      </c>
      <c r="F205" s="96" t="s">
        <v>203</v>
      </c>
      <c r="G205" s="99">
        <v>41796</v>
      </c>
      <c r="H205" s="99">
        <v>42093</v>
      </c>
      <c r="I205" s="230"/>
      <c r="J205" s="100">
        <v>1019156</v>
      </c>
      <c r="K205" s="23"/>
      <c r="L205" s="91"/>
      <c r="M205" s="91"/>
      <c r="N205" s="91"/>
      <c r="O205" s="19" t="s">
        <v>296</v>
      </c>
      <c r="P205" s="25"/>
      <c r="Q205" s="22"/>
      <c r="R205" s="22"/>
      <c r="S205" s="35"/>
      <c r="T205" s="40">
        <f t="shared" si="95"/>
        <v>0</v>
      </c>
      <c r="U205" s="100">
        <v>1019156</v>
      </c>
      <c r="V205" s="40"/>
      <c r="W205" s="40"/>
      <c r="X205" s="40">
        <f t="shared" si="96"/>
        <v>1019156</v>
      </c>
      <c r="Y205" s="35"/>
      <c r="Z205" s="35"/>
      <c r="AA205" s="35"/>
      <c r="AB205" s="40">
        <f t="shared" si="97"/>
        <v>0</v>
      </c>
      <c r="AC205" s="35"/>
      <c r="AD205" s="35"/>
      <c r="AE205" s="35"/>
      <c r="AF205" s="40">
        <f t="shared" si="98"/>
        <v>0</v>
      </c>
      <c r="AG205" s="40">
        <f t="shared" si="99"/>
        <v>1019156</v>
      </c>
      <c r="AH205" s="41">
        <f t="shared" si="101"/>
        <v>2.9538848923961847E-3</v>
      </c>
      <c r="AI205" s="42">
        <f t="shared" si="100"/>
        <v>4.8255129002802119E-4</v>
      </c>
    </row>
    <row r="206" spans="1:35">
      <c r="A206" s="36">
        <v>42</v>
      </c>
      <c r="B206" s="96" t="s">
        <v>595</v>
      </c>
      <c r="C206" s="97">
        <v>41786</v>
      </c>
      <c r="D206" s="83" t="s">
        <v>596</v>
      </c>
      <c r="E206" s="98" t="s">
        <v>225</v>
      </c>
      <c r="F206" s="96" t="s">
        <v>203</v>
      </c>
      <c r="G206" s="99">
        <v>41793</v>
      </c>
      <c r="H206" s="99">
        <v>42093</v>
      </c>
      <c r="I206" s="230"/>
      <c r="J206" s="100">
        <v>3133345</v>
      </c>
      <c r="K206" s="23"/>
      <c r="L206" s="91"/>
      <c r="M206" s="91"/>
      <c r="N206" s="91"/>
      <c r="O206" s="19" t="s">
        <v>296</v>
      </c>
      <c r="P206" s="25"/>
      <c r="Q206" s="22"/>
      <c r="R206" s="22"/>
      <c r="S206" s="35"/>
      <c r="T206" s="40">
        <f t="shared" si="95"/>
        <v>0</v>
      </c>
      <c r="U206" s="100">
        <v>3133345</v>
      </c>
      <c r="V206" s="40"/>
      <c r="W206" s="40"/>
      <c r="X206" s="40">
        <f t="shared" si="96"/>
        <v>3133345</v>
      </c>
      <c r="Y206" s="35"/>
      <c r="Z206" s="35"/>
      <c r="AA206" s="35"/>
      <c r="AB206" s="40">
        <f t="shared" si="97"/>
        <v>0</v>
      </c>
      <c r="AC206" s="35"/>
      <c r="AD206" s="35"/>
      <c r="AE206" s="35"/>
      <c r="AF206" s="40">
        <f t="shared" si="98"/>
        <v>0</v>
      </c>
      <c r="AG206" s="40">
        <f t="shared" si="99"/>
        <v>3133345</v>
      </c>
      <c r="AH206" s="41">
        <f t="shared" si="101"/>
        <v>9.0815738298799433E-3</v>
      </c>
      <c r="AI206" s="42">
        <f t="shared" si="100"/>
        <v>1.4835802093623059E-3</v>
      </c>
    </row>
    <row r="207" spans="1:35">
      <c r="A207" s="36">
        <v>43</v>
      </c>
      <c r="B207" s="96" t="s">
        <v>597</v>
      </c>
      <c r="C207" s="97">
        <v>41792</v>
      </c>
      <c r="D207" s="83" t="s">
        <v>598</v>
      </c>
      <c r="E207" s="98" t="s">
        <v>225</v>
      </c>
      <c r="F207" s="96" t="s">
        <v>203</v>
      </c>
      <c r="G207" s="99">
        <v>41796</v>
      </c>
      <c r="H207" s="99">
        <v>42093</v>
      </c>
      <c r="I207" s="230"/>
      <c r="J207" s="100">
        <v>8445546</v>
      </c>
      <c r="K207" s="23"/>
      <c r="L207" s="91"/>
      <c r="M207" s="91"/>
      <c r="N207" s="91"/>
      <c r="O207" s="19" t="s">
        <v>296</v>
      </c>
      <c r="P207" s="25"/>
      <c r="Q207" s="22"/>
      <c r="R207" s="22"/>
      <c r="S207" s="35"/>
      <c r="T207" s="40">
        <f t="shared" si="95"/>
        <v>0</v>
      </c>
      <c r="U207" s="100">
        <v>8445546</v>
      </c>
      <c r="V207" s="40"/>
      <c r="W207" s="40"/>
      <c r="X207" s="40">
        <f t="shared" si="96"/>
        <v>8445546</v>
      </c>
      <c r="Y207" s="35"/>
      <c r="Z207" s="35"/>
      <c r="AA207" s="35"/>
      <c r="AB207" s="40">
        <f t="shared" si="97"/>
        <v>0</v>
      </c>
      <c r="AC207" s="35"/>
      <c r="AD207" s="35"/>
      <c r="AE207" s="35"/>
      <c r="AF207" s="40">
        <f t="shared" si="98"/>
        <v>0</v>
      </c>
      <c r="AG207" s="40">
        <f t="shared" si="99"/>
        <v>8445546</v>
      </c>
      <c r="AH207" s="41">
        <f t="shared" si="101"/>
        <v>2.4478265091347182E-2</v>
      </c>
      <c r="AI207" s="42">
        <f t="shared" si="100"/>
        <v>3.9988079521594286E-3</v>
      </c>
    </row>
    <row r="208" spans="1:35">
      <c r="A208" s="36">
        <v>44</v>
      </c>
      <c r="B208" s="96" t="s">
        <v>599</v>
      </c>
      <c r="C208" s="97">
        <v>41786</v>
      </c>
      <c r="D208" s="83" t="s">
        <v>600</v>
      </c>
      <c r="E208" s="98" t="s">
        <v>225</v>
      </c>
      <c r="F208" s="96" t="s">
        <v>203</v>
      </c>
      <c r="G208" s="99">
        <v>41793</v>
      </c>
      <c r="H208" s="99">
        <v>42093</v>
      </c>
      <c r="I208" s="230"/>
      <c r="J208" s="100">
        <v>1289897</v>
      </c>
      <c r="K208" s="23"/>
      <c r="L208" s="91"/>
      <c r="M208" s="91"/>
      <c r="N208" s="91"/>
      <c r="O208" s="19" t="s">
        <v>296</v>
      </c>
      <c r="P208" s="25"/>
      <c r="Q208" s="22"/>
      <c r="R208" s="22"/>
      <c r="S208" s="35"/>
      <c r="T208" s="40">
        <f t="shared" si="95"/>
        <v>0</v>
      </c>
      <c r="U208" s="100">
        <v>1289897</v>
      </c>
      <c r="V208" s="40"/>
      <c r="W208" s="40"/>
      <c r="X208" s="40">
        <f t="shared" si="96"/>
        <v>1289897</v>
      </c>
      <c r="Y208" s="35"/>
      <c r="Z208" s="35"/>
      <c r="AA208" s="35"/>
      <c r="AB208" s="40">
        <f t="shared" si="97"/>
        <v>0</v>
      </c>
      <c r="AC208" s="35"/>
      <c r="AD208" s="35"/>
      <c r="AE208" s="35"/>
      <c r="AF208" s="40">
        <f t="shared" si="98"/>
        <v>0</v>
      </c>
      <c r="AG208" s="40">
        <f t="shared" si="99"/>
        <v>1289897</v>
      </c>
      <c r="AH208" s="41">
        <f t="shared" si="101"/>
        <v>3.7385908153875968E-3</v>
      </c>
      <c r="AI208" s="42">
        <f t="shared" si="100"/>
        <v>6.1074208595472571E-4</v>
      </c>
    </row>
    <row r="209" spans="1:35">
      <c r="A209" s="36">
        <v>45</v>
      </c>
      <c r="B209" s="96" t="s">
        <v>601</v>
      </c>
      <c r="C209" s="97">
        <v>41786</v>
      </c>
      <c r="D209" s="83" t="s">
        <v>602</v>
      </c>
      <c r="E209" s="98" t="s">
        <v>225</v>
      </c>
      <c r="F209" s="96" t="s">
        <v>203</v>
      </c>
      <c r="G209" s="99">
        <v>41793</v>
      </c>
      <c r="H209" s="99">
        <v>42093</v>
      </c>
      <c r="I209" s="230"/>
      <c r="J209" s="100">
        <v>3022979</v>
      </c>
      <c r="K209" s="23"/>
      <c r="L209" s="91"/>
      <c r="M209" s="91"/>
      <c r="N209" s="91"/>
      <c r="O209" s="19" t="s">
        <v>296</v>
      </c>
      <c r="P209" s="25"/>
      <c r="Q209" s="22"/>
      <c r="R209" s="22"/>
      <c r="S209" s="35"/>
      <c r="T209" s="40">
        <f t="shared" si="95"/>
        <v>0</v>
      </c>
      <c r="U209" s="100">
        <v>3022979</v>
      </c>
      <c r="V209" s="40"/>
      <c r="W209" s="40"/>
      <c r="X209" s="40">
        <f t="shared" si="96"/>
        <v>3022979</v>
      </c>
      <c r="Y209" s="35"/>
      <c r="Z209" s="35"/>
      <c r="AA209" s="35"/>
      <c r="AB209" s="40">
        <f t="shared" si="97"/>
        <v>0</v>
      </c>
      <c r="AC209" s="35"/>
      <c r="AD209" s="35"/>
      <c r="AE209" s="35"/>
      <c r="AF209" s="40">
        <f t="shared" si="98"/>
        <v>0</v>
      </c>
      <c r="AG209" s="40">
        <f t="shared" si="99"/>
        <v>3022979</v>
      </c>
      <c r="AH209" s="41">
        <f t="shared" si="101"/>
        <v>8.7616930068909245E-3</v>
      </c>
      <c r="AI209" s="42">
        <f t="shared" si="100"/>
        <v>1.4313239741291987E-3</v>
      </c>
    </row>
    <row r="210" spans="1:35" ht="12.75" outlineLevel="1">
      <c r="A210" s="36">
        <v>46</v>
      </c>
      <c r="B210" s="88"/>
      <c r="C210" s="31"/>
      <c r="D210" s="39"/>
      <c r="E210" s="39"/>
      <c r="F210" s="156"/>
      <c r="G210" s="31"/>
      <c r="H210" s="125"/>
      <c r="I210" s="187"/>
      <c r="J210" s="72">
        <v>51637706</v>
      </c>
      <c r="K210" s="73" t="s">
        <v>84</v>
      </c>
      <c r="L210" s="35"/>
      <c r="M210" s="35"/>
      <c r="N210" s="35"/>
      <c r="O210" s="39"/>
      <c r="P210" s="39"/>
      <c r="Q210" s="74"/>
      <c r="R210" s="74">
        <v>8755126</v>
      </c>
      <c r="S210" s="22">
        <v>4302327</v>
      </c>
      <c r="T210" s="40">
        <f t="shared" si="95"/>
        <v>13057453</v>
      </c>
      <c r="U210" s="35">
        <v>4643107</v>
      </c>
      <c r="V210" s="35">
        <v>4364287</v>
      </c>
      <c r="W210" s="35">
        <v>216860</v>
      </c>
      <c r="X210" s="40">
        <f>SUM(U210:W210)</f>
        <v>9224254</v>
      </c>
      <c r="Y210" s="35"/>
      <c r="Z210" s="35"/>
      <c r="AA210" s="35"/>
      <c r="AB210" s="40">
        <f>SUM(Y210:AA210)</f>
        <v>0</v>
      </c>
      <c r="AC210" s="35"/>
      <c r="AD210" s="35"/>
      <c r="AE210" s="35"/>
      <c r="AF210" s="40">
        <f>SUM(AC210:AE210)</f>
        <v>0</v>
      </c>
      <c r="AG210" s="40">
        <f t="shared" ref="AG210:AG211" si="102">SUM(T210,X210,AB210,AF210)</f>
        <v>22281707</v>
      </c>
      <c r="AH210" s="41">
        <f t="shared" si="101"/>
        <v>6.4580493745901829E-2</v>
      </c>
      <c r="AI210" s="42">
        <f>IF(ISERROR(AG210/$AG$360),"-",AG210/$AG$360)</f>
        <v>1.0549971208408124E-2</v>
      </c>
    </row>
    <row r="211" spans="1:35" ht="12.75" outlineLevel="1">
      <c r="A211" s="36">
        <v>47</v>
      </c>
      <c r="B211" s="39"/>
      <c r="C211" s="31"/>
      <c r="D211" s="39"/>
      <c r="E211" s="39"/>
      <c r="F211" s="38"/>
      <c r="G211" s="27"/>
      <c r="H211" s="125"/>
      <c r="I211" s="188"/>
      <c r="J211" s="72">
        <v>885043</v>
      </c>
      <c r="K211" s="73" t="s">
        <v>85</v>
      </c>
      <c r="L211" s="35"/>
      <c r="M211" s="35"/>
      <c r="N211" s="35"/>
      <c r="O211" s="28"/>
      <c r="P211" s="28"/>
      <c r="Q211" s="74"/>
      <c r="R211" s="74">
        <v>86965</v>
      </c>
      <c r="S211" s="74">
        <v>762678</v>
      </c>
      <c r="T211" s="40">
        <f t="shared" si="95"/>
        <v>849643</v>
      </c>
      <c r="U211" s="35"/>
      <c r="V211" s="35"/>
      <c r="W211" s="35">
        <v>35400</v>
      </c>
      <c r="X211" s="40">
        <f t="shared" ref="X211" si="103">SUM(U211:W211)</f>
        <v>35400</v>
      </c>
      <c r="Y211" s="35"/>
      <c r="Z211" s="35"/>
      <c r="AA211" s="35"/>
      <c r="AB211" s="40">
        <f t="shared" ref="AB211" si="104">SUM(Y211:AA211)</f>
        <v>0</v>
      </c>
      <c r="AC211" s="35"/>
      <c r="AD211" s="35"/>
      <c r="AE211" s="35"/>
      <c r="AF211" s="40">
        <f t="shared" ref="AF211" si="105">SUM(AC211:AE211)</f>
        <v>0</v>
      </c>
      <c r="AG211" s="40">
        <f t="shared" si="102"/>
        <v>885043</v>
      </c>
      <c r="AH211" s="41">
        <f t="shared" si="101"/>
        <v>2.5651766234227112E-3</v>
      </c>
      <c r="AI211" s="42">
        <f>IF(ISERROR(AG211/$AG$360),"-",AG211/$AG$360)</f>
        <v>4.1905129477751195E-4</v>
      </c>
    </row>
    <row r="212" spans="1:35" ht="12.75" customHeight="1">
      <c r="A212" s="210" t="s">
        <v>64</v>
      </c>
      <c r="B212" s="211"/>
      <c r="C212" s="211"/>
      <c r="D212" s="211"/>
      <c r="E212" s="211"/>
      <c r="F212" s="211"/>
      <c r="G212" s="211"/>
      <c r="H212" s="212"/>
      <c r="I212" s="55">
        <f>I164</f>
        <v>345022246</v>
      </c>
      <c r="J212" s="55">
        <f>SUM(J165:J211)</f>
        <v>303120127</v>
      </c>
      <c r="K212" s="56"/>
      <c r="L212" s="55">
        <f>SUM(L210:L211)</f>
        <v>0</v>
      </c>
      <c r="M212" s="55">
        <f>SUM(M210:M211)</f>
        <v>0</v>
      </c>
      <c r="N212" s="55">
        <f>SUM(N210:N211)</f>
        <v>0</v>
      </c>
      <c r="O212" s="57"/>
      <c r="P212" s="59"/>
      <c r="Q212" s="55">
        <f t="shared" ref="Q212:X212" si="106">SUM(Q165:Q211)</f>
        <v>0</v>
      </c>
      <c r="R212" s="55">
        <f t="shared" si="106"/>
        <v>8842091</v>
      </c>
      <c r="S212" s="55">
        <f t="shared" si="106"/>
        <v>5065005</v>
      </c>
      <c r="T212" s="60">
        <f t="shared" si="106"/>
        <v>13907096</v>
      </c>
      <c r="U212" s="55">
        <f t="shared" si="106"/>
        <v>129101554</v>
      </c>
      <c r="V212" s="55">
        <f t="shared" si="106"/>
        <v>130503218</v>
      </c>
      <c r="W212" s="55">
        <f t="shared" si="106"/>
        <v>252260</v>
      </c>
      <c r="X212" s="60">
        <f t="shared" si="106"/>
        <v>259857032</v>
      </c>
      <c r="Y212" s="55">
        <f t="shared" ref="Y212:AE212" si="107">SUM(Y210:Y211)</f>
        <v>0</v>
      </c>
      <c r="Z212" s="55">
        <f t="shared" si="107"/>
        <v>0</v>
      </c>
      <c r="AA212" s="55">
        <f t="shared" si="107"/>
        <v>0</v>
      </c>
      <c r="AB212" s="60">
        <f>SUM(AB165:AB211)</f>
        <v>0</v>
      </c>
      <c r="AC212" s="55">
        <f t="shared" si="107"/>
        <v>0</v>
      </c>
      <c r="AD212" s="55">
        <f t="shared" si="107"/>
        <v>0</v>
      </c>
      <c r="AE212" s="55">
        <f t="shared" si="107"/>
        <v>0</v>
      </c>
      <c r="AF212" s="60">
        <f>SUM(AF165:AF211)</f>
        <v>0</v>
      </c>
      <c r="AG212" s="53">
        <f>SUM(AG165:AG211)</f>
        <v>273764128</v>
      </c>
      <c r="AH212" s="54">
        <f>IF(ISERROR(AG212/I212),0,AG212/I212)</f>
        <v>0.7934680478545143</v>
      </c>
      <c r="AI212" s="54">
        <f>IF(ISERROR(AG212/$AG$360),0,AG212/$AG$360)</f>
        <v>0.12962219044954484</v>
      </c>
    </row>
    <row r="213" spans="1:35" ht="12.75" customHeight="1">
      <c r="A213" s="36"/>
      <c r="B213" s="213" t="s">
        <v>65</v>
      </c>
      <c r="C213" s="214"/>
      <c r="D213" s="215"/>
      <c r="E213" s="18"/>
      <c r="F213" s="19"/>
      <c r="G213" s="20"/>
      <c r="H213" s="20"/>
      <c r="I213" s="186">
        <v>179886697</v>
      </c>
      <c r="J213" s="22"/>
      <c r="K213" s="23"/>
      <c r="L213" s="24"/>
      <c r="M213" s="24"/>
      <c r="N213" s="24"/>
      <c r="O213" s="19"/>
      <c r="P213" s="25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6"/>
      <c r="AI213" s="26"/>
    </row>
    <row r="214" spans="1:35">
      <c r="A214" s="89">
        <v>1</v>
      </c>
      <c r="B214" s="152" t="s">
        <v>603</v>
      </c>
      <c r="C214" s="157">
        <v>41785</v>
      </c>
      <c r="D214" s="153" t="s">
        <v>625</v>
      </c>
      <c r="E214" s="73" t="s">
        <v>214</v>
      </c>
      <c r="F214" s="102" t="s">
        <v>203</v>
      </c>
      <c r="G214" s="157">
        <v>41788</v>
      </c>
      <c r="H214" s="157">
        <v>42004</v>
      </c>
      <c r="I214" s="230"/>
      <c r="J214" s="158">
        <v>4726746</v>
      </c>
      <c r="K214" s="23"/>
      <c r="L214" s="91"/>
      <c r="M214" s="91"/>
      <c r="N214" s="91"/>
      <c r="O214" s="19" t="s">
        <v>296</v>
      </c>
      <c r="P214" s="25"/>
      <c r="Q214" s="22"/>
      <c r="R214" s="22"/>
      <c r="S214" s="40"/>
      <c r="T214" s="40">
        <f t="shared" ref="T214:T236" si="108">SUM(Q214:S214)</f>
        <v>0</v>
      </c>
      <c r="U214" s="40"/>
      <c r="V214" s="35">
        <v>4726746</v>
      </c>
      <c r="W214" s="35"/>
      <c r="X214" s="40">
        <f t="shared" ref="X214:X236" si="109">SUM(U214:W214)</f>
        <v>4726746</v>
      </c>
      <c r="Y214" s="40"/>
      <c r="Z214" s="40"/>
      <c r="AA214" s="40"/>
      <c r="AB214" s="40">
        <f t="shared" ref="AB214:AB236" si="110">SUM(Y214:AA214)</f>
        <v>0</v>
      </c>
      <c r="AC214" s="35"/>
      <c r="AD214" s="35"/>
      <c r="AE214" s="35"/>
      <c r="AF214" s="40">
        <f t="shared" ref="AF214:AF236" si="111">SUM(AC214:AE214)</f>
        <v>0</v>
      </c>
      <c r="AG214" s="40">
        <f t="shared" ref="AG214:AG236" si="112">SUM(T214,X214,AB214,AF214)</f>
        <v>4726746</v>
      </c>
      <c r="AH214" s="41">
        <f>IF(ISERROR(AG214/$I$213),0,AG214/$I$213)</f>
        <v>2.6276239871145114E-2</v>
      </c>
      <c r="AI214" s="42">
        <f t="shared" ref="AI214:AI236" si="113">IF(ISERROR(AG214/$AG$360),"-",AG214/$AG$360)</f>
        <v>2.2380257585048698E-3</v>
      </c>
    </row>
    <row r="215" spans="1:35">
      <c r="A215" s="89">
        <v>2</v>
      </c>
      <c r="B215" s="152" t="s">
        <v>604</v>
      </c>
      <c r="C215" s="157">
        <v>41785</v>
      </c>
      <c r="D215" s="153" t="s">
        <v>626</v>
      </c>
      <c r="E215" s="73" t="s">
        <v>214</v>
      </c>
      <c r="F215" s="102" t="s">
        <v>203</v>
      </c>
      <c r="G215" s="157">
        <v>41788</v>
      </c>
      <c r="H215" s="157">
        <v>42004</v>
      </c>
      <c r="I215" s="230"/>
      <c r="J215" s="158">
        <v>3742079</v>
      </c>
      <c r="K215" s="23"/>
      <c r="L215" s="91"/>
      <c r="M215" s="91"/>
      <c r="N215" s="91"/>
      <c r="O215" s="19" t="s">
        <v>296</v>
      </c>
      <c r="P215" s="25"/>
      <c r="Q215" s="22"/>
      <c r="R215" s="22"/>
      <c r="S215" s="40"/>
      <c r="T215" s="40">
        <f t="shared" si="108"/>
        <v>0</v>
      </c>
      <c r="U215" s="40"/>
      <c r="V215" s="35">
        <v>3742079</v>
      </c>
      <c r="W215" s="35"/>
      <c r="X215" s="40">
        <f t="shared" si="109"/>
        <v>3742079</v>
      </c>
      <c r="Y215" s="40"/>
      <c r="Z215" s="40"/>
      <c r="AA215" s="40"/>
      <c r="AB215" s="40">
        <f t="shared" si="110"/>
        <v>0</v>
      </c>
      <c r="AC215" s="35"/>
      <c r="AD215" s="35"/>
      <c r="AE215" s="35"/>
      <c r="AF215" s="40">
        <f t="shared" si="111"/>
        <v>0</v>
      </c>
      <c r="AG215" s="40">
        <f t="shared" si="112"/>
        <v>3742079</v>
      </c>
      <c r="AH215" s="41">
        <f t="shared" ref="AH215:AH238" si="114">IF(ISERROR(AG215/$I$213),0,AG215/$I$213)</f>
        <v>2.0802422093502557E-2</v>
      </c>
      <c r="AI215" s="42">
        <f t="shared" si="113"/>
        <v>1.7718043644317136E-3</v>
      </c>
    </row>
    <row r="216" spans="1:35">
      <c r="A216" s="89">
        <v>3</v>
      </c>
      <c r="B216" s="152" t="s">
        <v>605</v>
      </c>
      <c r="C216" s="157">
        <v>41785</v>
      </c>
      <c r="D216" s="153" t="s">
        <v>627</v>
      </c>
      <c r="E216" s="73" t="s">
        <v>214</v>
      </c>
      <c r="F216" s="102" t="s">
        <v>203</v>
      </c>
      <c r="G216" s="157">
        <v>41788</v>
      </c>
      <c r="H216" s="157">
        <v>42004</v>
      </c>
      <c r="I216" s="230"/>
      <c r="J216" s="158">
        <v>2620318</v>
      </c>
      <c r="K216" s="23"/>
      <c r="L216" s="91"/>
      <c r="M216" s="91"/>
      <c r="N216" s="91"/>
      <c r="O216" s="19" t="s">
        <v>296</v>
      </c>
      <c r="P216" s="25"/>
      <c r="Q216" s="22"/>
      <c r="R216" s="22"/>
      <c r="S216" s="40"/>
      <c r="T216" s="40">
        <f t="shared" si="108"/>
        <v>0</v>
      </c>
      <c r="U216" s="40"/>
      <c r="V216" s="35">
        <v>2620318</v>
      </c>
      <c r="W216" s="35"/>
      <c r="X216" s="40">
        <f t="shared" si="109"/>
        <v>2620318</v>
      </c>
      <c r="Y216" s="40"/>
      <c r="Z216" s="40"/>
      <c r="AA216" s="40"/>
      <c r="AB216" s="40">
        <f t="shared" si="110"/>
        <v>0</v>
      </c>
      <c r="AC216" s="35"/>
      <c r="AD216" s="35"/>
      <c r="AE216" s="35"/>
      <c r="AF216" s="40">
        <f t="shared" si="111"/>
        <v>0</v>
      </c>
      <c r="AG216" s="40">
        <f t="shared" si="112"/>
        <v>2620318</v>
      </c>
      <c r="AH216" s="41">
        <f t="shared" si="114"/>
        <v>1.4566491261996989E-2</v>
      </c>
      <c r="AI216" s="42">
        <f t="shared" si="113"/>
        <v>1.2406715274046805E-3</v>
      </c>
    </row>
    <row r="217" spans="1:35">
      <c r="A217" s="89">
        <v>4</v>
      </c>
      <c r="B217" s="152" t="s">
        <v>606</v>
      </c>
      <c r="C217" s="157">
        <v>41785</v>
      </c>
      <c r="D217" s="153" t="s">
        <v>628</v>
      </c>
      <c r="E217" s="73" t="s">
        <v>214</v>
      </c>
      <c r="F217" s="102" t="s">
        <v>203</v>
      </c>
      <c r="G217" s="157">
        <v>41788</v>
      </c>
      <c r="H217" s="157">
        <v>42004</v>
      </c>
      <c r="I217" s="230"/>
      <c r="J217" s="158">
        <v>1836551</v>
      </c>
      <c r="K217" s="23"/>
      <c r="L217" s="91"/>
      <c r="M217" s="91"/>
      <c r="N217" s="91"/>
      <c r="O217" s="19" t="s">
        <v>296</v>
      </c>
      <c r="P217" s="25"/>
      <c r="Q217" s="22"/>
      <c r="R217" s="22"/>
      <c r="S217" s="40"/>
      <c r="T217" s="40">
        <f t="shared" si="108"/>
        <v>0</v>
      </c>
      <c r="U217" s="40"/>
      <c r="V217" s="35">
        <v>1836551</v>
      </c>
      <c r="W217" s="35"/>
      <c r="X217" s="40">
        <f t="shared" si="109"/>
        <v>1836551</v>
      </c>
      <c r="Y217" s="40"/>
      <c r="Z217" s="40"/>
      <c r="AA217" s="40"/>
      <c r="AB217" s="40">
        <f t="shared" si="110"/>
        <v>0</v>
      </c>
      <c r="AC217" s="35"/>
      <c r="AD217" s="35"/>
      <c r="AE217" s="35"/>
      <c r="AF217" s="40">
        <f t="shared" si="111"/>
        <v>0</v>
      </c>
      <c r="AG217" s="40">
        <f t="shared" si="112"/>
        <v>1836551</v>
      </c>
      <c r="AH217" s="41">
        <f t="shared" si="114"/>
        <v>1.0209487586511192E-2</v>
      </c>
      <c r="AI217" s="42">
        <f t="shared" si="113"/>
        <v>8.6957252300163309E-4</v>
      </c>
    </row>
    <row r="218" spans="1:35">
      <c r="A218" s="89">
        <v>5</v>
      </c>
      <c r="B218" s="152" t="s">
        <v>607</v>
      </c>
      <c r="C218" s="157">
        <v>41785</v>
      </c>
      <c r="D218" s="153" t="s">
        <v>629</v>
      </c>
      <c r="E218" s="73" t="s">
        <v>214</v>
      </c>
      <c r="F218" s="102" t="s">
        <v>203</v>
      </c>
      <c r="G218" s="157">
        <v>41788</v>
      </c>
      <c r="H218" s="157">
        <v>42004</v>
      </c>
      <c r="I218" s="230"/>
      <c r="J218" s="158">
        <v>6410682</v>
      </c>
      <c r="K218" s="23"/>
      <c r="L218" s="91"/>
      <c r="M218" s="91"/>
      <c r="N218" s="91"/>
      <c r="O218" s="19" t="s">
        <v>296</v>
      </c>
      <c r="P218" s="25"/>
      <c r="Q218" s="22"/>
      <c r="R218" s="22"/>
      <c r="S218" s="40"/>
      <c r="T218" s="40">
        <f t="shared" si="108"/>
        <v>0</v>
      </c>
      <c r="U218" s="40"/>
      <c r="V218" s="35">
        <v>6410682</v>
      </c>
      <c r="W218" s="35"/>
      <c r="X218" s="40">
        <f t="shared" si="109"/>
        <v>6410682</v>
      </c>
      <c r="Y218" s="40"/>
      <c r="Z218" s="40"/>
      <c r="AA218" s="40"/>
      <c r="AB218" s="40">
        <f t="shared" si="110"/>
        <v>0</v>
      </c>
      <c r="AC218" s="35"/>
      <c r="AD218" s="35"/>
      <c r="AE218" s="35"/>
      <c r="AF218" s="40">
        <f t="shared" si="111"/>
        <v>0</v>
      </c>
      <c r="AG218" s="40">
        <f t="shared" si="112"/>
        <v>6410682</v>
      </c>
      <c r="AH218" s="41">
        <f t="shared" si="114"/>
        <v>3.5637332314795905E-2</v>
      </c>
      <c r="AI218" s="42">
        <f t="shared" si="113"/>
        <v>3.0353379355657181E-3</v>
      </c>
    </row>
    <row r="219" spans="1:35">
      <c r="A219" s="89">
        <v>6</v>
      </c>
      <c r="B219" s="152" t="s">
        <v>608</v>
      </c>
      <c r="C219" s="157">
        <v>41785</v>
      </c>
      <c r="D219" s="153" t="s">
        <v>630</v>
      </c>
      <c r="E219" s="73" t="s">
        <v>214</v>
      </c>
      <c r="F219" s="102" t="s">
        <v>203</v>
      </c>
      <c r="G219" s="157">
        <v>41788</v>
      </c>
      <c r="H219" s="157">
        <v>42004</v>
      </c>
      <c r="I219" s="230"/>
      <c r="J219" s="158">
        <v>4184404</v>
      </c>
      <c r="K219" s="23"/>
      <c r="L219" s="91"/>
      <c r="M219" s="91"/>
      <c r="N219" s="91"/>
      <c r="O219" s="19" t="s">
        <v>296</v>
      </c>
      <c r="P219" s="25"/>
      <c r="Q219" s="22"/>
      <c r="R219" s="22"/>
      <c r="S219" s="40"/>
      <c r="T219" s="40">
        <f t="shared" si="108"/>
        <v>0</v>
      </c>
      <c r="U219" s="40"/>
      <c r="V219" s="35">
        <v>4184404</v>
      </c>
      <c r="W219" s="35"/>
      <c r="X219" s="40">
        <f t="shared" si="109"/>
        <v>4184404</v>
      </c>
      <c r="Y219" s="40"/>
      <c r="Z219" s="40"/>
      <c r="AA219" s="40"/>
      <c r="AB219" s="40">
        <f t="shared" si="110"/>
        <v>0</v>
      </c>
      <c r="AC219" s="35"/>
      <c r="AD219" s="35"/>
      <c r="AE219" s="35"/>
      <c r="AF219" s="40">
        <f t="shared" si="111"/>
        <v>0</v>
      </c>
      <c r="AG219" s="40">
        <f t="shared" si="112"/>
        <v>4184404</v>
      </c>
      <c r="AH219" s="41">
        <f t="shared" si="114"/>
        <v>2.3261330992141126E-2</v>
      </c>
      <c r="AI219" s="42">
        <f t="shared" si="113"/>
        <v>1.9812369727484429E-3</v>
      </c>
    </row>
    <row r="220" spans="1:35">
      <c r="A220" s="89">
        <v>7</v>
      </c>
      <c r="B220" s="152" t="s">
        <v>609</v>
      </c>
      <c r="C220" s="157">
        <v>41785</v>
      </c>
      <c r="D220" s="153" t="s">
        <v>631</v>
      </c>
      <c r="E220" s="73" t="s">
        <v>214</v>
      </c>
      <c r="F220" s="102" t="s">
        <v>203</v>
      </c>
      <c r="G220" s="157">
        <v>41788</v>
      </c>
      <c r="H220" s="157">
        <v>42004</v>
      </c>
      <c r="I220" s="230"/>
      <c r="J220" s="158">
        <v>1858969</v>
      </c>
      <c r="K220" s="23"/>
      <c r="L220" s="91"/>
      <c r="M220" s="91"/>
      <c r="N220" s="91"/>
      <c r="O220" s="19" t="s">
        <v>296</v>
      </c>
      <c r="P220" s="25"/>
      <c r="Q220" s="22"/>
      <c r="R220" s="22"/>
      <c r="S220" s="40"/>
      <c r="T220" s="40">
        <f t="shared" si="108"/>
        <v>0</v>
      </c>
      <c r="U220" s="40"/>
      <c r="V220" s="35">
        <v>1858969</v>
      </c>
      <c r="W220" s="35"/>
      <c r="X220" s="40">
        <f t="shared" si="109"/>
        <v>1858969</v>
      </c>
      <c r="Y220" s="40"/>
      <c r="Z220" s="40"/>
      <c r="AA220" s="40"/>
      <c r="AB220" s="40">
        <f t="shared" si="110"/>
        <v>0</v>
      </c>
      <c r="AC220" s="35"/>
      <c r="AD220" s="35"/>
      <c r="AE220" s="35"/>
      <c r="AF220" s="40">
        <f t="shared" si="111"/>
        <v>0</v>
      </c>
      <c r="AG220" s="40">
        <f t="shared" si="112"/>
        <v>1858969</v>
      </c>
      <c r="AH220" s="41">
        <f t="shared" si="114"/>
        <v>1.0334110476218262E-2</v>
      </c>
      <c r="AI220" s="42">
        <f t="shared" si="113"/>
        <v>8.8018702639448777E-4</v>
      </c>
    </row>
    <row r="221" spans="1:35">
      <c r="A221" s="89">
        <v>8</v>
      </c>
      <c r="B221" s="152" t="s">
        <v>610</v>
      </c>
      <c r="C221" s="157">
        <v>41785</v>
      </c>
      <c r="D221" s="153" t="s">
        <v>632</v>
      </c>
      <c r="E221" s="73" t="s">
        <v>214</v>
      </c>
      <c r="F221" s="102" t="s">
        <v>203</v>
      </c>
      <c r="G221" s="157">
        <v>41788</v>
      </c>
      <c r="H221" s="157">
        <v>42004</v>
      </c>
      <c r="I221" s="230"/>
      <c r="J221" s="158">
        <v>2500468</v>
      </c>
      <c r="K221" s="23"/>
      <c r="L221" s="91"/>
      <c r="M221" s="91"/>
      <c r="N221" s="91"/>
      <c r="O221" s="19" t="s">
        <v>296</v>
      </c>
      <c r="P221" s="25"/>
      <c r="Q221" s="22"/>
      <c r="R221" s="22"/>
      <c r="S221" s="40"/>
      <c r="T221" s="40">
        <f t="shared" si="108"/>
        <v>0</v>
      </c>
      <c r="U221" s="40"/>
      <c r="V221" s="35">
        <v>2500468</v>
      </c>
      <c r="W221" s="35"/>
      <c r="X221" s="40">
        <f t="shared" si="109"/>
        <v>2500468</v>
      </c>
      <c r="Y221" s="40"/>
      <c r="Z221" s="40"/>
      <c r="AA221" s="40"/>
      <c r="AB221" s="40">
        <f t="shared" si="110"/>
        <v>0</v>
      </c>
      <c r="AC221" s="35"/>
      <c r="AD221" s="35"/>
      <c r="AE221" s="35"/>
      <c r="AF221" s="40">
        <f t="shared" si="111"/>
        <v>0</v>
      </c>
      <c r="AG221" s="40">
        <f t="shared" si="112"/>
        <v>2500468</v>
      </c>
      <c r="AH221" s="41">
        <f t="shared" si="114"/>
        <v>1.3900238548490332E-2</v>
      </c>
      <c r="AI221" s="42">
        <f t="shared" si="113"/>
        <v>1.1839247956875946E-3</v>
      </c>
    </row>
    <row r="222" spans="1:35">
      <c r="A222" s="89">
        <v>9</v>
      </c>
      <c r="B222" s="152" t="s">
        <v>611</v>
      </c>
      <c r="C222" s="157">
        <v>41785</v>
      </c>
      <c r="D222" s="153" t="s">
        <v>633</v>
      </c>
      <c r="E222" s="73" t="s">
        <v>214</v>
      </c>
      <c r="F222" s="102" t="s">
        <v>203</v>
      </c>
      <c r="G222" s="157">
        <v>41788</v>
      </c>
      <c r="H222" s="157">
        <v>42004</v>
      </c>
      <c r="I222" s="230"/>
      <c r="J222" s="158">
        <v>3179905</v>
      </c>
      <c r="K222" s="23"/>
      <c r="L222" s="91"/>
      <c r="M222" s="91"/>
      <c r="N222" s="91"/>
      <c r="O222" s="19" t="s">
        <v>296</v>
      </c>
      <c r="P222" s="25"/>
      <c r="Q222" s="22"/>
      <c r="R222" s="22"/>
      <c r="S222" s="40"/>
      <c r="T222" s="40">
        <f t="shared" si="108"/>
        <v>0</v>
      </c>
      <c r="U222" s="40"/>
      <c r="V222" s="35">
        <v>3179905</v>
      </c>
      <c r="W222" s="35"/>
      <c r="X222" s="40">
        <f t="shared" si="109"/>
        <v>3179905</v>
      </c>
      <c r="Y222" s="40"/>
      <c r="Z222" s="40"/>
      <c r="AA222" s="40"/>
      <c r="AB222" s="40">
        <f t="shared" si="110"/>
        <v>0</v>
      </c>
      <c r="AC222" s="35"/>
      <c r="AD222" s="35"/>
      <c r="AE222" s="35"/>
      <c r="AF222" s="40">
        <f t="shared" si="111"/>
        <v>0</v>
      </c>
      <c r="AG222" s="40">
        <f t="shared" si="112"/>
        <v>3179905</v>
      </c>
      <c r="AH222" s="41">
        <f t="shared" si="114"/>
        <v>1.7677266040412094E-2</v>
      </c>
      <c r="AI222" s="42">
        <f t="shared" si="113"/>
        <v>1.5056254978791813E-3</v>
      </c>
    </row>
    <row r="223" spans="1:35" ht="22.5">
      <c r="A223" s="89">
        <v>10</v>
      </c>
      <c r="B223" s="152" t="s">
        <v>612</v>
      </c>
      <c r="C223" s="157">
        <v>41785</v>
      </c>
      <c r="D223" s="153" t="s">
        <v>634</v>
      </c>
      <c r="E223" s="73" t="s">
        <v>214</v>
      </c>
      <c r="F223" s="102" t="s">
        <v>203</v>
      </c>
      <c r="G223" s="157">
        <v>41788</v>
      </c>
      <c r="H223" s="157">
        <v>42004</v>
      </c>
      <c r="I223" s="230"/>
      <c r="J223" s="158">
        <v>3330796</v>
      </c>
      <c r="K223" s="23"/>
      <c r="L223" s="91"/>
      <c r="M223" s="91"/>
      <c r="N223" s="91"/>
      <c r="O223" s="19" t="s">
        <v>296</v>
      </c>
      <c r="P223" s="25"/>
      <c r="Q223" s="22"/>
      <c r="R223" s="22"/>
      <c r="S223" s="40"/>
      <c r="T223" s="40">
        <f t="shared" si="108"/>
        <v>0</v>
      </c>
      <c r="U223" s="40"/>
      <c r="V223" s="35">
        <v>3330796</v>
      </c>
      <c r="W223" s="35"/>
      <c r="X223" s="40">
        <f t="shared" si="109"/>
        <v>3330796</v>
      </c>
      <c r="Y223" s="40"/>
      <c r="Z223" s="40"/>
      <c r="AA223" s="40"/>
      <c r="AB223" s="40">
        <f t="shared" si="110"/>
        <v>0</v>
      </c>
      <c r="AC223" s="35"/>
      <c r="AD223" s="35"/>
      <c r="AE223" s="35"/>
      <c r="AF223" s="40">
        <f t="shared" si="111"/>
        <v>0</v>
      </c>
      <c r="AG223" s="40">
        <f t="shared" si="112"/>
        <v>3330796</v>
      </c>
      <c r="AH223" s="41">
        <f t="shared" si="114"/>
        <v>1.851607737285876E-2</v>
      </c>
      <c r="AI223" s="42">
        <f t="shared" si="113"/>
        <v>1.5770695620887999E-3</v>
      </c>
    </row>
    <row r="224" spans="1:35">
      <c r="A224" s="89">
        <v>11</v>
      </c>
      <c r="B224" s="152" t="s">
        <v>613</v>
      </c>
      <c r="C224" s="157">
        <v>41785</v>
      </c>
      <c r="D224" s="153" t="s">
        <v>635</v>
      </c>
      <c r="E224" s="73" t="s">
        <v>214</v>
      </c>
      <c r="F224" s="102" t="s">
        <v>203</v>
      </c>
      <c r="G224" s="157">
        <v>41788</v>
      </c>
      <c r="H224" s="157">
        <v>42004</v>
      </c>
      <c r="I224" s="230"/>
      <c r="J224" s="158">
        <v>4102492</v>
      </c>
      <c r="K224" s="23"/>
      <c r="L224" s="91"/>
      <c r="M224" s="91"/>
      <c r="N224" s="91"/>
      <c r="O224" s="19" t="s">
        <v>296</v>
      </c>
      <c r="P224" s="25"/>
      <c r="Q224" s="22"/>
      <c r="R224" s="22"/>
      <c r="S224" s="40"/>
      <c r="T224" s="40">
        <f t="shared" si="108"/>
        <v>0</v>
      </c>
      <c r="U224" s="40"/>
      <c r="V224" s="35">
        <v>4102492</v>
      </c>
      <c r="W224" s="35"/>
      <c r="X224" s="40">
        <f t="shared" si="109"/>
        <v>4102492</v>
      </c>
      <c r="Y224" s="40"/>
      <c r="Z224" s="40"/>
      <c r="AA224" s="40"/>
      <c r="AB224" s="40">
        <f t="shared" si="110"/>
        <v>0</v>
      </c>
      <c r="AC224" s="35"/>
      <c r="AD224" s="35"/>
      <c r="AE224" s="35"/>
      <c r="AF224" s="40">
        <f t="shared" si="111"/>
        <v>0</v>
      </c>
      <c r="AG224" s="40">
        <f t="shared" si="112"/>
        <v>4102492</v>
      </c>
      <c r="AH224" s="41">
        <f t="shared" si="114"/>
        <v>2.2805977698284158E-2</v>
      </c>
      <c r="AI224" s="42">
        <f t="shared" si="113"/>
        <v>1.9424531739298369E-3</v>
      </c>
    </row>
    <row r="225" spans="1:35">
      <c r="A225" s="89">
        <v>12</v>
      </c>
      <c r="B225" s="152" t="s">
        <v>614</v>
      </c>
      <c r="C225" s="157">
        <v>41785</v>
      </c>
      <c r="D225" s="153" t="s">
        <v>636</v>
      </c>
      <c r="E225" s="73" t="s">
        <v>214</v>
      </c>
      <c r="F225" s="102" t="s">
        <v>203</v>
      </c>
      <c r="G225" s="157">
        <v>41788</v>
      </c>
      <c r="H225" s="157">
        <v>42004</v>
      </c>
      <c r="I225" s="230"/>
      <c r="J225" s="158">
        <v>4117150</v>
      </c>
      <c r="K225" s="23"/>
      <c r="L225" s="91"/>
      <c r="M225" s="91"/>
      <c r="N225" s="91"/>
      <c r="O225" s="19" t="s">
        <v>296</v>
      </c>
      <c r="P225" s="25"/>
      <c r="Q225" s="22"/>
      <c r="R225" s="22"/>
      <c r="S225" s="40"/>
      <c r="T225" s="40">
        <f t="shared" si="108"/>
        <v>0</v>
      </c>
      <c r="U225" s="40"/>
      <c r="V225" s="35">
        <v>4117150</v>
      </c>
      <c r="W225" s="35"/>
      <c r="X225" s="40">
        <f t="shared" si="109"/>
        <v>4117150</v>
      </c>
      <c r="Y225" s="40"/>
      <c r="Z225" s="40"/>
      <c r="AA225" s="40"/>
      <c r="AB225" s="40">
        <f t="shared" si="110"/>
        <v>0</v>
      </c>
      <c r="AC225" s="35"/>
      <c r="AD225" s="35"/>
      <c r="AE225" s="35"/>
      <c r="AF225" s="40">
        <f t="shared" si="111"/>
        <v>0</v>
      </c>
      <c r="AG225" s="40">
        <f t="shared" si="112"/>
        <v>4117150</v>
      </c>
      <c r="AH225" s="41">
        <f t="shared" si="114"/>
        <v>2.2887462323019917E-2</v>
      </c>
      <c r="AI225" s="42">
        <f t="shared" si="113"/>
        <v>1.9493934625698789E-3</v>
      </c>
    </row>
    <row r="226" spans="1:35">
      <c r="A226" s="89">
        <v>13</v>
      </c>
      <c r="B226" s="152" t="s">
        <v>615</v>
      </c>
      <c r="C226" s="157">
        <v>41785</v>
      </c>
      <c r="D226" s="153" t="s">
        <v>637</v>
      </c>
      <c r="E226" s="73" t="s">
        <v>214</v>
      </c>
      <c r="F226" s="102" t="s">
        <v>203</v>
      </c>
      <c r="G226" s="157">
        <v>41788</v>
      </c>
      <c r="H226" s="157">
        <v>42004</v>
      </c>
      <c r="I226" s="230"/>
      <c r="J226" s="158">
        <v>1408884</v>
      </c>
      <c r="K226" s="23"/>
      <c r="L226" s="91"/>
      <c r="M226" s="91"/>
      <c r="N226" s="91"/>
      <c r="O226" s="19" t="s">
        <v>296</v>
      </c>
      <c r="P226" s="25"/>
      <c r="Q226" s="22"/>
      <c r="R226" s="22"/>
      <c r="S226" s="40"/>
      <c r="T226" s="40">
        <f t="shared" si="108"/>
        <v>0</v>
      </c>
      <c r="U226" s="40"/>
      <c r="V226" s="35">
        <v>1408884</v>
      </c>
      <c r="W226" s="35"/>
      <c r="X226" s="40">
        <f t="shared" si="109"/>
        <v>1408884</v>
      </c>
      <c r="Y226" s="40"/>
      <c r="Z226" s="40"/>
      <c r="AA226" s="40"/>
      <c r="AB226" s="40">
        <f t="shared" si="110"/>
        <v>0</v>
      </c>
      <c r="AC226" s="35"/>
      <c r="AD226" s="35"/>
      <c r="AE226" s="35"/>
      <c r="AF226" s="40">
        <f t="shared" si="111"/>
        <v>0</v>
      </c>
      <c r="AG226" s="40">
        <f t="shared" si="112"/>
        <v>1408884</v>
      </c>
      <c r="AH226" s="41">
        <f t="shared" si="114"/>
        <v>7.8320633126083804E-3</v>
      </c>
      <c r="AI226" s="42">
        <f t="shared" si="113"/>
        <v>6.6708020332494598E-4</v>
      </c>
    </row>
    <row r="227" spans="1:35">
      <c r="A227" s="89">
        <v>14</v>
      </c>
      <c r="B227" s="152" t="s">
        <v>616</v>
      </c>
      <c r="C227" s="157">
        <v>41785</v>
      </c>
      <c r="D227" s="153" t="s">
        <v>638</v>
      </c>
      <c r="E227" s="73" t="s">
        <v>214</v>
      </c>
      <c r="F227" s="102" t="s">
        <v>203</v>
      </c>
      <c r="G227" s="157">
        <v>41788</v>
      </c>
      <c r="H227" s="157">
        <v>42004</v>
      </c>
      <c r="I227" s="230"/>
      <c r="J227" s="158">
        <v>3500655</v>
      </c>
      <c r="K227" s="23"/>
      <c r="L227" s="91"/>
      <c r="M227" s="91"/>
      <c r="N227" s="91"/>
      <c r="O227" s="19" t="s">
        <v>296</v>
      </c>
      <c r="P227" s="25"/>
      <c r="Q227" s="22"/>
      <c r="R227" s="22"/>
      <c r="S227" s="40"/>
      <c r="T227" s="40">
        <f t="shared" si="108"/>
        <v>0</v>
      </c>
      <c r="U227" s="40"/>
      <c r="V227" s="35">
        <v>3500655</v>
      </c>
      <c r="W227" s="35"/>
      <c r="X227" s="40">
        <f t="shared" si="109"/>
        <v>3500655</v>
      </c>
      <c r="Y227" s="40"/>
      <c r="Z227" s="40"/>
      <c r="AA227" s="40"/>
      <c r="AB227" s="40">
        <f t="shared" si="110"/>
        <v>0</v>
      </c>
      <c r="AC227" s="35"/>
      <c r="AD227" s="35"/>
      <c r="AE227" s="35"/>
      <c r="AF227" s="40">
        <f t="shared" si="111"/>
        <v>0</v>
      </c>
      <c r="AG227" s="40">
        <f t="shared" si="112"/>
        <v>3500655</v>
      </c>
      <c r="AH227" s="41">
        <f t="shared" si="114"/>
        <v>1.9460332856075509E-2</v>
      </c>
      <c r="AI227" s="42">
        <f t="shared" si="113"/>
        <v>1.6574946192663758E-3</v>
      </c>
    </row>
    <row r="228" spans="1:35" ht="22.5">
      <c r="A228" s="89">
        <v>15</v>
      </c>
      <c r="B228" s="152" t="s">
        <v>617</v>
      </c>
      <c r="C228" s="157">
        <v>41785</v>
      </c>
      <c r="D228" s="153" t="s">
        <v>639</v>
      </c>
      <c r="E228" s="73" t="s">
        <v>214</v>
      </c>
      <c r="F228" s="102" t="s">
        <v>203</v>
      </c>
      <c r="G228" s="157">
        <v>41788</v>
      </c>
      <c r="H228" s="157">
        <v>42004</v>
      </c>
      <c r="I228" s="230"/>
      <c r="J228" s="158">
        <v>10211393</v>
      </c>
      <c r="K228" s="23"/>
      <c r="L228" s="91"/>
      <c r="M228" s="91"/>
      <c r="N228" s="91"/>
      <c r="O228" s="19" t="s">
        <v>296</v>
      </c>
      <c r="P228" s="25"/>
      <c r="Q228" s="22"/>
      <c r="R228" s="22"/>
      <c r="S228" s="40"/>
      <c r="T228" s="40">
        <f t="shared" si="108"/>
        <v>0</v>
      </c>
      <c r="U228" s="40"/>
      <c r="V228" s="35">
        <v>10211393</v>
      </c>
      <c r="W228" s="35"/>
      <c r="X228" s="40">
        <f t="shared" si="109"/>
        <v>10211393</v>
      </c>
      <c r="Y228" s="40"/>
      <c r="Z228" s="40"/>
      <c r="AA228" s="40"/>
      <c r="AB228" s="40">
        <f t="shared" si="110"/>
        <v>0</v>
      </c>
      <c r="AC228" s="35"/>
      <c r="AD228" s="35"/>
      <c r="AE228" s="35"/>
      <c r="AF228" s="40">
        <f t="shared" si="111"/>
        <v>0</v>
      </c>
      <c r="AG228" s="40">
        <f t="shared" si="112"/>
        <v>10211393</v>
      </c>
      <c r="AH228" s="41">
        <f t="shared" si="114"/>
        <v>5.6765692907241497E-2</v>
      </c>
      <c r="AI228" s="42">
        <f t="shared" si="113"/>
        <v>4.8349034545576005E-3</v>
      </c>
    </row>
    <row r="229" spans="1:35">
      <c r="A229" s="89">
        <v>16</v>
      </c>
      <c r="B229" s="152" t="s">
        <v>618</v>
      </c>
      <c r="C229" s="157">
        <v>41785</v>
      </c>
      <c r="D229" s="153" t="s">
        <v>640</v>
      </c>
      <c r="E229" s="73" t="s">
        <v>214</v>
      </c>
      <c r="F229" s="102" t="s">
        <v>203</v>
      </c>
      <c r="G229" s="157">
        <v>41788</v>
      </c>
      <c r="H229" s="157">
        <v>42004</v>
      </c>
      <c r="I229" s="230"/>
      <c r="J229" s="158">
        <v>2501330</v>
      </c>
      <c r="K229" s="23"/>
      <c r="L229" s="91"/>
      <c r="M229" s="91"/>
      <c r="N229" s="91"/>
      <c r="O229" s="19" t="s">
        <v>296</v>
      </c>
      <c r="P229" s="25"/>
      <c r="Q229" s="22"/>
      <c r="R229" s="22"/>
      <c r="S229" s="40"/>
      <c r="T229" s="40">
        <f t="shared" si="108"/>
        <v>0</v>
      </c>
      <c r="U229" s="40"/>
      <c r="V229" s="35">
        <v>2501330</v>
      </c>
      <c r="W229" s="35"/>
      <c r="X229" s="40">
        <f t="shared" si="109"/>
        <v>2501330</v>
      </c>
      <c r="Y229" s="40"/>
      <c r="Z229" s="40"/>
      <c r="AA229" s="40"/>
      <c r="AB229" s="40">
        <f t="shared" si="110"/>
        <v>0</v>
      </c>
      <c r="AC229" s="35"/>
      <c r="AD229" s="35"/>
      <c r="AE229" s="35"/>
      <c r="AF229" s="40">
        <f t="shared" si="111"/>
        <v>0</v>
      </c>
      <c r="AG229" s="40">
        <f t="shared" si="112"/>
        <v>2501330</v>
      </c>
      <c r="AH229" s="41">
        <f t="shared" si="114"/>
        <v>1.3905030453697197E-2</v>
      </c>
      <c r="AI229" s="42">
        <f t="shared" si="113"/>
        <v>1.1843329365531776E-3</v>
      </c>
    </row>
    <row r="230" spans="1:35">
      <c r="A230" s="89">
        <v>17</v>
      </c>
      <c r="B230" s="152" t="s">
        <v>619</v>
      </c>
      <c r="C230" s="157">
        <v>41785</v>
      </c>
      <c r="D230" s="153" t="s">
        <v>641</v>
      </c>
      <c r="E230" s="73" t="s">
        <v>214</v>
      </c>
      <c r="F230" s="102" t="s">
        <v>203</v>
      </c>
      <c r="G230" s="157">
        <v>41788</v>
      </c>
      <c r="H230" s="157">
        <v>42004</v>
      </c>
      <c r="I230" s="230"/>
      <c r="J230" s="158">
        <v>7185827</v>
      </c>
      <c r="K230" s="23"/>
      <c r="L230" s="91"/>
      <c r="M230" s="91"/>
      <c r="N230" s="91"/>
      <c r="O230" s="19" t="s">
        <v>296</v>
      </c>
      <c r="P230" s="25"/>
      <c r="Q230" s="22"/>
      <c r="R230" s="22"/>
      <c r="S230" s="40"/>
      <c r="T230" s="40">
        <f t="shared" si="108"/>
        <v>0</v>
      </c>
      <c r="U230" s="40"/>
      <c r="V230" s="35">
        <v>7185827</v>
      </c>
      <c r="W230" s="35"/>
      <c r="X230" s="40">
        <f t="shared" si="109"/>
        <v>7185827</v>
      </c>
      <c r="Y230" s="40"/>
      <c r="Z230" s="40"/>
      <c r="AA230" s="40"/>
      <c r="AB230" s="40">
        <f t="shared" si="110"/>
        <v>0</v>
      </c>
      <c r="AC230" s="35"/>
      <c r="AD230" s="35"/>
      <c r="AE230" s="35"/>
      <c r="AF230" s="40">
        <f t="shared" si="111"/>
        <v>0</v>
      </c>
      <c r="AG230" s="40">
        <f t="shared" si="112"/>
        <v>7185827</v>
      </c>
      <c r="AH230" s="41">
        <f t="shared" si="114"/>
        <v>3.9946405820103531E-2</v>
      </c>
      <c r="AI230" s="42">
        <f t="shared" si="113"/>
        <v>3.40235458435037E-3</v>
      </c>
    </row>
    <row r="231" spans="1:35">
      <c r="A231" s="89">
        <v>18</v>
      </c>
      <c r="B231" s="152" t="s">
        <v>620</v>
      </c>
      <c r="C231" s="157">
        <v>41813</v>
      </c>
      <c r="D231" s="153" t="s">
        <v>642</v>
      </c>
      <c r="E231" s="73" t="s">
        <v>214</v>
      </c>
      <c r="F231" s="102" t="s">
        <v>203</v>
      </c>
      <c r="G231" s="157">
        <v>41817</v>
      </c>
      <c r="H231" s="157">
        <v>42004</v>
      </c>
      <c r="I231" s="230"/>
      <c r="J231" s="158">
        <v>9827701</v>
      </c>
      <c r="K231" s="23"/>
      <c r="L231" s="91"/>
      <c r="M231" s="91"/>
      <c r="N231" s="91"/>
      <c r="O231" s="19" t="s">
        <v>296</v>
      </c>
      <c r="P231" s="25"/>
      <c r="Q231" s="22"/>
      <c r="R231" s="22"/>
      <c r="S231" s="40"/>
      <c r="T231" s="40">
        <f t="shared" si="108"/>
        <v>0</v>
      </c>
      <c r="U231" s="40"/>
      <c r="V231" s="35"/>
      <c r="W231" s="35">
        <v>9827701</v>
      </c>
      <c r="X231" s="40">
        <f t="shared" si="109"/>
        <v>9827701</v>
      </c>
      <c r="Y231" s="40"/>
      <c r="Z231" s="40"/>
      <c r="AA231" s="40"/>
      <c r="AB231" s="40">
        <f t="shared" si="110"/>
        <v>0</v>
      </c>
      <c r="AC231" s="35"/>
      <c r="AD231" s="35"/>
      <c r="AE231" s="35"/>
      <c r="AF231" s="40">
        <f t="shared" si="111"/>
        <v>0</v>
      </c>
      <c r="AG231" s="40">
        <f t="shared" si="112"/>
        <v>9827701</v>
      </c>
      <c r="AH231" s="41">
        <f t="shared" si="114"/>
        <v>5.4632728066600723E-2</v>
      </c>
      <c r="AI231" s="42">
        <f t="shared" si="113"/>
        <v>4.653232474282322E-3</v>
      </c>
    </row>
    <row r="232" spans="1:35">
      <c r="A232" s="89">
        <v>19</v>
      </c>
      <c r="B232" s="152" t="s">
        <v>621</v>
      </c>
      <c r="C232" s="157">
        <v>41813</v>
      </c>
      <c r="D232" s="153" t="s">
        <v>643</v>
      </c>
      <c r="E232" s="73" t="s">
        <v>214</v>
      </c>
      <c r="F232" s="102" t="s">
        <v>203</v>
      </c>
      <c r="G232" s="157">
        <v>41817</v>
      </c>
      <c r="H232" s="157">
        <v>42004</v>
      </c>
      <c r="I232" s="230"/>
      <c r="J232" s="158">
        <v>2629802</v>
      </c>
      <c r="K232" s="23"/>
      <c r="L232" s="91"/>
      <c r="M232" s="91"/>
      <c r="N232" s="91"/>
      <c r="O232" s="19" t="s">
        <v>296</v>
      </c>
      <c r="P232" s="25"/>
      <c r="Q232" s="22"/>
      <c r="R232" s="22"/>
      <c r="S232" s="40"/>
      <c r="T232" s="40">
        <f t="shared" si="108"/>
        <v>0</v>
      </c>
      <c r="U232" s="40"/>
      <c r="V232" s="35"/>
      <c r="W232" s="35">
        <v>2629802</v>
      </c>
      <c r="X232" s="40">
        <f t="shared" si="109"/>
        <v>2629802</v>
      </c>
      <c r="Y232" s="40"/>
      <c r="Z232" s="40"/>
      <c r="AA232" s="40"/>
      <c r="AB232" s="40">
        <f t="shared" si="110"/>
        <v>0</v>
      </c>
      <c r="AC232" s="35"/>
      <c r="AD232" s="35"/>
      <c r="AE232" s="35"/>
      <c r="AF232" s="40">
        <f t="shared" si="111"/>
        <v>0</v>
      </c>
      <c r="AG232" s="40">
        <f t="shared" si="112"/>
        <v>2629802</v>
      </c>
      <c r="AH232" s="41">
        <f t="shared" si="114"/>
        <v>1.4619213337382029E-2</v>
      </c>
      <c r="AI232" s="42">
        <f t="shared" si="113"/>
        <v>1.245162023888659E-3</v>
      </c>
    </row>
    <row r="233" spans="1:35">
      <c r="A233" s="89">
        <v>20</v>
      </c>
      <c r="B233" s="152" t="s">
        <v>622</v>
      </c>
      <c r="C233" s="157">
        <v>41813</v>
      </c>
      <c r="D233" s="153" t="s">
        <v>644</v>
      </c>
      <c r="E233" s="73" t="s">
        <v>214</v>
      </c>
      <c r="F233" s="102" t="s">
        <v>203</v>
      </c>
      <c r="G233" s="157">
        <v>41817</v>
      </c>
      <c r="H233" s="157">
        <v>42004</v>
      </c>
      <c r="I233" s="230"/>
      <c r="J233" s="158">
        <v>1418369</v>
      </c>
      <c r="K233" s="23"/>
      <c r="L233" s="91"/>
      <c r="M233" s="91"/>
      <c r="N233" s="91"/>
      <c r="O233" s="19" t="s">
        <v>296</v>
      </c>
      <c r="P233" s="25"/>
      <c r="Q233" s="22"/>
      <c r="R233" s="22"/>
      <c r="S233" s="40"/>
      <c r="T233" s="40">
        <f t="shared" si="108"/>
        <v>0</v>
      </c>
      <c r="U233" s="40"/>
      <c r="V233" s="35"/>
      <c r="W233" s="35">
        <v>1418369</v>
      </c>
      <c r="X233" s="40">
        <f t="shared" si="109"/>
        <v>1418369</v>
      </c>
      <c r="Y233" s="40"/>
      <c r="Z233" s="40"/>
      <c r="AA233" s="40"/>
      <c r="AB233" s="40">
        <f t="shared" si="110"/>
        <v>0</v>
      </c>
      <c r="AC233" s="35"/>
      <c r="AD233" s="35"/>
      <c r="AE233" s="35"/>
      <c r="AF233" s="40">
        <f t="shared" si="111"/>
        <v>0</v>
      </c>
      <c r="AG233" s="40">
        <f t="shared" si="112"/>
        <v>1418369</v>
      </c>
      <c r="AH233" s="41">
        <f t="shared" si="114"/>
        <v>7.8847909470481856E-3</v>
      </c>
      <c r="AI233" s="42">
        <f t="shared" si="113"/>
        <v>6.715711732902072E-4</v>
      </c>
    </row>
    <row r="234" spans="1:35">
      <c r="A234" s="89">
        <v>21</v>
      </c>
      <c r="B234" s="152" t="s">
        <v>623</v>
      </c>
      <c r="C234" s="157">
        <v>41813</v>
      </c>
      <c r="D234" s="153" t="s">
        <v>645</v>
      </c>
      <c r="E234" s="73" t="s">
        <v>214</v>
      </c>
      <c r="F234" s="102" t="s">
        <v>203</v>
      </c>
      <c r="G234" s="157">
        <v>41817</v>
      </c>
      <c r="H234" s="157">
        <v>42004</v>
      </c>
      <c r="I234" s="230"/>
      <c r="J234" s="158">
        <v>5376868</v>
      </c>
      <c r="K234" s="23"/>
      <c r="L234" s="91"/>
      <c r="M234" s="91"/>
      <c r="N234" s="91"/>
      <c r="O234" s="19" t="s">
        <v>296</v>
      </c>
      <c r="P234" s="25"/>
      <c r="Q234" s="22"/>
      <c r="R234" s="22"/>
      <c r="S234" s="40"/>
      <c r="T234" s="40">
        <f t="shared" si="108"/>
        <v>0</v>
      </c>
      <c r="U234" s="40"/>
      <c r="V234" s="35"/>
      <c r="W234" s="35">
        <v>5376868</v>
      </c>
      <c r="X234" s="40">
        <f t="shared" si="109"/>
        <v>5376868</v>
      </c>
      <c r="Y234" s="40"/>
      <c r="Z234" s="40"/>
      <c r="AA234" s="40"/>
      <c r="AB234" s="40">
        <f t="shared" si="110"/>
        <v>0</v>
      </c>
      <c r="AC234" s="35"/>
      <c r="AD234" s="35"/>
      <c r="AE234" s="35"/>
      <c r="AF234" s="40">
        <f t="shared" si="111"/>
        <v>0</v>
      </c>
      <c r="AG234" s="40">
        <f t="shared" si="112"/>
        <v>5376868</v>
      </c>
      <c r="AH234" s="41">
        <f t="shared" si="114"/>
        <v>2.9890303672650123E-2</v>
      </c>
      <c r="AI234" s="42">
        <f t="shared" si="113"/>
        <v>2.5458463568976547E-3</v>
      </c>
    </row>
    <row r="235" spans="1:35">
      <c r="A235" s="89">
        <v>22</v>
      </c>
      <c r="B235" s="152" t="s">
        <v>624</v>
      </c>
      <c r="C235" s="157">
        <v>41813</v>
      </c>
      <c r="D235" s="153" t="s">
        <v>646</v>
      </c>
      <c r="E235" s="73" t="s">
        <v>214</v>
      </c>
      <c r="F235" s="102" t="s">
        <v>203</v>
      </c>
      <c r="G235" s="157">
        <v>41817</v>
      </c>
      <c r="H235" s="157">
        <v>42004</v>
      </c>
      <c r="I235" s="230"/>
      <c r="J235" s="158">
        <v>9031862</v>
      </c>
      <c r="K235" s="23"/>
      <c r="L235" s="91"/>
      <c r="M235" s="91"/>
      <c r="N235" s="91"/>
      <c r="O235" s="19" t="s">
        <v>296</v>
      </c>
      <c r="P235" s="25"/>
      <c r="Q235" s="22"/>
      <c r="R235" s="22"/>
      <c r="S235" s="40"/>
      <c r="T235" s="40">
        <f t="shared" si="108"/>
        <v>0</v>
      </c>
      <c r="U235" s="40"/>
      <c r="V235" s="35"/>
      <c r="W235" s="35">
        <v>9031862</v>
      </c>
      <c r="X235" s="40">
        <f t="shared" si="109"/>
        <v>9031862</v>
      </c>
      <c r="Y235" s="40"/>
      <c r="Z235" s="40"/>
      <c r="AA235" s="40"/>
      <c r="AB235" s="40">
        <f t="shared" si="110"/>
        <v>0</v>
      </c>
      <c r="AC235" s="35"/>
      <c r="AD235" s="35"/>
      <c r="AE235" s="35"/>
      <c r="AF235" s="40">
        <f t="shared" si="111"/>
        <v>0</v>
      </c>
      <c r="AG235" s="40">
        <f t="shared" si="112"/>
        <v>9031862</v>
      </c>
      <c r="AH235" s="41">
        <f t="shared" si="114"/>
        <v>5.0208615481999765E-2</v>
      </c>
      <c r="AI235" s="42">
        <f t="shared" si="113"/>
        <v>4.2764176038359815E-3</v>
      </c>
    </row>
    <row r="236" spans="1:35" ht="12.75">
      <c r="A236" s="89">
        <v>23</v>
      </c>
      <c r="B236" s="153" t="s">
        <v>647</v>
      </c>
      <c r="C236" s="160">
        <v>41785</v>
      </c>
      <c r="D236" s="153" t="s">
        <v>648</v>
      </c>
      <c r="E236" s="73" t="s">
        <v>214</v>
      </c>
      <c r="F236" s="102" t="s">
        <v>203</v>
      </c>
      <c r="G236" s="20"/>
      <c r="H236" s="20"/>
      <c r="I236" s="230"/>
      <c r="J236" s="100">
        <v>1968472</v>
      </c>
      <c r="K236" s="125"/>
      <c r="L236" s="91"/>
      <c r="M236" s="91"/>
      <c r="N236" s="91"/>
      <c r="O236" s="19" t="s">
        <v>296</v>
      </c>
      <c r="P236" s="25"/>
      <c r="Q236" s="22"/>
      <c r="R236" s="22"/>
      <c r="S236" s="40"/>
      <c r="T236" s="40">
        <f t="shared" si="108"/>
        <v>0</v>
      </c>
      <c r="U236" s="40"/>
      <c r="V236" s="100">
        <v>1968472</v>
      </c>
      <c r="W236" s="112">
        <v>3286649</v>
      </c>
      <c r="X236" s="40">
        <f t="shared" si="109"/>
        <v>5255121</v>
      </c>
      <c r="Y236" s="40"/>
      <c r="Z236" s="40"/>
      <c r="AA236" s="40"/>
      <c r="AB236" s="40">
        <f t="shared" si="110"/>
        <v>0</v>
      </c>
      <c r="AC236" s="35"/>
      <c r="AD236" s="35"/>
      <c r="AE236" s="35"/>
      <c r="AF236" s="40">
        <f t="shared" si="111"/>
        <v>0</v>
      </c>
      <c r="AG236" s="40">
        <f t="shared" si="112"/>
        <v>5255121</v>
      </c>
      <c r="AH236" s="41">
        <f t="shared" si="114"/>
        <v>2.9213505432255506E-2</v>
      </c>
      <c r="AI236" s="42">
        <f t="shared" si="113"/>
        <v>2.4882014311875169E-3</v>
      </c>
    </row>
    <row r="237" spans="1:35" ht="12.75" outlineLevel="1">
      <c r="A237" s="89">
        <v>24</v>
      </c>
      <c r="B237" s="28"/>
      <c r="C237" s="27"/>
      <c r="D237" s="37"/>
      <c r="E237" s="159"/>
      <c r="F237" s="38"/>
      <c r="G237" s="27"/>
      <c r="H237" s="27"/>
      <c r="I237" s="187"/>
      <c r="J237" s="72">
        <v>42126903</v>
      </c>
      <c r="K237" s="73" t="s">
        <v>84</v>
      </c>
      <c r="L237" s="35"/>
      <c r="M237" s="35"/>
      <c r="N237" s="35"/>
      <c r="O237" s="39"/>
      <c r="P237" s="39"/>
      <c r="Q237" s="74"/>
      <c r="R237" s="74">
        <v>8911910</v>
      </c>
      <c r="S237" s="35">
        <v>3851991</v>
      </c>
      <c r="T237" s="40">
        <f>SUM(Q237:S237)</f>
        <v>12763901</v>
      </c>
      <c r="U237" s="35">
        <v>3978974</v>
      </c>
      <c r="V237" s="100">
        <v>2997041</v>
      </c>
      <c r="W237" s="35">
        <v>26000</v>
      </c>
      <c r="X237" s="40">
        <f>SUM(U237:W237)</f>
        <v>7002015</v>
      </c>
      <c r="Y237" s="35"/>
      <c r="Z237" s="35"/>
      <c r="AA237" s="35"/>
      <c r="AB237" s="40">
        <f>SUM(Y237:AA237)</f>
        <v>0</v>
      </c>
      <c r="AC237" s="35"/>
      <c r="AD237" s="35"/>
      <c r="AE237" s="35"/>
      <c r="AF237" s="40">
        <f>SUM(AC237:AE237)</f>
        <v>0</v>
      </c>
      <c r="AG237" s="40">
        <f t="shared" ref="AG237:AG238" si="115">SUM(T237,X237,AB237,AF237)</f>
        <v>19765916</v>
      </c>
      <c r="AH237" s="41">
        <f t="shared" si="114"/>
        <v>0.10987980951142819</v>
      </c>
      <c r="AI237" s="42">
        <f>IF(ISERROR(AG237/$AG$360),"-",AG237/$AG$360)</f>
        <v>9.3587912590275737E-3</v>
      </c>
    </row>
    <row r="238" spans="1:35" ht="12.75" outlineLevel="1">
      <c r="A238" s="89">
        <v>25</v>
      </c>
      <c r="B238" s="28"/>
      <c r="C238" s="27"/>
      <c r="D238" s="37"/>
      <c r="E238" s="132"/>
      <c r="F238" s="38"/>
      <c r="G238" s="27"/>
      <c r="H238" s="27"/>
      <c r="I238" s="188"/>
      <c r="J238" s="72">
        <v>374149</v>
      </c>
      <c r="K238" s="73" t="s">
        <v>85</v>
      </c>
      <c r="L238" s="35"/>
      <c r="M238" s="35"/>
      <c r="N238" s="35"/>
      <c r="O238" s="39"/>
      <c r="P238" s="39"/>
      <c r="Q238" s="74"/>
      <c r="R238" s="74">
        <v>33570</v>
      </c>
      <c r="S238" s="35"/>
      <c r="T238" s="40">
        <f t="shared" ref="T238" si="116">SUM(Q238:S238)</f>
        <v>33570</v>
      </c>
      <c r="U238" s="35">
        <v>101334</v>
      </c>
      <c r="V238" s="100">
        <v>84599</v>
      </c>
      <c r="W238" s="35"/>
      <c r="X238" s="40">
        <f t="shared" ref="X238" si="117">SUM(U238:W238)</f>
        <v>185933</v>
      </c>
      <c r="Y238" s="35"/>
      <c r="Z238" s="35"/>
      <c r="AA238" s="35"/>
      <c r="AB238" s="40">
        <f t="shared" ref="AB238" si="118">SUM(Y238:AA238)</f>
        <v>0</v>
      </c>
      <c r="AC238" s="35"/>
      <c r="AD238" s="35"/>
      <c r="AE238" s="35"/>
      <c r="AF238" s="40">
        <f t="shared" ref="AF238" si="119">SUM(AC238:AE238)</f>
        <v>0</v>
      </c>
      <c r="AG238" s="40">
        <f t="shared" si="115"/>
        <v>219503</v>
      </c>
      <c r="AH238" s="41">
        <f t="shared" si="114"/>
        <v>1.2202291979378553E-3</v>
      </c>
      <c r="AI238" s="42">
        <f>IF(ISERROR(AG238/$AG$360),"-",AG238/$AG$360)</f>
        <v>1.0393056196992486E-4</v>
      </c>
    </row>
    <row r="239" spans="1:35" ht="12.75" customHeight="1">
      <c r="A239" s="210" t="s">
        <v>66</v>
      </c>
      <c r="B239" s="211"/>
      <c r="C239" s="211"/>
      <c r="D239" s="211"/>
      <c r="E239" s="211"/>
      <c r="F239" s="211"/>
      <c r="G239" s="211"/>
      <c r="H239" s="212"/>
      <c r="I239" s="55">
        <f>I213</f>
        <v>179886697</v>
      </c>
      <c r="J239" s="55">
        <f>SUM(J214:J238)</f>
        <v>140172775</v>
      </c>
      <c r="K239" s="56"/>
      <c r="L239" s="55">
        <f>SUM(L237:L238)</f>
        <v>0</v>
      </c>
      <c r="M239" s="55">
        <f>SUM(M237:M238)</f>
        <v>0</v>
      </c>
      <c r="N239" s="55">
        <f>SUM(N237:N238)</f>
        <v>0</v>
      </c>
      <c r="O239" s="57"/>
      <c r="P239" s="59"/>
      <c r="Q239" s="55">
        <f t="shared" ref="Q239:AF239" si="120">SUM(Q237:Q238)</f>
        <v>0</v>
      </c>
      <c r="R239" s="55">
        <f t="shared" si="120"/>
        <v>8945480</v>
      </c>
      <c r="S239" s="55">
        <f t="shared" si="120"/>
        <v>3851991</v>
      </c>
      <c r="T239" s="60">
        <f>SUM(T214:T238)</f>
        <v>12797471</v>
      </c>
      <c r="U239" s="55">
        <f>SUM(U214:U238)</f>
        <v>4080308</v>
      </c>
      <c r="V239" s="55">
        <f t="shared" ref="V239" si="121">SUM(V214:V238)</f>
        <v>72468761</v>
      </c>
      <c r="W239" s="55">
        <f>SUM(W214:W238)</f>
        <v>31597251</v>
      </c>
      <c r="X239" s="60">
        <f t="shared" si="120"/>
        <v>7187948</v>
      </c>
      <c r="Y239" s="55">
        <f t="shared" si="120"/>
        <v>0</v>
      </c>
      <c r="Z239" s="55">
        <f t="shared" si="120"/>
        <v>0</v>
      </c>
      <c r="AA239" s="55">
        <f t="shared" si="120"/>
        <v>0</v>
      </c>
      <c r="AB239" s="60">
        <f t="shared" si="120"/>
        <v>0</v>
      </c>
      <c r="AC239" s="55">
        <f t="shared" si="120"/>
        <v>0</v>
      </c>
      <c r="AD239" s="55">
        <f t="shared" si="120"/>
        <v>0</v>
      </c>
      <c r="AE239" s="55">
        <f t="shared" si="120"/>
        <v>0</v>
      </c>
      <c r="AF239" s="60">
        <f t="shared" si="120"/>
        <v>0</v>
      </c>
      <c r="AG239" s="53">
        <f>SUM(AG214:AG238)</f>
        <v>120943791</v>
      </c>
      <c r="AH239" s="54">
        <f>IF(ISERROR(AG239/I239),0,AG239/I239)</f>
        <v>0.67233315757640488</v>
      </c>
      <c r="AI239" s="54">
        <f>IF(ISERROR(AG239/$AG$360),0,AG239/$AG$360)</f>
        <v>5.726462128263915E-2</v>
      </c>
    </row>
    <row r="240" spans="1:35" ht="12.75" customHeight="1">
      <c r="A240" s="36"/>
      <c r="B240" s="213" t="s">
        <v>17</v>
      </c>
      <c r="C240" s="214"/>
      <c r="D240" s="215"/>
      <c r="E240" s="18"/>
      <c r="F240" s="19"/>
      <c r="G240" s="20"/>
      <c r="H240" s="20"/>
      <c r="I240" s="186">
        <v>139105028</v>
      </c>
      <c r="J240" s="22"/>
      <c r="K240" s="23"/>
      <c r="L240" s="24"/>
      <c r="M240" s="24"/>
      <c r="N240" s="24"/>
      <c r="O240" s="19"/>
      <c r="P240" s="25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6"/>
      <c r="AI240" s="26"/>
    </row>
    <row r="241" spans="1:35">
      <c r="A241" s="36">
        <v>1</v>
      </c>
      <c r="B241" s="96" t="s">
        <v>649</v>
      </c>
      <c r="C241" s="97">
        <v>41786</v>
      </c>
      <c r="D241" s="83" t="s">
        <v>650</v>
      </c>
      <c r="E241" s="120" t="s">
        <v>225</v>
      </c>
      <c r="F241" s="96" t="s">
        <v>203</v>
      </c>
      <c r="G241" s="141"/>
      <c r="H241" s="155">
        <v>42093</v>
      </c>
      <c r="I241" s="230"/>
      <c r="J241" s="72">
        <v>2001237</v>
      </c>
      <c r="K241" s="23"/>
      <c r="L241" s="91"/>
      <c r="M241" s="91"/>
      <c r="N241" s="91"/>
      <c r="O241" s="19" t="s">
        <v>296</v>
      </c>
      <c r="P241" s="25"/>
      <c r="Q241" s="22"/>
      <c r="R241" s="22"/>
      <c r="S241" s="40"/>
      <c r="T241" s="40">
        <f t="shared" ref="T241:T266" si="122">SUM(Q241:S241)</f>
        <v>0</v>
      </c>
      <c r="U241" s="40"/>
      <c r="V241" s="72">
        <v>2001237</v>
      </c>
      <c r="W241" s="35"/>
      <c r="X241" s="40">
        <f>SUM(U241:W241)</f>
        <v>2001237</v>
      </c>
      <c r="Y241" s="40"/>
      <c r="Z241" s="40"/>
      <c r="AA241" s="40"/>
      <c r="AB241" s="40">
        <f t="shared" ref="AB241:AB266" si="123">SUM(Y241:AA241)</f>
        <v>0</v>
      </c>
      <c r="AC241" s="35"/>
      <c r="AD241" s="35"/>
      <c r="AE241" s="35"/>
      <c r="AF241" s="40">
        <f t="shared" ref="AF241:AF266" si="124">SUM(AC241:AE241)</f>
        <v>0</v>
      </c>
      <c r="AG241" s="40">
        <f t="shared" ref="AG241:AG266" si="125">SUM(T241,X241,AB241,AF241)</f>
        <v>2001237</v>
      </c>
      <c r="AH241" s="41">
        <f>IF(ISERROR(AG241/$I$240),0,AG241/$I$240)</f>
        <v>1.4386518077549289E-2</v>
      </c>
      <c r="AI241" s="42">
        <f t="shared" ref="AI241:AI266" si="126">IF(ISERROR(AG241/$AG$360),"-",AG241/$AG$360)</f>
        <v>9.4754826150442823E-4</v>
      </c>
    </row>
    <row r="242" spans="1:35" ht="22.5">
      <c r="A242" s="36">
        <v>2</v>
      </c>
      <c r="B242" s="96" t="s">
        <v>651</v>
      </c>
      <c r="C242" s="97">
        <v>41786</v>
      </c>
      <c r="D242" s="83" t="s">
        <v>652</v>
      </c>
      <c r="E242" s="120" t="s">
        <v>225</v>
      </c>
      <c r="F242" s="96" t="s">
        <v>203</v>
      </c>
      <c r="G242" s="141"/>
      <c r="H242" s="155">
        <v>42093</v>
      </c>
      <c r="I242" s="230"/>
      <c r="J242" s="72">
        <v>1000000</v>
      </c>
      <c r="K242" s="23"/>
      <c r="L242" s="91"/>
      <c r="M242" s="91"/>
      <c r="N242" s="91"/>
      <c r="O242" s="19" t="s">
        <v>296</v>
      </c>
      <c r="P242" s="25"/>
      <c r="Q242" s="22"/>
      <c r="R242" s="22"/>
      <c r="S242" s="40"/>
      <c r="T242" s="40">
        <f t="shared" si="122"/>
        <v>0</v>
      </c>
      <c r="U242" s="40"/>
      <c r="V242" s="72">
        <v>1000000</v>
      </c>
      <c r="W242" s="35"/>
      <c r="X242" s="40">
        <f t="shared" ref="X242:X266" si="127">SUM(U242:W242)</f>
        <v>1000000</v>
      </c>
      <c r="Y242" s="40"/>
      <c r="Z242" s="40"/>
      <c r="AA242" s="40"/>
      <c r="AB242" s="40">
        <f t="shared" si="123"/>
        <v>0</v>
      </c>
      <c r="AC242" s="35"/>
      <c r="AD242" s="35"/>
      <c r="AE242" s="35"/>
      <c r="AF242" s="40">
        <f t="shared" si="124"/>
        <v>0</v>
      </c>
      <c r="AG242" s="40">
        <f t="shared" si="125"/>
        <v>1000000</v>
      </c>
      <c r="AH242" s="41">
        <f t="shared" ref="AH242:AH266" si="128">IF(ISERROR(AG242/$I$240),0,AG242/$I$240)</f>
        <v>7.1888127580837695E-3</v>
      </c>
      <c r="AI242" s="42">
        <f t="shared" si="126"/>
        <v>4.7348128257893908E-4</v>
      </c>
    </row>
    <row r="243" spans="1:35">
      <c r="A243" s="36">
        <v>3</v>
      </c>
      <c r="B243" s="96" t="s">
        <v>653</v>
      </c>
      <c r="C243" s="97">
        <v>41786</v>
      </c>
      <c r="D243" s="83" t="s">
        <v>654</v>
      </c>
      <c r="E243" s="120" t="s">
        <v>225</v>
      </c>
      <c r="F243" s="96" t="s">
        <v>203</v>
      </c>
      <c r="G243" s="141"/>
      <c r="H243" s="155">
        <v>42093</v>
      </c>
      <c r="I243" s="230"/>
      <c r="J243" s="72">
        <v>1000000</v>
      </c>
      <c r="K243" s="23"/>
      <c r="L243" s="91"/>
      <c r="M243" s="91"/>
      <c r="N243" s="91"/>
      <c r="O243" s="19" t="s">
        <v>296</v>
      </c>
      <c r="P243" s="25"/>
      <c r="Q243" s="22"/>
      <c r="R243" s="22"/>
      <c r="S243" s="40"/>
      <c r="T243" s="40">
        <f t="shared" si="122"/>
        <v>0</v>
      </c>
      <c r="U243" s="40"/>
      <c r="V243" s="72">
        <v>1000000</v>
      </c>
      <c r="W243" s="35"/>
      <c r="X243" s="40">
        <f t="shared" si="127"/>
        <v>1000000</v>
      </c>
      <c r="Y243" s="40"/>
      <c r="Z243" s="40"/>
      <c r="AA243" s="40"/>
      <c r="AB243" s="40">
        <f t="shared" si="123"/>
        <v>0</v>
      </c>
      <c r="AC243" s="35"/>
      <c r="AD243" s="35"/>
      <c r="AE243" s="35"/>
      <c r="AF243" s="40">
        <f t="shared" si="124"/>
        <v>0</v>
      </c>
      <c r="AG243" s="40">
        <f t="shared" si="125"/>
        <v>1000000</v>
      </c>
      <c r="AH243" s="41">
        <f t="shared" si="128"/>
        <v>7.1888127580837695E-3</v>
      </c>
      <c r="AI243" s="42">
        <f t="shared" si="126"/>
        <v>4.7348128257893908E-4</v>
      </c>
    </row>
    <row r="244" spans="1:35">
      <c r="A244" s="36">
        <v>4</v>
      </c>
      <c r="B244" s="96" t="s">
        <v>655</v>
      </c>
      <c r="C244" s="97">
        <v>41786</v>
      </c>
      <c r="D244" s="83" t="s">
        <v>656</v>
      </c>
      <c r="E244" s="120" t="s">
        <v>225</v>
      </c>
      <c r="F244" s="96" t="s">
        <v>203</v>
      </c>
      <c r="G244" s="141"/>
      <c r="H244" s="155">
        <v>42093</v>
      </c>
      <c r="I244" s="230"/>
      <c r="J244" s="72">
        <v>2625491</v>
      </c>
      <c r="K244" s="23"/>
      <c r="L244" s="91"/>
      <c r="M244" s="91"/>
      <c r="N244" s="91"/>
      <c r="O244" s="19" t="s">
        <v>296</v>
      </c>
      <c r="P244" s="25"/>
      <c r="Q244" s="22"/>
      <c r="R244" s="22"/>
      <c r="S244" s="40"/>
      <c r="T244" s="40">
        <f t="shared" si="122"/>
        <v>0</v>
      </c>
      <c r="U244" s="40"/>
      <c r="V244" s="72">
        <v>2625491</v>
      </c>
      <c r="W244" s="35"/>
      <c r="X244" s="40">
        <f t="shared" si="127"/>
        <v>2625491</v>
      </c>
      <c r="Y244" s="40"/>
      <c r="Z244" s="40"/>
      <c r="AA244" s="40"/>
      <c r="AB244" s="40">
        <f t="shared" si="123"/>
        <v>0</v>
      </c>
      <c r="AC244" s="35"/>
      <c r="AD244" s="35"/>
      <c r="AE244" s="35"/>
      <c r="AF244" s="40">
        <f t="shared" si="124"/>
        <v>0</v>
      </c>
      <c r="AG244" s="40">
        <f t="shared" si="125"/>
        <v>2625491</v>
      </c>
      <c r="AH244" s="41">
        <f t="shared" si="128"/>
        <v>1.8874163197034114E-2</v>
      </c>
      <c r="AI244" s="42">
        <f t="shared" si="126"/>
        <v>1.2431208460794614E-3</v>
      </c>
    </row>
    <row r="245" spans="1:35">
      <c r="A245" s="36">
        <v>5</v>
      </c>
      <c r="B245" s="96" t="s">
        <v>657</v>
      </c>
      <c r="C245" s="97">
        <v>41786</v>
      </c>
      <c r="D245" s="83" t="s">
        <v>658</v>
      </c>
      <c r="E245" s="120" t="s">
        <v>225</v>
      </c>
      <c r="F245" s="96" t="s">
        <v>203</v>
      </c>
      <c r="G245" s="141"/>
      <c r="H245" s="155">
        <v>42093</v>
      </c>
      <c r="I245" s="230"/>
      <c r="J245" s="72">
        <v>2243523</v>
      </c>
      <c r="K245" s="23"/>
      <c r="L245" s="91"/>
      <c r="M245" s="91"/>
      <c r="N245" s="91"/>
      <c r="O245" s="19" t="s">
        <v>296</v>
      </c>
      <c r="P245" s="25"/>
      <c r="Q245" s="22"/>
      <c r="R245" s="22"/>
      <c r="S245" s="40"/>
      <c r="T245" s="40">
        <f t="shared" si="122"/>
        <v>0</v>
      </c>
      <c r="U245" s="40"/>
      <c r="V245" s="72">
        <v>2243523</v>
      </c>
      <c r="W245" s="35"/>
      <c r="X245" s="40">
        <f t="shared" si="127"/>
        <v>2243523</v>
      </c>
      <c r="Y245" s="40"/>
      <c r="Z245" s="40"/>
      <c r="AA245" s="40"/>
      <c r="AB245" s="40">
        <f t="shared" si="123"/>
        <v>0</v>
      </c>
      <c r="AC245" s="35"/>
      <c r="AD245" s="35"/>
      <c r="AE245" s="35"/>
      <c r="AF245" s="40">
        <f t="shared" si="124"/>
        <v>0</v>
      </c>
      <c r="AG245" s="40">
        <f t="shared" si="125"/>
        <v>2243523</v>
      </c>
      <c r="AH245" s="41">
        <f t="shared" si="128"/>
        <v>1.6128266765454372E-2</v>
      </c>
      <c r="AI245" s="42">
        <f t="shared" si="126"/>
        <v>1.062266147535349E-3</v>
      </c>
    </row>
    <row r="246" spans="1:35">
      <c r="A246" s="36">
        <v>6</v>
      </c>
      <c r="B246" s="96" t="s">
        <v>659</v>
      </c>
      <c r="C246" s="97">
        <v>41786</v>
      </c>
      <c r="D246" s="83" t="s">
        <v>660</v>
      </c>
      <c r="E246" s="120" t="s">
        <v>225</v>
      </c>
      <c r="F246" s="96" t="s">
        <v>203</v>
      </c>
      <c r="G246" s="141"/>
      <c r="H246" s="155">
        <v>42093</v>
      </c>
      <c r="I246" s="230"/>
      <c r="J246" s="72">
        <v>4011095</v>
      </c>
      <c r="K246" s="23"/>
      <c r="L246" s="91"/>
      <c r="M246" s="91"/>
      <c r="N246" s="91"/>
      <c r="O246" s="19" t="s">
        <v>296</v>
      </c>
      <c r="P246" s="25"/>
      <c r="Q246" s="22"/>
      <c r="R246" s="22"/>
      <c r="S246" s="40"/>
      <c r="T246" s="40">
        <f t="shared" si="122"/>
        <v>0</v>
      </c>
      <c r="U246" s="40"/>
      <c r="V246" s="72">
        <v>4011095</v>
      </c>
      <c r="W246" s="35"/>
      <c r="X246" s="40">
        <f t="shared" si="127"/>
        <v>4011095</v>
      </c>
      <c r="Y246" s="40"/>
      <c r="Z246" s="40"/>
      <c r="AA246" s="40"/>
      <c r="AB246" s="40">
        <f t="shared" si="123"/>
        <v>0</v>
      </c>
      <c r="AC246" s="35"/>
      <c r="AD246" s="35"/>
      <c r="AE246" s="35"/>
      <c r="AF246" s="40">
        <f t="shared" si="124"/>
        <v>0</v>
      </c>
      <c r="AG246" s="40">
        <f t="shared" si="125"/>
        <v>4011095</v>
      </c>
      <c r="AH246" s="41">
        <f t="shared" si="128"/>
        <v>2.8835010909886018E-2</v>
      </c>
      <c r="AI246" s="42">
        <f t="shared" si="126"/>
        <v>1.8991784051459696E-3</v>
      </c>
    </row>
    <row r="247" spans="1:35">
      <c r="A247" s="36">
        <v>7</v>
      </c>
      <c r="B247" s="96" t="s">
        <v>661</v>
      </c>
      <c r="C247" s="97">
        <v>41786</v>
      </c>
      <c r="D247" s="83" t="s">
        <v>662</v>
      </c>
      <c r="E247" s="120" t="s">
        <v>225</v>
      </c>
      <c r="F247" s="96" t="s">
        <v>203</v>
      </c>
      <c r="G247" s="141"/>
      <c r="H247" s="155">
        <v>42093</v>
      </c>
      <c r="I247" s="230"/>
      <c r="J247" s="72">
        <v>1114002</v>
      </c>
      <c r="K247" s="23"/>
      <c r="L247" s="91"/>
      <c r="M247" s="91"/>
      <c r="N247" s="91"/>
      <c r="O247" s="19" t="s">
        <v>296</v>
      </c>
      <c r="P247" s="25"/>
      <c r="Q247" s="22"/>
      <c r="R247" s="22"/>
      <c r="S247" s="40"/>
      <c r="T247" s="40">
        <f t="shared" si="122"/>
        <v>0</v>
      </c>
      <c r="U247" s="40"/>
      <c r="V247" s="72">
        <v>1114002</v>
      </c>
      <c r="W247" s="35"/>
      <c r="X247" s="40">
        <f t="shared" si="127"/>
        <v>1114002</v>
      </c>
      <c r="Y247" s="40"/>
      <c r="Z247" s="40"/>
      <c r="AA247" s="40"/>
      <c r="AB247" s="40">
        <f t="shared" si="123"/>
        <v>0</v>
      </c>
      <c r="AC247" s="35"/>
      <c r="AD247" s="35"/>
      <c r="AE247" s="35"/>
      <c r="AF247" s="40">
        <f t="shared" si="124"/>
        <v>0</v>
      </c>
      <c r="AG247" s="40">
        <f t="shared" si="125"/>
        <v>1114002</v>
      </c>
      <c r="AH247" s="41">
        <f t="shared" si="128"/>
        <v>8.0083517901308361E-3</v>
      </c>
      <c r="AI247" s="42">
        <f t="shared" si="126"/>
        <v>5.2745909575550322E-4</v>
      </c>
    </row>
    <row r="248" spans="1:35">
      <c r="A248" s="36">
        <v>8</v>
      </c>
      <c r="B248" s="96" t="s">
        <v>663</v>
      </c>
      <c r="C248" s="97">
        <v>41786</v>
      </c>
      <c r="D248" s="83" t="s">
        <v>664</v>
      </c>
      <c r="E248" s="120" t="s">
        <v>225</v>
      </c>
      <c r="F248" s="96" t="s">
        <v>203</v>
      </c>
      <c r="G248" s="141"/>
      <c r="H248" s="155">
        <v>42093</v>
      </c>
      <c r="I248" s="230"/>
      <c r="J248" s="72">
        <v>1345079</v>
      </c>
      <c r="K248" s="23"/>
      <c r="L248" s="91"/>
      <c r="M248" s="91"/>
      <c r="N248" s="91"/>
      <c r="O248" s="19" t="s">
        <v>296</v>
      </c>
      <c r="P248" s="25"/>
      <c r="Q248" s="22"/>
      <c r="R248" s="22"/>
      <c r="S248" s="40"/>
      <c r="T248" s="40">
        <f t="shared" si="122"/>
        <v>0</v>
      </c>
      <c r="U248" s="40"/>
      <c r="V248" s="72">
        <v>1345079</v>
      </c>
      <c r="W248" s="35"/>
      <c r="X248" s="40">
        <f t="shared" si="127"/>
        <v>1345079</v>
      </c>
      <c r="Y248" s="40"/>
      <c r="Z248" s="40"/>
      <c r="AA248" s="40"/>
      <c r="AB248" s="40">
        <f t="shared" si="123"/>
        <v>0</v>
      </c>
      <c r="AC248" s="35"/>
      <c r="AD248" s="35"/>
      <c r="AE248" s="35"/>
      <c r="AF248" s="40">
        <f t="shared" si="124"/>
        <v>0</v>
      </c>
      <c r="AG248" s="40">
        <f t="shared" si="125"/>
        <v>1345079</v>
      </c>
      <c r="AH248" s="41">
        <f t="shared" si="128"/>
        <v>9.6695210758305592E-3</v>
      </c>
      <c r="AI248" s="42">
        <f t="shared" si="126"/>
        <v>6.3686973008999679E-4</v>
      </c>
    </row>
    <row r="249" spans="1:35" ht="12.75">
      <c r="A249" s="36">
        <v>9</v>
      </c>
      <c r="B249" s="96" t="s">
        <v>663</v>
      </c>
      <c r="C249" s="97">
        <v>41786</v>
      </c>
      <c r="D249" s="83" t="s">
        <v>665</v>
      </c>
      <c r="E249" s="120" t="s">
        <v>225</v>
      </c>
      <c r="F249" s="96" t="s">
        <v>203</v>
      </c>
      <c r="G249" s="141"/>
      <c r="H249" s="155">
        <v>42093</v>
      </c>
      <c r="I249" s="230"/>
      <c r="J249" s="247">
        <v>17943012</v>
      </c>
      <c r="K249" s="88"/>
      <c r="L249" s="91"/>
      <c r="M249" s="91"/>
      <c r="N249" s="91"/>
      <c r="O249" s="19" t="s">
        <v>296</v>
      </c>
      <c r="P249" s="25"/>
      <c r="Q249" s="22"/>
      <c r="R249" s="22"/>
      <c r="S249" s="40"/>
      <c r="T249" s="40">
        <f t="shared" si="122"/>
        <v>0</v>
      </c>
      <c r="U249" s="40"/>
      <c r="V249" s="72">
        <v>17943012</v>
      </c>
      <c r="W249" s="35"/>
      <c r="X249" s="40">
        <f t="shared" si="127"/>
        <v>17943012</v>
      </c>
      <c r="Y249" s="40"/>
      <c r="Z249" s="40"/>
      <c r="AA249" s="40"/>
      <c r="AB249" s="40">
        <f t="shared" si="123"/>
        <v>0</v>
      </c>
      <c r="AC249" s="35"/>
      <c r="AD249" s="35"/>
      <c r="AE249" s="35"/>
      <c r="AF249" s="40">
        <f t="shared" si="124"/>
        <v>0</v>
      </c>
      <c r="AG249" s="40">
        <f t="shared" si="125"/>
        <v>17943012</v>
      </c>
      <c r="AH249" s="41">
        <f t="shared" si="128"/>
        <v>0.12898895358405019</v>
      </c>
      <c r="AI249" s="42">
        <f t="shared" si="126"/>
        <v>8.4956803350892951E-3</v>
      </c>
    </row>
    <row r="250" spans="1:35" ht="12.75">
      <c r="A250" s="36">
        <v>10</v>
      </c>
      <c r="B250" s="96" t="s">
        <v>681</v>
      </c>
      <c r="C250" s="97">
        <v>41794</v>
      </c>
      <c r="D250" s="83" t="s">
        <v>666</v>
      </c>
      <c r="E250" s="120" t="s">
        <v>225</v>
      </c>
      <c r="F250" s="96" t="s">
        <v>203</v>
      </c>
      <c r="G250" s="141"/>
      <c r="H250" s="155">
        <v>42093</v>
      </c>
      <c r="I250" s="230"/>
      <c r="J250" s="247">
        <v>2420280</v>
      </c>
      <c r="K250" s="88"/>
      <c r="L250" s="91"/>
      <c r="M250" s="91"/>
      <c r="N250" s="91"/>
      <c r="O250" s="19" t="s">
        <v>296</v>
      </c>
      <c r="P250" s="25"/>
      <c r="Q250" s="22"/>
      <c r="R250" s="22"/>
      <c r="S250" s="40"/>
      <c r="T250" s="40">
        <f t="shared" si="122"/>
        <v>0</v>
      </c>
      <c r="U250" s="40"/>
      <c r="V250" s="150"/>
      <c r="W250" s="72">
        <v>2420280</v>
      </c>
      <c r="X250" s="40">
        <f t="shared" si="127"/>
        <v>2420280</v>
      </c>
      <c r="Y250" s="40"/>
      <c r="Z250" s="40"/>
      <c r="AA250" s="40"/>
      <c r="AB250" s="40">
        <f t="shared" si="123"/>
        <v>0</v>
      </c>
      <c r="AC250" s="35"/>
      <c r="AD250" s="35"/>
      <c r="AE250" s="35"/>
      <c r="AF250" s="40">
        <f t="shared" si="124"/>
        <v>0</v>
      </c>
      <c r="AG250" s="40">
        <f t="shared" si="125"/>
        <v>2420280</v>
      </c>
      <c r="AH250" s="41">
        <f t="shared" si="128"/>
        <v>1.7398939742134988E-2</v>
      </c>
      <c r="AI250" s="42">
        <f t="shared" si="126"/>
        <v>1.1459572786001546E-3</v>
      </c>
    </row>
    <row r="251" spans="1:35">
      <c r="A251" s="36">
        <v>11</v>
      </c>
      <c r="B251" s="96" t="s">
        <v>682</v>
      </c>
      <c r="C251" s="97">
        <v>41794</v>
      </c>
      <c r="D251" s="83" t="s">
        <v>667</v>
      </c>
      <c r="E251" s="120" t="s">
        <v>225</v>
      </c>
      <c r="F251" s="96" t="s">
        <v>203</v>
      </c>
      <c r="G251" s="141"/>
      <c r="H251" s="155">
        <v>42093</v>
      </c>
      <c r="I251" s="230"/>
      <c r="J251" s="72">
        <v>5477749</v>
      </c>
      <c r="K251" s="23"/>
      <c r="L251" s="91"/>
      <c r="M251" s="91"/>
      <c r="N251" s="91"/>
      <c r="O251" s="19" t="s">
        <v>296</v>
      </c>
      <c r="P251" s="25"/>
      <c r="Q251" s="22"/>
      <c r="R251" s="22"/>
      <c r="S251" s="40"/>
      <c r="T251" s="40">
        <f t="shared" si="122"/>
        <v>0</v>
      </c>
      <c r="U251" s="40"/>
      <c r="V251" s="150"/>
      <c r="W251" s="72">
        <v>5477749</v>
      </c>
      <c r="X251" s="40">
        <f t="shared" si="127"/>
        <v>5477749</v>
      </c>
      <c r="Y251" s="40"/>
      <c r="Z251" s="40"/>
      <c r="AA251" s="40"/>
      <c r="AB251" s="40">
        <f t="shared" si="123"/>
        <v>0</v>
      </c>
      <c r="AC251" s="35"/>
      <c r="AD251" s="35"/>
      <c r="AE251" s="35"/>
      <c r="AF251" s="40">
        <f t="shared" si="124"/>
        <v>0</v>
      </c>
      <c r="AG251" s="40">
        <f t="shared" si="125"/>
        <v>5477749</v>
      </c>
      <c r="AH251" s="41">
        <f t="shared" si="128"/>
        <v>3.9378511896780613E-2</v>
      </c>
      <c r="AI251" s="42">
        <f t="shared" si="126"/>
        <v>2.593611622165501E-3</v>
      </c>
    </row>
    <row r="252" spans="1:35">
      <c r="A252" s="36">
        <v>12</v>
      </c>
      <c r="B252" s="122" t="s">
        <v>683</v>
      </c>
      <c r="C252" s="97">
        <v>41794</v>
      </c>
      <c r="D252" s="83" t="s">
        <v>668</v>
      </c>
      <c r="E252" s="120" t="s">
        <v>225</v>
      </c>
      <c r="F252" s="96" t="s">
        <v>203</v>
      </c>
      <c r="G252" s="141"/>
      <c r="H252" s="155">
        <v>42093</v>
      </c>
      <c r="I252" s="230"/>
      <c r="J252" s="72">
        <v>1566672</v>
      </c>
      <c r="K252" s="23"/>
      <c r="L252" s="91"/>
      <c r="M252" s="91"/>
      <c r="N252" s="91"/>
      <c r="O252" s="19" t="s">
        <v>296</v>
      </c>
      <c r="P252" s="25"/>
      <c r="Q252" s="22"/>
      <c r="R252" s="22"/>
      <c r="S252" s="40"/>
      <c r="T252" s="40">
        <f t="shared" si="122"/>
        <v>0</v>
      </c>
      <c r="U252" s="40"/>
      <c r="V252" s="150"/>
      <c r="W252" s="72">
        <v>1566672</v>
      </c>
      <c r="X252" s="40">
        <f t="shared" si="127"/>
        <v>1566672</v>
      </c>
      <c r="Y252" s="40"/>
      <c r="Z252" s="40"/>
      <c r="AA252" s="40"/>
      <c r="AB252" s="40">
        <f t="shared" si="123"/>
        <v>0</v>
      </c>
      <c r="AC252" s="35"/>
      <c r="AD252" s="35"/>
      <c r="AE252" s="35"/>
      <c r="AF252" s="40">
        <f t="shared" si="124"/>
        <v>0</v>
      </c>
      <c r="AG252" s="40">
        <f t="shared" si="125"/>
        <v>1566672</v>
      </c>
      <c r="AH252" s="41">
        <f t="shared" si="128"/>
        <v>1.1262511661332615E-2</v>
      </c>
      <c r="AI252" s="42">
        <f t="shared" si="126"/>
        <v>7.4178986794051164E-4</v>
      </c>
    </row>
    <row r="253" spans="1:35">
      <c r="A253" s="36">
        <v>13</v>
      </c>
      <c r="B253" s="122" t="s">
        <v>684</v>
      </c>
      <c r="C253" s="97">
        <v>41794</v>
      </c>
      <c r="D253" s="83" t="s">
        <v>669</v>
      </c>
      <c r="E253" s="120" t="s">
        <v>225</v>
      </c>
      <c r="F253" s="96" t="s">
        <v>203</v>
      </c>
      <c r="G253" s="141"/>
      <c r="H253" s="155">
        <v>42093</v>
      </c>
      <c r="I253" s="230"/>
      <c r="J253" s="72">
        <v>1000000</v>
      </c>
      <c r="K253" s="23"/>
      <c r="L253" s="91"/>
      <c r="M253" s="91"/>
      <c r="N253" s="91"/>
      <c r="O253" s="19" t="s">
        <v>296</v>
      </c>
      <c r="P253" s="25"/>
      <c r="Q253" s="22"/>
      <c r="R253" s="22"/>
      <c r="S253" s="40"/>
      <c r="T253" s="40">
        <f t="shared" si="122"/>
        <v>0</v>
      </c>
      <c r="U253" s="40"/>
      <c r="V253" s="150"/>
      <c r="W253" s="72">
        <v>1000000</v>
      </c>
      <c r="X253" s="40">
        <f t="shared" si="127"/>
        <v>1000000</v>
      </c>
      <c r="Y253" s="40"/>
      <c r="Z253" s="40"/>
      <c r="AA253" s="40"/>
      <c r="AB253" s="40">
        <f t="shared" si="123"/>
        <v>0</v>
      </c>
      <c r="AC253" s="35"/>
      <c r="AD253" s="35"/>
      <c r="AE253" s="35"/>
      <c r="AF253" s="40">
        <f t="shared" si="124"/>
        <v>0</v>
      </c>
      <c r="AG253" s="40">
        <f t="shared" si="125"/>
        <v>1000000</v>
      </c>
      <c r="AH253" s="41">
        <f t="shared" si="128"/>
        <v>7.1888127580837695E-3</v>
      </c>
      <c r="AI253" s="42">
        <f t="shared" si="126"/>
        <v>4.7348128257893908E-4</v>
      </c>
    </row>
    <row r="254" spans="1:35">
      <c r="A254" s="36">
        <v>14</v>
      </c>
      <c r="B254" s="122" t="s">
        <v>685</v>
      </c>
      <c r="C254" s="97">
        <v>41794</v>
      </c>
      <c r="D254" s="83" t="s">
        <v>670</v>
      </c>
      <c r="E254" s="120" t="s">
        <v>225</v>
      </c>
      <c r="F254" s="96" t="s">
        <v>203</v>
      </c>
      <c r="G254" s="141"/>
      <c r="H254" s="155">
        <v>42093</v>
      </c>
      <c r="I254" s="230"/>
      <c r="J254" s="72">
        <v>3120411</v>
      </c>
      <c r="K254" s="23"/>
      <c r="L254" s="91"/>
      <c r="M254" s="91"/>
      <c r="N254" s="91"/>
      <c r="O254" s="19" t="s">
        <v>296</v>
      </c>
      <c r="P254" s="25"/>
      <c r="Q254" s="22"/>
      <c r="R254" s="22"/>
      <c r="S254" s="40"/>
      <c r="T254" s="40">
        <f t="shared" si="122"/>
        <v>0</v>
      </c>
      <c r="U254" s="40"/>
      <c r="V254" s="150"/>
      <c r="W254" s="72">
        <v>3120411</v>
      </c>
      <c r="X254" s="40">
        <f t="shared" si="127"/>
        <v>3120411</v>
      </c>
      <c r="Y254" s="40"/>
      <c r="Z254" s="40"/>
      <c r="AA254" s="40"/>
      <c r="AB254" s="40">
        <f t="shared" si="123"/>
        <v>0</v>
      </c>
      <c r="AC254" s="35"/>
      <c r="AD254" s="35"/>
      <c r="AE254" s="35"/>
      <c r="AF254" s="40">
        <f t="shared" si="124"/>
        <v>0</v>
      </c>
      <c r="AG254" s="40">
        <f t="shared" si="125"/>
        <v>3120411</v>
      </c>
      <c r="AH254" s="41">
        <f t="shared" si="128"/>
        <v>2.2432050407264932E-2</v>
      </c>
      <c r="AI254" s="42">
        <f t="shared" si="126"/>
        <v>1.4774562024534297E-3</v>
      </c>
    </row>
    <row r="255" spans="1:35">
      <c r="A255" s="36">
        <v>15</v>
      </c>
      <c r="B255" s="122" t="s">
        <v>686</v>
      </c>
      <c r="C255" s="97">
        <v>41794</v>
      </c>
      <c r="D255" s="83" t="s">
        <v>671</v>
      </c>
      <c r="E255" s="120" t="s">
        <v>225</v>
      </c>
      <c r="F255" s="96" t="s">
        <v>203</v>
      </c>
      <c r="G255" s="141"/>
      <c r="H255" s="155">
        <v>42093</v>
      </c>
      <c r="I255" s="230"/>
      <c r="J255" s="72">
        <v>3313551</v>
      </c>
      <c r="K255" s="23"/>
      <c r="L255" s="91"/>
      <c r="M255" s="91"/>
      <c r="N255" s="91"/>
      <c r="O255" s="19" t="s">
        <v>296</v>
      </c>
      <c r="P255" s="25"/>
      <c r="Q255" s="22"/>
      <c r="R255" s="22"/>
      <c r="S255" s="40"/>
      <c r="T255" s="40">
        <f t="shared" si="122"/>
        <v>0</v>
      </c>
      <c r="U255" s="40"/>
      <c r="V255" s="150"/>
      <c r="W255" s="72">
        <v>3313551</v>
      </c>
      <c r="X255" s="40">
        <f t="shared" si="127"/>
        <v>3313551</v>
      </c>
      <c r="Y255" s="40"/>
      <c r="Z255" s="40"/>
      <c r="AA255" s="40"/>
      <c r="AB255" s="40">
        <f t="shared" si="123"/>
        <v>0</v>
      </c>
      <c r="AC255" s="35"/>
      <c r="AD255" s="35"/>
      <c r="AE255" s="35"/>
      <c r="AF255" s="40">
        <f t="shared" si="124"/>
        <v>0</v>
      </c>
      <c r="AG255" s="40">
        <f t="shared" si="125"/>
        <v>3313551</v>
      </c>
      <c r="AH255" s="41">
        <f t="shared" si="128"/>
        <v>2.3820497703361233E-2</v>
      </c>
      <c r="AI255" s="42">
        <f t="shared" si="126"/>
        <v>1.5689043773707261E-3</v>
      </c>
    </row>
    <row r="256" spans="1:35" ht="22.5">
      <c r="A256" s="36">
        <v>16</v>
      </c>
      <c r="B256" s="122" t="s">
        <v>687</v>
      </c>
      <c r="C256" s="97">
        <v>41794</v>
      </c>
      <c r="D256" s="83" t="s">
        <v>672</v>
      </c>
      <c r="E256" s="120" t="s">
        <v>225</v>
      </c>
      <c r="F256" s="96" t="s">
        <v>203</v>
      </c>
      <c r="G256" s="141"/>
      <c r="H256" s="155">
        <v>42093</v>
      </c>
      <c r="I256" s="230"/>
      <c r="J256" s="72">
        <v>1951227</v>
      </c>
      <c r="K256" s="23"/>
      <c r="L256" s="91"/>
      <c r="M256" s="91"/>
      <c r="N256" s="91"/>
      <c r="O256" s="19" t="s">
        <v>296</v>
      </c>
      <c r="P256" s="25"/>
      <c r="Q256" s="22"/>
      <c r="R256" s="22"/>
      <c r="S256" s="40"/>
      <c r="T256" s="40">
        <f t="shared" si="122"/>
        <v>0</v>
      </c>
      <c r="U256" s="40"/>
      <c r="V256" s="150"/>
      <c r="W256" s="72">
        <v>1951227</v>
      </c>
      <c r="X256" s="40">
        <f t="shared" si="127"/>
        <v>1951227</v>
      </c>
      <c r="Y256" s="40"/>
      <c r="Z256" s="40"/>
      <c r="AA256" s="40"/>
      <c r="AB256" s="40">
        <f t="shared" si="123"/>
        <v>0</v>
      </c>
      <c r="AC256" s="35"/>
      <c r="AD256" s="35"/>
      <c r="AE256" s="35"/>
      <c r="AF256" s="40">
        <f t="shared" si="124"/>
        <v>0</v>
      </c>
      <c r="AG256" s="40">
        <f t="shared" si="125"/>
        <v>1951227</v>
      </c>
      <c r="AH256" s="41">
        <f t="shared" si="128"/>
        <v>1.402700555151752E-2</v>
      </c>
      <c r="AI256" s="42">
        <f t="shared" si="126"/>
        <v>9.2386946256265551E-4</v>
      </c>
    </row>
    <row r="257" spans="1:35">
      <c r="A257" s="36">
        <v>17</v>
      </c>
      <c r="B257" s="122" t="s">
        <v>688</v>
      </c>
      <c r="C257" s="97">
        <v>41808</v>
      </c>
      <c r="D257" s="83" t="s">
        <v>673</v>
      </c>
      <c r="E257" s="120" t="s">
        <v>225</v>
      </c>
      <c r="F257" s="96" t="s">
        <v>203</v>
      </c>
      <c r="G257" s="141"/>
      <c r="H257" s="155">
        <v>42093</v>
      </c>
      <c r="I257" s="230"/>
      <c r="J257" s="72">
        <v>1000000</v>
      </c>
      <c r="K257" s="23"/>
      <c r="L257" s="91"/>
      <c r="M257" s="91"/>
      <c r="N257" s="91"/>
      <c r="O257" s="19" t="s">
        <v>296</v>
      </c>
      <c r="P257" s="25"/>
      <c r="Q257" s="22"/>
      <c r="R257" s="22"/>
      <c r="S257" s="40"/>
      <c r="T257" s="40">
        <f t="shared" si="122"/>
        <v>0</v>
      </c>
      <c r="U257" s="40"/>
      <c r="V257" s="150"/>
      <c r="W257" s="72">
        <v>1000000</v>
      </c>
      <c r="X257" s="40">
        <f t="shared" si="127"/>
        <v>1000000</v>
      </c>
      <c r="Y257" s="40"/>
      <c r="Z257" s="40"/>
      <c r="AA257" s="40"/>
      <c r="AB257" s="40">
        <f t="shared" si="123"/>
        <v>0</v>
      </c>
      <c r="AC257" s="35"/>
      <c r="AD257" s="35"/>
      <c r="AE257" s="35"/>
      <c r="AF257" s="40">
        <f t="shared" si="124"/>
        <v>0</v>
      </c>
      <c r="AG257" s="40">
        <f t="shared" si="125"/>
        <v>1000000</v>
      </c>
      <c r="AH257" s="41">
        <f t="shared" si="128"/>
        <v>7.1888127580837695E-3</v>
      </c>
      <c r="AI257" s="42">
        <f t="shared" si="126"/>
        <v>4.7348128257893908E-4</v>
      </c>
    </row>
    <row r="258" spans="1:35">
      <c r="A258" s="36">
        <v>18</v>
      </c>
      <c r="B258" s="122" t="s">
        <v>689</v>
      </c>
      <c r="C258" s="97">
        <v>41808</v>
      </c>
      <c r="D258" s="83" t="s">
        <v>674</v>
      </c>
      <c r="E258" s="120" t="s">
        <v>225</v>
      </c>
      <c r="F258" s="96" t="s">
        <v>203</v>
      </c>
      <c r="G258" s="141"/>
      <c r="H258" s="155">
        <v>42093</v>
      </c>
      <c r="I258" s="230"/>
      <c r="J258" s="72">
        <v>2192652</v>
      </c>
      <c r="K258" s="23"/>
      <c r="L258" s="91"/>
      <c r="M258" s="91"/>
      <c r="N258" s="91"/>
      <c r="O258" s="19" t="s">
        <v>296</v>
      </c>
      <c r="P258" s="25"/>
      <c r="Q258" s="22"/>
      <c r="R258" s="22"/>
      <c r="S258" s="40"/>
      <c r="T258" s="40">
        <f t="shared" si="122"/>
        <v>0</v>
      </c>
      <c r="U258" s="40"/>
      <c r="V258" s="150"/>
      <c r="W258" s="72">
        <v>2192652</v>
      </c>
      <c r="X258" s="40">
        <f t="shared" si="127"/>
        <v>2192652</v>
      </c>
      <c r="Y258" s="40"/>
      <c r="Z258" s="40"/>
      <c r="AA258" s="40"/>
      <c r="AB258" s="40">
        <f t="shared" si="123"/>
        <v>0</v>
      </c>
      <c r="AC258" s="35"/>
      <c r="AD258" s="35"/>
      <c r="AE258" s="35"/>
      <c r="AF258" s="40">
        <f t="shared" si="124"/>
        <v>0</v>
      </c>
      <c r="AG258" s="40">
        <f t="shared" si="125"/>
        <v>2192652</v>
      </c>
      <c r="AH258" s="41">
        <f t="shared" si="128"/>
        <v>1.5762564671637894E-2</v>
      </c>
      <c r="AI258" s="42">
        <f t="shared" si="126"/>
        <v>1.0381796812092758E-3</v>
      </c>
    </row>
    <row r="259" spans="1:35">
      <c r="A259" s="36">
        <v>19</v>
      </c>
      <c r="B259" s="122" t="s">
        <v>690</v>
      </c>
      <c r="C259" s="97">
        <v>41808</v>
      </c>
      <c r="D259" s="83" t="s">
        <v>675</v>
      </c>
      <c r="E259" s="120" t="s">
        <v>225</v>
      </c>
      <c r="F259" s="96" t="s">
        <v>203</v>
      </c>
      <c r="G259" s="141"/>
      <c r="H259" s="155">
        <v>42093</v>
      </c>
      <c r="I259" s="230"/>
      <c r="J259" s="72">
        <v>2441836</v>
      </c>
      <c r="K259" s="23"/>
      <c r="L259" s="91"/>
      <c r="M259" s="91"/>
      <c r="N259" s="91"/>
      <c r="O259" s="19" t="s">
        <v>296</v>
      </c>
      <c r="P259" s="25"/>
      <c r="Q259" s="22"/>
      <c r="R259" s="22"/>
      <c r="S259" s="40"/>
      <c r="T259" s="40">
        <f t="shared" si="122"/>
        <v>0</v>
      </c>
      <c r="U259" s="40"/>
      <c r="V259" s="150"/>
      <c r="W259" s="72">
        <v>2441836</v>
      </c>
      <c r="X259" s="40">
        <f t="shared" si="127"/>
        <v>2441836</v>
      </c>
      <c r="Y259" s="40"/>
      <c r="Z259" s="40"/>
      <c r="AA259" s="40"/>
      <c r="AB259" s="40">
        <f t="shared" si="123"/>
        <v>0</v>
      </c>
      <c r="AC259" s="35"/>
      <c r="AD259" s="35"/>
      <c r="AE259" s="35"/>
      <c r="AF259" s="40">
        <f t="shared" si="124"/>
        <v>0</v>
      </c>
      <c r="AG259" s="40">
        <f t="shared" si="125"/>
        <v>2441836</v>
      </c>
      <c r="AH259" s="41">
        <f t="shared" si="128"/>
        <v>1.7553901789948239E-2</v>
      </c>
      <c r="AI259" s="42">
        <f t="shared" si="126"/>
        <v>1.1561636411274263E-3</v>
      </c>
    </row>
    <row r="260" spans="1:35">
      <c r="A260" s="36">
        <v>20</v>
      </c>
      <c r="B260" s="122" t="s">
        <v>691</v>
      </c>
      <c r="C260" s="97">
        <v>41808</v>
      </c>
      <c r="D260" s="83" t="s">
        <v>676</v>
      </c>
      <c r="E260" s="120" t="s">
        <v>225</v>
      </c>
      <c r="F260" s="96" t="s">
        <v>203</v>
      </c>
      <c r="G260" s="141"/>
      <c r="H260" s="155">
        <v>42093</v>
      </c>
      <c r="I260" s="230"/>
      <c r="J260" s="72">
        <v>1455445</v>
      </c>
      <c r="K260" s="23"/>
      <c r="L260" s="91"/>
      <c r="M260" s="91"/>
      <c r="N260" s="91"/>
      <c r="O260" s="19" t="s">
        <v>296</v>
      </c>
      <c r="P260" s="25"/>
      <c r="Q260" s="22"/>
      <c r="R260" s="22"/>
      <c r="S260" s="40"/>
      <c r="T260" s="40">
        <f t="shared" si="122"/>
        <v>0</v>
      </c>
      <c r="U260" s="40"/>
      <c r="V260" s="150"/>
      <c r="W260" s="72">
        <v>1455445</v>
      </c>
      <c r="X260" s="40">
        <f t="shared" si="127"/>
        <v>1455445</v>
      </c>
      <c r="Y260" s="40"/>
      <c r="Z260" s="40"/>
      <c r="AA260" s="40"/>
      <c r="AB260" s="40">
        <f t="shared" si="123"/>
        <v>0</v>
      </c>
      <c r="AC260" s="35"/>
      <c r="AD260" s="35"/>
      <c r="AE260" s="35"/>
      <c r="AF260" s="40">
        <f t="shared" si="124"/>
        <v>0</v>
      </c>
      <c r="AG260" s="40">
        <f t="shared" si="125"/>
        <v>1455445</v>
      </c>
      <c r="AH260" s="41">
        <f t="shared" si="128"/>
        <v>1.0462921584689233E-2</v>
      </c>
      <c r="AI260" s="42">
        <f t="shared" si="126"/>
        <v>6.8912596532310396E-4</v>
      </c>
    </row>
    <row r="261" spans="1:35">
      <c r="A261" s="36">
        <v>21</v>
      </c>
      <c r="B261" s="122" t="s">
        <v>692</v>
      </c>
      <c r="C261" s="97">
        <v>41808</v>
      </c>
      <c r="D261" s="83" t="s">
        <v>677</v>
      </c>
      <c r="E261" s="120" t="s">
        <v>225</v>
      </c>
      <c r="F261" s="96" t="s">
        <v>203</v>
      </c>
      <c r="G261" s="141"/>
      <c r="H261" s="155">
        <v>42093</v>
      </c>
      <c r="I261" s="230"/>
      <c r="J261" s="72">
        <v>2165060</v>
      </c>
      <c r="K261" s="23"/>
      <c r="L261" s="91"/>
      <c r="M261" s="91"/>
      <c r="N261" s="91"/>
      <c r="O261" s="19" t="s">
        <v>296</v>
      </c>
      <c r="P261" s="25"/>
      <c r="Q261" s="22"/>
      <c r="R261" s="22"/>
      <c r="S261" s="40"/>
      <c r="T261" s="40">
        <f t="shared" si="122"/>
        <v>0</v>
      </c>
      <c r="U261" s="40"/>
      <c r="V261" s="150"/>
      <c r="W261" s="72">
        <v>2165060</v>
      </c>
      <c r="X261" s="40">
        <f t="shared" si="127"/>
        <v>2165060</v>
      </c>
      <c r="Y261" s="40"/>
      <c r="Z261" s="40"/>
      <c r="AA261" s="40"/>
      <c r="AB261" s="40">
        <f t="shared" si="123"/>
        <v>0</v>
      </c>
      <c r="AC261" s="35"/>
      <c r="AD261" s="35"/>
      <c r="AE261" s="35"/>
      <c r="AF261" s="40">
        <f t="shared" si="124"/>
        <v>0</v>
      </c>
      <c r="AG261" s="40">
        <f t="shared" si="125"/>
        <v>2165060</v>
      </c>
      <c r="AH261" s="41">
        <f t="shared" si="128"/>
        <v>1.5564210950016847E-2</v>
      </c>
      <c r="AI261" s="42">
        <f t="shared" si="126"/>
        <v>1.0251153856603579E-3</v>
      </c>
    </row>
    <row r="262" spans="1:35">
      <c r="A262" s="36">
        <v>22</v>
      </c>
      <c r="B262" s="122" t="s">
        <v>693</v>
      </c>
      <c r="C262" s="97">
        <v>41808</v>
      </c>
      <c r="D262" s="83" t="s">
        <v>678</v>
      </c>
      <c r="E262" s="120" t="s">
        <v>225</v>
      </c>
      <c r="F262" s="96" t="s">
        <v>203</v>
      </c>
      <c r="G262" s="141"/>
      <c r="H262" s="155">
        <v>42093</v>
      </c>
      <c r="I262" s="230"/>
      <c r="J262" s="72">
        <v>1000000</v>
      </c>
      <c r="K262" s="23"/>
      <c r="L262" s="91"/>
      <c r="M262" s="91"/>
      <c r="N262" s="91"/>
      <c r="O262" s="19" t="s">
        <v>296</v>
      </c>
      <c r="P262" s="25"/>
      <c r="Q262" s="22"/>
      <c r="R262" s="22"/>
      <c r="S262" s="40"/>
      <c r="T262" s="40">
        <f t="shared" si="122"/>
        <v>0</v>
      </c>
      <c r="U262" s="40"/>
      <c r="V262" s="150"/>
      <c r="W262" s="72">
        <v>1000000</v>
      </c>
      <c r="X262" s="40">
        <f t="shared" si="127"/>
        <v>1000000</v>
      </c>
      <c r="Y262" s="40"/>
      <c r="Z262" s="40"/>
      <c r="AA262" s="40"/>
      <c r="AB262" s="40">
        <f t="shared" si="123"/>
        <v>0</v>
      </c>
      <c r="AC262" s="35"/>
      <c r="AD262" s="35"/>
      <c r="AE262" s="35"/>
      <c r="AF262" s="40">
        <f t="shared" si="124"/>
        <v>0</v>
      </c>
      <c r="AG262" s="40">
        <f t="shared" si="125"/>
        <v>1000000</v>
      </c>
      <c r="AH262" s="41">
        <f t="shared" si="128"/>
        <v>7.1888127580837695E-3</v>
      </c>
      <c r="AI262" s="42">
        <f t="shared" si="126"/>
        <v>4.7348128257893908E-4</v>
      </c>
    </row>
    <row r="263" spans="1:35">
      <c r="A263" s="36">
        <v>23</v>
      </c>
      <c r="B263" s="122" t="s">
        <v>694</v>
      </c>
      <c r="C263" s="97">
        <v>41808</v>
      </c>
      <c r="D263" s="83" t="s">
        <v>679</v>
      </c>
      <c r="E263" s="120" t="s">
        <v>225</v>
      </c>
      <c r="F263" s="96" t="s">
        <v>203</v>
      </c>
      <c r="G263" s="141"/>
      <c r="H263" s="155">
        <v>42093</v>
      </c>
      <c r="I263" s="230"/>
      <c r="J263" s="72">
        <v>1721012</v>
      </c>
      <c r="K263" s="23"/>
      <c r="L263" s="91"/>
      <c r="M263" s="91"/>
      <c r="N263" s="91"/>
      <c r="O263" s="19" t="s">
        <v>296</v>
      </c>
      <c r="P263" s="25"/>
      <c r="Q263" s="22"/>
      <c r="R263" s="22"/>
      <c r="S263" s="40"/>
      <c r="T263" s="40">
        <f t="shared" si="122"/>
        <v>0</v>
      </c>
      <c r="U263" s="40"/>
      <c r="V263" s="150"/>
      <c r="W263" s="72">
        <v>1721012</v>
      </c>
      <c r="X263" s="40">
        <f t="shared" si="127"/>
        <v>1721012</v>
      </c>
      <c r="Y263" s="40"/>
      <c r="Z263" s="40"/>
      <c r="AA263" s="40"/>
      <c r="AB263" s="40">
        <f t="shared" si="123"/>
        <v>0</v>
      </c>
      <c r="AC263" s="35"/>
      <c r="AD263" s="35"/>
      <c r="AE263" s="35"/>
      <c r="AF263" s="40">
        <f t="shared" si="124"/>
        <v>0</v>
      </c>
      <c r="AG263" s="40">
        <f t="shared" si="125"/>
        <v>1721012</v>
      </c>
      <c r="AH263" s="41">
        <f t="shared" si="128"/>
        <v>1.2372033022415265E-2</v>
      </c>
      <c r="AI263" s="42">
        <f t="shared" si="126"/>
        <v>8.1486696909374506E-4</v>
      </c>
    </row>
    <row r="264" spans="1:35">
      <c r="A264" s="36">
        <v>24</v>
      </c>
      <c r="B264" s="122" t="s">
        <v>695</v>
      </c>
      <c r="C264" s="97">
        <v>41808</v>
      </c>
      <c r="D264" s="83" t="s">
        <v>680</v>
      </c>
      <c r="E264" s="120" t="s">
        <v>225</v>
      </c>
      <c r="F264" s="96" t="s">
        <v>203</v>
      </c>
      <c r="G264" s="141"/>
      <c r="H264" s="155">
        <v>42093</v>
      </c>
      <c r="I264" s="230"/>
      <c r="J264" s="72">
        <v>4875912</v>
      </c>
      <c r="K264" s="23"/>
      <c r="L264" s="91"/>
      <c r="M264" s="91"/>
      <c r="N264" s="91"/>
      <c r="O264" s="19" t="s">
        <v>296</v>
      </c>
      <c r="P264" s="25"/>
      <c r="Q264" s="22"/>
      <c r="R264" s="22"/>
      <c r="S264" s="40"/>
      <c r="T264" s="40">
        <f t="shared" si="122"/>
        <v>0</v>
      </c>
      <c r="U264" s="40"/>
      <c r="V264" s="150"/>
      <c r="W264" s="72">
        <v>4875912</v>
      </c>
      <c r="X264" s="40">
        <f t="shared" si="127"/>
        <v>4875912</v>
      </c>
      <c r="Y264" s="40"/>
      <c r="Z264" s="40"/>
      <c r="AA264" s="40"/>
      <c r="AB264" s="40">
        <f t="shared" si="123"/>
        <v>0</v>
      </c>
      <c r="AC264" s="35"/>
      <c r="AD264" s="35"/>
      <c r="AE264" s="35"/>
      <c r="AF264" s="40">
        <f t="shared" si="124"/>
        <v>0</v>
      </c>
      <c r="AG264" s="40">
        <f t="shared" si="125"/>
        <v>4875912</v>
      </c>
      <c r="AH264" s="41">
        <f t="shared" si="128"/>
        <v>3.505201839289375E-2</v>
      </c>
      <c r="AI264" s="42">
        <f t="shared" si="126"/>
        <v>2.3086530675020399E-3</v>
      </c>
    </row>
    <row r="265" spans="1:35">
      <c r="A265" s="36">
        <v>25</v>
      </c>
      <c r="B265" s="122" t="s">
        <v>350</v>
      </c>
      <c r="C265" s="160">
        <v>41820</v>
      </c>
      <c r="D265" s="83" t="s">
        <v>665</v>
      </c>
      <c r="E265" s="120" t="s">
        <v>225</v>
      </c>
      <c r="F265" s="96" t="s">
        <v>203</v>
      </c>
      <c r="G265" s="20"/>
      <c r="H265" s="20"/>
      <c r="I265" s="230"/>
      <c r="J265" s="72">
        <v>19288092</v>
      </c>
      <c r="K265" s="23"/>
      <c r="L265" s="91"/>
      <c r="M265" s="91"/>
      <c r="N265" s="91"/>
      <c r="O265" s="19" t="s">
        <v>296</v>
      </c>
      <c r="P265" s="25"/>
      <c r="Q265" s="22"/>
      <c r="R265" s="22"/>
      <c r="S265" s="40"/>
      <c r="T265" s="40">
        <f t="shared" si="122"/>
        <v>0</v>
      </c>
      <c r="U265" s="40"/>
      <c r="V265" s="40"/>
      <c r="W265" s="40"/>
      <c r="X265" s="40">
        <f t="shared" si="127"/>
        <v>0</v>
      </c>
      <c r="Y265" s="40"/>
      <c r="Z265" s="40"/>
      <c r="AA265" s="40"/>
      <c r="AB265" s="40">
        <f t="shared" si="123"/>
        <v>0</v>
      </c>
      <c r="AC265" s="35"/>
      <c r="AD265" s="35"/>
      <c r="AE265" s="35"/>
      <c r="AF265" s="40">
        <f t="shared" si="124"/>
        <v>0</v>
      </c>
      <c r="AG265" s="40">
        <f t="shared" si="125"/>
        <v>0</v>
      </c>
      <c r="AH265" s="41">
        <f t="shared" si="128"/>
        <v>0</v>
      </c>
      <c r="AI265" s="42">
        <f t="shared" si="126"/>
        <v>0</v>
      </c>
    </row>
    <row r="266" spans="1:35">
      <c r="A266" s="36">
        <v>26</v>
      </c>
      <c r="B266" s="122" t="s">
        <v>350</v>
      </c>
      <c r="C266" s="160">
        <v>41820</v>
      </c>
      <c r="D266" s="83" t="s">
        <v>696</v>
      </c>
      <c r="E266" s="120" t="s">
        <v>225</v>
      </c>
      <c r="F266" s="96" t="s">
        <v>203</v>
      </c>
      <c r="G266" s="20"/>
      <c r="H266" s="20"/>
      <c r="I266" s="230"/>
      <c r="J266" s="72">
        <v>1447685</v>
      </c>
      <c r="K266" s="23"/>
      <c r="L266" s="91"/>
      <c r="M266" s="91"/>
      <c r="N266" s="91"/>
      <c r="O266" s="19" t="s">
        <v>296</v>
      </c>
      <c r="P266" s="25"/>
      <c r="Q266" s="22"/>
      <c r="R266" s="22"/>
      <c r="S266" s="40"/>
      <c r="T266" s="40">
        <f t="shared" si="122"/>
        <v>0</v>
      </c>
      <c r="U266" s="40"/>
      <c r="V266" s="40"/>
      <c r="W266" s="40"/>
      <c r="X266" s="40">
        <f t="shared" si="127"/>
        <v>0</v>
      </c>
      <c r="Y266" s="40"/>
      <c r="Z266" s="40"/>
      <c r="AA266" s="40"/>
      <c r="AB266" s="40">
        <f t="shared" si="123"/>
        <v>0</v>
      </c>
      <c r="AC266" s="35"/>
      <c r="AD266" s="35"/>
      <c r="AE266" s="35"/>
      <c r="AF266" s="40">
        <f t="shared" si="124"/>
        <v>0</v>
      </c>
      <c r="AG266" s="40">
        <f t="shared" si="125"/>
        <v>0</v>
      </c>
      <c r="AH266" s="41">
        <f t="shared" si="128"/>
        <v>0</v>
      </c>
      <c r="AI266" s="42">
        <f t="shared" si="126"/>
        <v>0</v>
      </c>
    </row>
    <row r="267" spans="1:35" ht="12.75" outlineLevel="1">
      <c r="A267" s="36">
        <v>27</v>
      </c>
      <c r="B267" s="39"/>
      <c r="C267" s="31"/>
      <c r="D267" s="39"/>
      <c r="E267" s="39"/>
      <c r="F267" s="39"/>
      <c r="G267" s="31"/>
      <c r="H267" s="88"/>
      <c r="I267" s="187"/>
      <c r="J267" s="72">
        <v>43291020</v>
      </c>
      <c r="K267" s="73" t="s">
        <v>84</v>
      </c>
      <c r="L267" s="35"/>
      <c r="M267" s="35"/>
      <c r="N267" s="35"/>
      <c r="O267" s="28"/>
      <c r="P267" s="28"/>
      <c r="Q267" s="74"/>
      <c r="R267" s="74">
        <v>7177944</v>
      </c>
      <c r="S267" s="35">
        <v>3618598</v>
      </c>
      <c r="T267" s="40">
        <f>SUM(Q267:S267)</f>
        <v>10796542</v>
      </c>
      <c r="U267" s="35">
        <v>3401738</v>
      </c>
      <c r="V267" s="35">
        <v>4601738</v>
      </c>
      <c r="W267" s="72">
        <v>3974860</v>
      </c>
      <c r="X267" s="40">
        <f>SUM(U267:W267)</f>
        <v>11978336</v>
      </c>
      <c r="Y267" s="35"/>
      <c r="Z267" s="35"/>
      <c r="AA267" s="35"/>
      <c r="AB267" s="40">
        <f>SUM(Y267:AA267)</f>
        <v>0</v>
      </c>
      <c r="AC267" s="35"/>
      <c r="AD267" s="35"/>
      <c r="AE267" s="35"/>
      <c r="AF267" s="40">
        <f>SUM(AC267:AE267)</f>
        <v>0</v>
      </c>
      <c r="AG267" s="40">
        <f>SUM(T267,X267,AB267,AF267)</f>
        <v>22774878</v>
      </c>
      <c r="AH267" s="41">
        <f>IF(ISERROR(AG267/I240),0,AG267/I240)</f>
        <v>0.16372433353020135</v>
      </c>
      <c r="AI267" s="42">
        <f>IF(ISERROR(AG267/$AG$360),"-",AG267/$AG$360)</f>
        <v>1.0783478446018863E-2</v>
      </c>
    </row>
    <row r="268" spans="1:35" ht="12.75" outlineLevel="1">
      <c r="A268" s="36">
        <v>28</v>
      </c>
      <c r="B268" s="39"/>
      <c r="C268" s="31"/>
      <c r="D268" s="39"/>
      <c r="E268" s="39"/>
      <c r="F268" s="39"/>
      <c r="G268" s="31"/>
      <c r="H268" s="88"/>
      <c r="I268" s="188"/>
      <c r="J268" s="72">
        <v>1392323</v>
      </c>
      <c r="K268" s="73" t="s">
        <v>85</v>
      </c>
      <c r="L268" s="35"/>
      <c r="M268" s="35"/>
      <c r="N268" s="35"/>
      <c r="O268" s="28"/>
      <c r="P268" s="28"/>
      <c r="Q268" s="74"/>
      <c r="R268" s="74">
        <v>5000</v>
      </c>
      <c r="S268" s="35">
        <v>29600</v>
      </c>
      <c r="T268" s="40">
        <f t="shared" ref="T268" si="129">SUM(Q268:S268)</f>
        <v>34600</v>
      </c>
      <c r="U268" s="35">
        <v>56294</v>
      </c>
      <c r="V268" s="35">
        <v>369760</v>
      </c>
      <c r="W268" s="72">
        <v>159114</v>
      </c>
      <c r="X268" s="40">
        <f t="shared" ref="X268" si="130">SUM(U268:W268)</f>
        <v>585168</v>
      </c>
      <c r="Y268" s="35"/>
      <c r="Z268" s="35"/>
      <c r="AA268" s="35"/>
      <c r="AB268" s="40">
        <f t="shared" ref="AB268" si="131">SUM(Y268:AA268)</f>
        <v>0</v>
      </c>
      <c r="AC268" s="35"/>
      <c r="AD268" s="35"/>
      <c r="AE268" s="35"/>
      <c r="AF268" s="40">
        <f t="shared" ref="AF268" si="132">SUM(AC268:AE268)</f>
        <v>0</v>
      </c>
      <c r="AG268" s="40">
        <f t="shared" ref="AG268" si="133">SUM(T268,X268,AB268,AF268)</f>
        <v>619768</v>
      </c>
      <c r="AH268" s="41">
        <f>IF(ISERROR(AG268/I240),0,AG268/I240)</f>
        <v>4.4553961054520615E-3</v>
      </c>
      <c r="AI268" s="42">
        <f>IF(ISERROR(AG268/$AG$360),"-",AG268/$AG$360)</f>
        <v>2.934485475413839E-4</v>
      </c>
    </row>
    <row r="269" spans="1:35" ht="12.75" customHeight="1">
      <c r="A269" s="210" t="s">
        <v>67</v>
      </c>
      <c r="B269" s="211"/>
      <c r="C269" s="211"/>
      <c r="D269" s="211"/>
      <c r="E269" s="211"/>
      <c r="F269" s="211"/>
      <c r="G269" s="211"/>
      <c r="H269" s="212"/>
      <c r="I269" s="55">
        <f>I240</f>
        <v>139105028</v>
      </c>
      <c r="J269" s="55">
        <f>SUM(J241:J268)</f>
        <v>134404366</v>
      </c>
      <c r="K269" s="56"/>
      <c r="L269" s="55">
        <f>SUM(L267:L268)</f>
        <v>0</v>
      </c>
      <c r="M269" s="55">
        <f>SUM(M267:M268)</f>
        <v>0</v>
      </c>
      <c r="N269" s="55">
        <f>SUM(N267:N268)</f>
        <v>0</v>
      </c>
      <c r="O269" s="57"/>
      <c r="P269" s="59"/>
      <c r="Q269" s="55">
        <f>SUM(Q165:Q268)</f>
        <v>0</v>
      </c>
      <c r="R269" s="55">
        <f>SUM(R165:R268)</f>
        <v>42758086</v>
      </c>
      <c r="S269" s="55">
        <f>SUM(S165:S268)</f>
        <v>21482190</v>
      </c>
      <c r="T269" s="60">
        <f>SUM(T241:T268)</f>
        <v>10831142</v>
      </c>
      <c r="U269" s="55">
        <f>SUM(U241:U268)</f>
        <v>3458032</v>
      </c>
      <c r="V269" s="55">
        <f>SUM(V241:V268)</f>
        <v>38254937</v>
      </c>
      <c r="W269" s="55">
        <f>SUM(W241:W268)</f>
        <v>39835781</v>
      </c>
      <c r="X269" s="60">
        <f>SUM(X241:X268)</f>
        <v>81548750</v>
      </c>
      <c r="Y269" s="55">
        <f t="shared" ref="Y269:AF269" si="134">SUM(Y267:Y268)</f>
        <v>0</v>
      </c>
      <c r="Z269" s="55">
        <f t="shared" si="134"/>
        <v>0</v>
      </c>
      <c r="AA269" s="55">
        <f t="shared" si="134"/>
        <v>0</v>
      </c>
      <c r="AB269" s="60">
        <f t="shared" si="134"/>
        <v>0</v>
      </c>
      <c r="AC269" s="55">
        <f t="shared" si="134"/>
        <v>0</v>
      </c>
      <c r="AD269" s="55">
        <f t="shared" si="134"/>
        <v>0</v>
      </c>
      <c r="AE269" s="55">
        <f t="shared" si="134"/>
        <v>0</v>
      </c>
      <c r="AF269" s="60">
        <f t="shared" si="134"/>
        <v>0</v>
      </c>
      <c r="AG269" s="53">
        <f>SUM(AG241:AG268)</f>
        <v>92379892</v>
      </c>
      <c r="AH269" s="54">
        <f>IF(ISERROR(AG269/I269),0,AG269/I269)</f>
        <v>0.66410174620000073</v>
      </c>
      <c r="AI269" s="54">
        <f>IF(ISERROR(AG269/$AG$360),0,AG269/$AG$360)</f>
        <v>4.3740149748663873E-2</v>
      </c>
    </row>
    <row r="270" spans="1:35" ht="12.75" customHeight="1">
      <c r="A270" s="36"/>
      <c r="B270" s="213" t="s">
        <v>68</v>
      </c>
      <c r="C270" s="214"/>
      <c r="D270" s="215"/>
      <c r="E270" s="18"/>
      <c r="F270" s="19"/>
      <c r="G270" s="20"/>
      <c r="H270" s="125" t="s">
        <v>697</v>
      </c>
      <c r="I270" s="186">
        <v>48096360</v>
      </c>
      <c r="J270" s="22"/>
      <c r="K270" s="23"/>
      <c r="L270" s="24"/>
      <c r="M270" s="24"/>
      <c r="N270" s="24"/>
      <c r="O270" s="19"/>
      <c r="P270" s="25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6"/>
      <c r="AI270" s="26"/>
    </row>
    <row r="271" spans="1:35">
      <c r="A271" s="89">
        <v>1</v>
      </c>
      <c r="B271" s="122" t="s">
        <v>700</v>
      </c>
      <c r="C271" s="97">
        <v>41787</v>
      </c>
      <c r="D271" s="83" t="s">
        <v>703</v>
      </c>
      <c r="E271" s="120" t="s">
        <v>225</v>
      </c>
      <c r="F271" s="96" t="s">
        <v>203</v>
      </c>
      <c r="G271" s="161">
        <v>41787</v>
      </c>
      <c r="H271" s="155">
        <v>42093</v>
      </c>
      <c r="I271" s="230"/>
      <c r="J271" s="72">
        <v>1000000</v>
      </c>
      <c r="K271" s="23"/>
      <c r="L271" s="91"/>
      <c r="M271" s="91"/>
      <c r="N271" s="91"/>
      <c r="O271" s="19" t="s">
        <v>296</v>
      </c>
      <c r="P271" s="25"/>
      <c r="Q271" s="22"/>
      <c r="R271" s="22"/>
      <c r="S271" s="40"/>
      <c r="T271" s="40">
        <f t="shared" ref="T271:T273" si="135">SUM(Q271:S271)</f>
        <v>0</v>
      </c>
      <c r="U271" s="40"/>
      <c r="V271" s="40"/>
      <c r="W271" s="35">
        <v>1000000</v>
      </c>
      <c r="X271" s="40">
        <f t="shared" ref="X271:X273" si="136">SUM(U271:W271)</f>
        <v>1000000</v>
      </c>
      <c r="Y271" s="40"/>
      <c r="Z271" s="40"/>
      <c r="AA271" s="40"/>
      <c r="AB271" s="40">
        <f t="shared" ref="AB271:AB273" si="137">SUM(Y271:AA271)</f>
        <v>0</v>
      </c>
      <c r="AC271" s="35"/>
      <c r="AD271" s="35"/>
      <c r="AE271" s="35"/>
      <c r="AF271" s="40">
        <f t="shared" ref="AF271:AF273" si="138">SUM(AC271:AE271)</f>
        <v>0</v>
      </c>
      <c r="AG271" s="40">
        <f t="shared" ref="AG271:AG273" si="139">SUM(T271,X271,AB271,AF271)</f>
        <v>1000000</v>
      </c>
      <c r="AH271" s="41">
        <f>IF(ISERROR(AG271/I270),0,AG271/I270)</f>
        <v>2.0791594207960853E-2</v>
      </c>
      <c r="AI271" s="42">
        <f>IF(ISERROR(AG271/$AG$360),"-",AG271/$AG$360)</f>
        <v>4.7348128257893908E-4</v>
      </c>
    </row>
    <row r="272" spans="1:35">
      <c r="A272" s="89">
        <v>2</v>
      </c>
      <c r="B272" s="122" t="s">
        <v>701</v>
      </c>
      <c r="C272" s="97">
        <v>41787</v>
      </c>
      <c r="D272" s="83" t="s">
        <v>698</v>
      </c>
      <c r="E272" s="120" t="s">
        <v>225</v>
      </c>
      <c r="F272" s="96" t="s">
        <v>203</v>
      </c>
      <c r="G272" s="161">
        <v>41787</v>
      </c>
      <c r="H272" s="155">
        <v>42093</v>
      </c>
      <c r="I272" s="230"/>
      <c r="J272" s="72">
        <v>9795836</v>
      </c>
      <c r="K272" s="23"/>
      <c r="L272" s="91"/>
      <c r="M272" s="91"/>
      <c r="N272" s="91"/>
      <c r="O272" s="19" t="s">
        <v>296</v>
      </c>
      <c r="P272" s="25"/>
      <c r="Q272" s="22"/>
      <c r="R272" s="22"/>
      <c r="S272" s="40"/>
      <c r="T272" s="40">
        <f t="shared" si="135"/>
        <v>0</v>
      </c>
      <c r="U272" s="40"/>
      <c r="V272" s="40"/>
      <c r="W272" s="35">
        <v>9795836</v>
      </c>
      <c r="X272" s="40">
        <f t="shared" si="136"/>
        <v>9795836</v>
      </c>
      <c r="Y272" s="40"/>
      <c r="Z272" s="40"/>
      <c r="AA272" s="40"/>
      <c r="AB272" s="40">
        <f t="shared" si="137"/>
        <v>0</v>
      </c>
      <c r="AC272" s="35"/>
      <c r="AD272" s="35"/>
      <c r="AE272" s="35"/>
      <c r="AF272" s="40">
        <f t="shared" si="138"/>
        <v>0</v>
      </c>
      <c r="AG272" s="40">
        <f t="shared" si="139"/>
        <v>9795836</v>
      </c>
      <c r="AH272" s="41">
        <f>IF(ISERROR(AG272/I270),0,AG272/I270)</f>
        <v>0.2036710470397344</v>
      </c>
      <c r="AI272" s="42">
        <f>IF(ISERROR(AG272/$AG$360),"-",AG272/$AG$360)</f>
        <v>4.6381449932129445E-3</v>
      </c>
    </row>
    <row r="273" spans="1:35">
      <c r="A273" s="89">
        <v>3</v>
      </c>
      <c r="B273" s="122" t="s">
        <v>702</v>
      </c>
      <c r="C273" s="97">
        <v>41787</v>
      </c>
      <c r="D273" s="83" t="s">
        <v>699</v>
      </c>
      <c r="E273" s="120" t="s">
        <v>225</v>
      </c>
      <c r="F273" s="96" t="s">
        <v>203</v>
      </c>
      <c r="G273" s="161">
        <v>41787</v>
      </c>
      <c r="H273" s="155">
        <v>42093</v>
      </c>
      <c r="I273" s="230"/>
      <c r="J273" s="72">
        <v>170000</v>
      </c>
      <c r="K273" s="23"/>
      <c r="L273" s="91"/>
      <c r="M273" s="91"/>
      <c r="N273" s="91"/>
      <c r="O273" s="19" t="s">
        <v>296</v>
      </c>
      <c r="P273" s="25"/>
      <c r="Q273" s="22"/>
      <c r="R273" s="22"/>
      <c r="S273" s="40"/>
      <c r="T273" s="40">
        <f t="shared" si="135"/>
        <v>0</v>
      </c>
      <c r="U273" s="40"/>
      <c r="V273" s="40"/>
      <c r="W273" s="35">
        <v>170000</v>
      </c>
      <c r="X273" s="40">
        <f t="shared" si="136"/>
        <v>170000</v>
      </c>
      <c r="Y273" s="40"/>
      <c r="Z273" s="40"/>
      <c r="AA273" s="40"/>
      <c r="AB273" s="40">
        <f t="shared" si="137"/>
        <v>0</v>
      </c>
      <c r="AC273" s="35"/>
      <c r="AD273" s="35"/>
      <c r="AE273" s="35"/>
      <c r="AF273" s="40">
        <f t="shared" si="138"/>
        <v>0</v>
      </c>
      <c r="AG273" s="40">
        <f t="shared" si="139"/>
        <v>170000</v>
      </c>
      <c r="AH273" s="41">
        <f>IF(ISERROR(AG273/I270),0,AG273/I270)</f>
        <v>3.5345710153533447E-3</v>
      </c>
      <c r="AI273" s="42">
        <f>IF(ISERROR(AG273/$AG$360),"-",AG273/$AG$360)</f>
        <v>8.0491818038419636E-5</v>
      </c>
    </row>
    <row r="274" spans="1:35" ht="12.75" outlineLevel="1">
      <c r="A274" s="16">
        <v>4</v>
      </c>
      <c r="B274" s="28"/>
      <c r="C274" s="27"/>
      <c r="D274" s="28"/>
      <c r="E274" s="28"/>
      <c r="F274" s="28"/>
      <c r="G274" s="27"/>
      <c r="H274" s="88"/>
      <c r="I274" s="187"/>
      <c r="J274" s="72">
        <v>32476498</v>
      </c>
      <c r="K274" s="73" t="s">
        <v>84</v>
      </c>
      <c r="L274" s="35"/>
      <c r="M274" s="35"/>
      <c r="N274" s="35"/>
      <c r="O274" s="39"/>
      <c r="P274" s="39"/>
      <c r="Q274" s="74"/>
      <c r="R274" s="74">
        <v>4464019</v>
      </c>
      <c r="S274" s="35">
        <v>2139064</v>
      </c>
      <c r="T274" s="40">
        <f>SUM(Q274:S274)</f>
        <v>6603083</v>
      </c>
      <c r="U274" s="35">
        <v>1945440</v>
      </c>
      <c r="V274" s="35">
        <v>2306685</v>
      </c>
      <c r="W274" s="35">
        <v>2389231</v>
      </c>
      <c r="X274" s="40">
        <f>SUM(U274:W274)</f>
        <v>6641356</v>
      </c>
      <c r="Y274" s="35"/>
      <c r="Z274" s="35"/>
      <c r="AA274" s="35"/>
      <c r="AB274" s="40">
        <f>SUM(Y274:AA274)</f>
        <v>0</v>
      </c>
      <c r="AC274" s="35"/>
      <c r="AD274" s="35"/>
      <c r="AE274" s="35"/>
      <c r="AF274" s="40">
        <f>SUM(AC274:AE274)</f>
        <v>0</v>
      </c>
      <c r="AG274" s="40">
        <f t="shared" ref="AG274:AG275" si="140">SUM(T274,X274,AB274,AF274)</f>
        <v>13244439</v>
      </c>
      <c r="AH274" s="41">
        <f>IF(ISERROR(AG274/I270),0,AG274/I270)</f>
        <v>0.27537300120009084</v>
      </c>
      <c r="AI274" s="42">
        <f>IF(ISERROR(AG274/$AG$360),"-",AG274/$AG$360)</f>
        <v>6.2709939647585212E-3</v>
      </c>
    </row>
    <row r="275" spans="1:35" ht="12.75" outlineLevel="1">
      <c r="A275" s="16">
        <v>5</v>
      </c>
      <c r="B275" s="28"/>
      <c r="C275" s="27"/>
      <c r="D275" s="28"/>
      <c r="E275" s="28"/>
      <c r="F275" s="28"/>
      <c r="G275" s="27"/>
      <c r="H275" s="88"/>
      <c r="I275" s="188"/>
      <c r="J275" s="72">
        <v>686788</v>
      </c>
      <c r="K275" s="73" t="s">
        <v>85</v>
      </c>
      <c r="L275" s="35"/>
      <c r="M275" s="35"/>
      <c r="N275" s="35"/>
      <c r="O275" s="28"/>
      <c r="P275" s="28"/>
      <c r="Q275" s="74"/>
      <c r="R275" s="74">
        <v>54214</v>
      </c>
      <c r="S275" s="35">
        <v>50000</v>
      </c>
      <c r="T275" s="40">
        <f t="shared" ref="T275" si="141">SUM(Q275:S275)</f>
        <v>104214</v>
      </c>
      <c r="U275" s="35"/>
      <c r="V275" s="35"/>
      <c r="W275" s="35">
        <v>343635</v>
      </c>
      <c r="X275" s="40">
        <f t="shared" ref="X275" si="142">SUM(U275:W275)</f>
        <v>343635</v>
      </c>
      <c r="Y275" s="35"/>
      <c r="Z275" s="35"/>
      <c r="AA275" s="35"/>
      <c r="AB275" s="40">
        <f t="shared" ref="AB275" si="143">SUM(Y275:AA275)</f>
        <v>0</v>
      </c>
      <c r="AC275" s="35"/>
      <c r="AD275" s="35"/>
      <c r="AE275" s="35"/>
      <c r="AF275" s="40">
        <f t="shared" ref="AF275" si="144">SUM(AC275:AE275)</f>
        <v>0</v>
      </c>
      <c r="AG275" s="40">
        <f t="shared" si="140"/>
        <v>447849</v>
      </c>
      <c r="AH275" s="41">
        <f>IF(ISERROR(AG275/I270),0,AG275/I270)</f>
        <v>9.3114946744410603E-3</v>
      </c>
      <c r="AI275" s="42">
        <f>IF(ISERROR(AG275/$AG$360),"-",AG275/$AG$360)</f>
        <v>2.1204811892169527E-4</v>
      </c>
    </row>
    <row r="276" spans="1:35" ht="12.75" customHeight="1">
      <c r="A276" s="210" t="s">
        <v>69</v>
      </c>
      <c r="B276" s="211"/>
      <c r="C276" s="211"/>
      <c r="D276" s="211"/>
      <c r="E276" s="211"/>
      <c r="F276" s="211"/>
      <c r="G276" s="211"/>
      <c r="H276" s="212"/>
      <c r="I276" s="55">
        <f>I270</f>
        <v>48096360</v>
      </c>
      <c r="J276" s="55">
        <f>SUM(J271:J275)</f>
        <v>44129122</v>
      </c>
      <c r="K276" s="56"/>
      <c r="L276" s="55">
        <f>SUM(L274:L275)</f>
        <v>0</v>
      </c>
      <c r="M276" s="55">
        <f>SUM(M274:M275)</f>
        <v>0</v>
      </c>
      <c r="N276" s="55">
        <f>SUM(N274:N275)</f>
        <v>0</v>
      </c>
      <c r="O276" s="57"/>
      <c r="P276" s="59"/>
      <c r="Q276" s="55">
        <f t="shared" ref="Q276:AF276" si="145">SUM(Q274:Q275)</f>
        <v>0</v>
      </c>
      <c r="R276" s="55">
        <f t="shared" si="145"/>
        <v>4518233</v>
      </c>
      <c r="S276" s="55">
        <f t="shared" si="145"/>
        <v>2189064</v>
      </c>
      <c r="T276" s="60">
        <f>SUM(T271:T275)</f>
        <v>6707297</v>
      </c>
      <c r="U276" s="55">
        <f>SUM(U271:U275)</f>
        <v>1945440</v>
      </c>
      <c r="V276" s="55">
        <f t="shared" ref="V276:W276" si="146">SUM(V271:V275)</f>
        <v>2306685</v>
      </c>
      <c r="W276" s="55">
        <f t="shared" si="146"/>
        <v>13698702</v>
      </c>
      <c r="X276" s="60">
        <f>SUM(X271:X275)</f>
        <v>17950827</v>
      </c>
      <c r="Y276" s="55">
        <f t="shared" si="145"/>
        <v>0</v>
      </c>
      <c r="Z276" s="55">
        <f t="shared" si="145"/>
        <v>0</v>
      </c>
      <c r="AA276" s="55">
        <f t="shared" si="145"/>
        <v>0</v>
      </c>
      <c r="AB276" s="60">
        <f t="shared" si="145"/>
        <v>0</v>
      </c>
      <c r="AC276" s="55">
        <f t="shared" si="145"/>
        <v>0</v>
      </c>
      <c r="AD276" s="55">
        <f t="shared" si="145"/>
        <v>0</v>
      </c>
      <c r="AE276" s="55">
        <f t="shared" si="145"/>
        <v>0</v>
      </c>
      <c r="AF276" s="60">
        <f t="shared" si="145"/>
        <v>0</v>
      </c>
      <c r="AG276" s="53">
        <f>SUM(AG271:AG275)</f>
        <v>24658124</v>
      </c>
      <c r="AH276" s="54">
        <f>IF(ISERROR(AG276/I276),0,AG276/I276)</f>
        <v>0.51268170813758052</v>
      </c>
      <c r="AI276" s="54">
        <f>IF(ISERROR(AG276/$AG$360),0,AG276/$AG$360)</f>
        <v>1.1675160177510519E-2</v>
      </c>
    </row>
    <row r="277" spans="1:35" ht="12.75" customHeight="1">
      <c r="A277" s="36"/>
      <c r="B277" s="213" t="s">
        <v>18</v>
      </c>
      <c r="C277" s="214"/>
      <c r="D277" s="215"/>
      <c r="E277" s="18"/>
      <c r="F277" s="19"/>
      <c r="G277" s="20"/>
      <c r="H277" s="20"/>
      <c r="I277" s="186">
        <v>43681907</v>
      </c>
      <c r="J277" s="22"/>
      <c r="K277" s="23"/>
      <c r="L277" s="24"/>
      <c r="M277" s="24"/>
      <c r="N277" s="24"/>
      <c r="O277" s="19"/>
      <c r="P277" s="25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6"/>
      <c r="AI277" s="26"/>
    </row>
    <row r="278" spans="1:35">
      <c r="A278" s="89">
        <v>1</v>
      </c>
      <c r="B278" s="96" t="s">
        <v>228</v>
      </c>
      <c r="C278" s="97">
        <v>41718</v>
      </c>
      <c r="D278" s="83" t="s">
        <v>230</v>
      </c>
      <c r="E278" s="98" t="s">
        <v>227</v>
      </c>
      <c r="F278" s="96" t="s">
        <v>203</v>
      </c>
      <c r="G278" s="90"/>
      <c r="H278" s="90"/>
      <c r="I278" s="230"/>
      <c r="J278" s="72">
        <v>12412387</v>
      </c>
      <c r="K278" s="23"/>
      <c r="L278" s="91"/>
      <c r="M278" s="91"/>
      <c r="N278" s="24"/>
      <c r="O278" s="19" t="s">
        <v>296</v>
      </c>
      <c r="P278" s="25"/>
      <c r="Q278" s="22"/>
      <c r="R278" s="22"/>
      <c r="S278" s="35">
        <v>12412387</v>
      </c>
      <c r="T278" s="40">
        <f t="shared" ref="T278:T286" si="147">SUM(Q278:S278)</f>
        <v>12412387</v>
      </c>
      <c r="U278" s="40"/>
      <c r="V278" s="111"/>
      <c r="W278" s="111"/>
      <c r="X278" s="40">
        <f t="shared" ref="X278:X279" si="148">SUM(U278:W278)</f>
        <v>0</v>
      </c>
      <c r="Y278" s="35"/>
      <c r="Z278" s="35"/>
      <c r="AA278" s="35"/>
      <c r="AB278" s="40">
        <f t="shared" ref="AB278:AB279" si="149">SUM(Y278:AA278)</f>
        <v>0</v>
      </c>
      <c r="AC278" s="35"/>
      <c r="AD278" s="35"/>
      <c r="AE278" s="35"/>
      <c r="AF278" s="40">
        <f t="shared" ref="AF278:AF279" si="150">SUM(AC278:AE278)</f>
        <v>0</v>
      </c>
      <c r="AG278" s="40">
        <f t="shared" ref="AG278" si="151">SUM(T278,X278,AB278,AF278)</f>
        <v>12412387</v>
      </c>
      <c r="AH278" s="41">
        <f>IF(ISERROR(AG278/I277),0,AG278/I277)</f>
        <v>0.28415396333314846</v>
      </c>
      <c r="AI278" s="42">
        <f t="shared" ref="AI278:AI279" si="152">IF(ISERROR(AG278/$AG$360),"-",AG278/$AG$360)</f>
        <v>5.8770329166261499E-3</v>
      </c>
    </row>
    <row r="279" spans="1:35" ht="22.5">
      <c r="A279" s="89">
        <v>2</v>
      </c>
      <c r="B279" s="96" t="s">
        <v>229</v>
      </c>
      <c r="C279" s="97">
        <v>41718</v>
      </c>
      <c r="D279" s="83" t="s">
        <v>231</v>
      </c>
      <c r="E279" s="98" t="s">
        <v>227</v>
      </c>
      <c r="F279" s="96" t="s">
        <v>203</v>
      </c>
      <c r="G279" s="90"/>
      <c r="H279" s="90"/>
      <c r="I279" s="230"/>
      <c r="J279" s="72">
        <v>250000</v>
      </c>
      <c r="K279" s="23"/>
      <c r="L279" s="91"/>
      <c r="M279" s="91"/>
      <c r="N279" s="24"/>
      <c r="O279" s="19" t="s">
        <v>296</v>
      </c>
      <c r="P279" s="25"/>
      <c r="Q279" s="22"/>
      <c r="R279" s="22"/>
      <c r="S279" s="35">
        <v>250000</v>
      </c>
      <c r="T279" s="40">
        <f t="shared" si="147"/>
        <v>250000</v>
      </c>
      <c r="U279" s="40"/>
      <c r="V279" s="111"/>
      <c r="W279" s="111"/>
      <c r="X279" s="40">
        <f t="shared" si="148"/>
        <v>0</v>
      </c>
      <c r="Y279" s="35"/>
      <c r="Z279" s="35"/>
      <c r="AA279" s="35"/>
      <c r="AB279" s="40">
        <f t="shared" si="149"/>
        <v>0</v>
      </c>
      <c r="AC279" s="35"/>
      <c r="AD279" s="35"/>
      <c r="AE279" s="35"/>
      <c r="AF279" s="40">
        <f t="shared" si="150"/>
        <v>0</v>
      </c>
      <c r="AG279" s="40">
        <f>SUM(T279,X279,AB279,AF279)</f>
        <v>250000</v>
      </c>
      <c r="AH279" s="41">
        <f>IF(ISERROR(AG279/I277),0,AG279/I277)</f>
        <v>5.7231933578357737E-3</v>
      </c>
      <c r="AI279" s="42">
        <f t="shared" si="152"/>
        <v>1.1837032064473477E-4</v>
      </c>
    </row>
    <row r="280" spans="1:35" ht="22.5">
      <c r="A280" s="89">
        <v>3</v>
      </c>
      <c r="B280" s="115" t="s">
        <v>297</v>
      </c>
      <c r="C280" s="118">
        <v>41746</v>
      </c>
      <c r="D280" s="83" t="s">
        <v>302</v>
      </c>
      <c r="E280" s="120" t="s">
        <v>227</v>
      </c>
      <c r="F280" s="116" t="s">
        <v>203</v>
      </c>
      <c r="G280" s="90"/>
      <c r="H280" s="90"/>
      <c r="I280" s="230"/>
      <c r="J280" s="119">
        <v>3525660</v>
      </c>
      <c r="K280" s="23"/>
      <c r="L280" s="91"/>
      <c r="M280" s="91"/>
      <c r="N280" s="24"/>
      <c r="O280" s="19" t="s">
        <v>296</v>
      </c>
      <c r="P280" s="25"/>
      <c r="Q280" s="22"/>
      <c r="R280" s="22"/>
      <c r="S280" s="35"/>
      <c r="T280" s="40">
        <f t="shared" si="147"/>
        <v>0</v>
      </c>
      <c r="U280" s="35">
        <f>J280</f>
        <v>3525660</v>
      </c>
      <c r="V280" s="111"/>
      <c r="W280" s="111"/>
      <c r="X280" s="40">
        <f t="shared" ref="X280:X288" si="153">SUM(U280:W280)</f>
        <v>3525660</v>
      </c>
      <c r="Y280" s="35"/>
      <c r="Z280" s="35"/>
      <c r="AA280" s="35"/>
      <c r="AB280" s="40">
        <f t="shared" ref="AB280:AB288" si="154">SUM(Y280:AA280)</f>
        <v>0</v>
      </c>
      <c r="AC280" s="35"/>
      <c r="AD280" s="35"/>
      <c r="AE280" s="35"/>
      <c r="AF280" s="40">
        <f t="shared" ref="AF280:AF288" si="155">SUM(AC280:AE280)</f>
        <v>0</v>
      </c>
      <c r="AG280" s="40">
        <f t="shared" ref="AG280:AG288" si="156">SUM(T280,X280,AB280,AF280)</f>
        <v>3525660</v>
      </c>
      <c r="AH280" s="41">
        <f>IF(ISERROR(AG280/I277),0,AG280/I277)</f>
        <v>8.0712135575949098E-2</v>
      </c>
      <c r="AI280" s="42">
        <f t="shared" ref="AI280:AI288" si="157">IF(ISERROR(AG280/$AG$360),"-",AG280/$AG$360)</f>
        <v>1.6693340187372624E-3</v>
      </c>
    </row>
    <row r="281" spans="1:35">
      <c r="A281" s="89">
        <v>4</v>
      </c>
      <c r="B281" s="117" t="s">
        <v>298</v>
      </c>
      <c r="C281" s="118">
        <v>41746</v>
      </c>
      <c r="D281" s="83" t="s">
        <v>303</v>
      </c>
      <c r="E281" s="120" t="s">
        <v>227</v>
      </c>
      <c r="F281" s="96" t="s">
        <v>203</v>
      </c>
      <c r="G281" s="90"/>
      <c r="H281" s="90"/>
      <c r="I281" s="230"/>
      <c r="J281" s="119">
        <v>250000</v>
      </c>
      <c r="K281" s="23"/>
      <c r="L281" s="91"/>
      <c r="M281" s="91"/>
      <c r="N281" s="24"/>
      <c r="O281" s="19" t="s">
        <v>296</v>
      </c>
      <c r="P281" s="25"/>
      <c r="Q281" s="22"/>
      <c r="R281" s="22"/>
      <c r="S281" s="35"/>
      <c r="T281" s="40">
        <f t="shared" si="147"/>
        <v>0</v>
      </c>
      <c r="U281" s="35">
        <f t="shared" ref="U281:U284" si="158">J281</f>
        <v>250000</v>
      </c>
      <c r="V281" s="111"/>
      <c r="W281" s="111"/>
      <c r="X281" s="40">
        <f t="shared" si="153"/>
        <v>250000</v>
      </c>
      <c r="Y281" s="35"/>
      <c r="Z281" s="35"/>
      <c r="AA281" s="35"/>
      <c r="AB281" s="40">
        <f t="shared" si="154"/>
        <v>0</v>
      </c>
      <c r="AC281" s="35"/>
      <c r="AD281" s="35"/>
      <c r="AE281" s="35"/>
      <c r="AF281" s="40">
        <f t="shared" si="155"/>
        <v>0</v>
      </c>
      <c r="AG281" s="40">
        <f t="shared" si="156"/>
        <v>250000</v>
      </c>
      <c r="AH281" s="41">
        <f>IF(ISERROR(AG281/I277),0,AG281/I277)</f>
        <v>5.7231933578357737E-3</v>
      </c>
      <c r="AI281" s="42">
        <f t="shared" si="157"/>
        <v>1.1837032064473477E-4</v>
      </c>
    </row>
    <row r="282" spans="1:35">
      <c r="A282" s="89">
        <v>5</v>
      </c>
      <c r="B282" s="117" t="s">
        <v>299</v>
      </c>
      <c r="C282" s="118">
        <v>41759</v>
      </c>
      <c r="D282" s="83" t="s">
        <v>304</v>
      </c>
      <c r="E282" s="120" t="s">
        <v>227</v>
      </c>
      <c r="F282" s="96" t="s">
        <v>203</v>
      </c>
      <c r="G282" s="90"/>
      <c r="H282" s="90"/>
      <c r="I282" s="230"/>
      <c r="J282" s="119">
        <v>1000000</v>
      </c>
      <c r="K282" s="23"/>
      <c r="L282" s="91"/>
      <c r="M282" s="91"/>
      <c r="N282" s="24"/>
      <c r="O282" s="19" t="s">
        <v>296</v>
      </c>
      <c r="P282" s="25"/>
      <c r="Q282" s="22"/>
      <c r="R282" s="22"/>
      <c r="S282" s="35"/>
      <c r="T282" s="40">
        <f t="shared" si="147"/>
        <v>0</v>
      </c>
      <c r="U282" s="35">
        <f t="shared" si="158"/>
        <v>1000000</v>
      </c>
      <c r="V282" s="111"/>
      <c r="W282" s="111"/>
      <c r="X282" s="40">
        <f t="shared" si="153"/>
        <v>1000000</v>
      </c>
      <c r="Y282" s="35"/>
      <c r="Z282" s="35"/>
      <c r="AA282" s="35"/>
      <c r="AB282" s="40">
        <f t="shared" si="154"/>
        <v>0</v>
      </c>
      <c r="AC282" s="35"/>
      <c r="AD282" s="35"/>
      <c r="AE282" s="35"/>
      <c r="AF282" s="40">
        <f t="shared" si="155"/>
        <v>0</v>
      </c>
      <c r="AG282" s="40">
        <f t="shared" si="156"/>
        <v>1000000</v>
      </c>
      <c r="AH282" s="41">
        <f>IF(ISERROR(AG282/I277),0,AG282/I277)</f>
        <v>2.2892773431343095E-2</v>
      </c>
      <c r="AI282" s="42">
        <f t="shared" si="157"/>
        <v>4.7348128257893908E-4</v>
      </c>
    </row>
    <row r="283" spans="1:35">
      <c r="A283" s="89">
        <v>6</v>
      </c>
      <c r="B283" s="117" t="s">
        <v>300</v>
      </c>
      <c r="C283" s="118">
        <v>41759</v>
      </c>
      <c r="D283" s="83" t="s">
        <v>305</v>
      </c>
      <c r="E283" s="120" t="s">
        <v>227</v>
      </c>
      <c r="F283" s="96" t="s">
        <v>203</v>
      </c>
      <c r="G283" s="90"/>
      <c r="H283" s="90"/>
      <c r="I283" s="230"/>
      <c r="J283" s="119">
        <v>250000</v>
      </c>
      <c r="K283" s="23"/>
      <c r="L283" s="91"/>
      <c r="M283" s="91"/>
      <c r="N283" s="24"/>
      <c r="O283" s="19" t="s">
        <v>296</v>
      </c>
      <c r="P283" s="25"/>
      <c r="Q283" s="22"/>
      <c r="R283" s="22"/>
      <c r="S283" s="35"/>
      <c r="T283" s="40">
        <f t="shared" si="147"/>
        <v>0</v>
      </c>
      <c r="U283" s="35">
        <f t="shared" si="158"/>
        <v>250000</v>
      </c>
      <c r="V283" s="111"/>
      <c r="W283" s="111"/>
      <c r="X283" s="40">
        <f t="shared" si="153"/>
        <v>250000</v>
      </c>
      <c r="Y283" s="35"/>
      <c r="Z283" s="35"/>
      <c r="AA283" s="35"/>
      <c r="AB283" s="40">
        <f t="shared" si="154"/>
        <v>0</v>
      </c>
      <c r="AC283" s="35"/>
      <c r="AD283" s="35"/>
      <c r="AE283" s="35"/>
      <c r="AF283" s="40">
        <f t="shared" si="155"/>
        <v>0</v>
      </c>
      <c r="AG283" s="40">
        <f t="shared" si="156"/>
        <v>250000</v>
      </c>
      <c r="AH283" s="41">
        <f>IF(ISERROR(AG283/I277),0,AG283/I277)</f>
        <v>5.7231933578357737E-3</v>
      </c>
      <c r="AI283" s="42">
        <f t="shared" si="157"/>
        <v>1.1837032064473477E-4</v>
      </c>
    </row>
    <row r="284" spans="1:35">
      <c r="A284" s="89">
        <v>7</v>
      </c>
      <c r="B284" s="117" t="s">
        <v>301</v>
      </c>
      <c r="C284" s="118">
        <v>41759</v>
      </c>
      <c r="D284" s="83" t="s">
        <v>306</v>
      </c>
      <c r="E284" s="120" t="s">
        <v>227</v>
      </c>
      <c r="F284" s="96" t="s">
        <v>203</v>
      </c>
      <c r="G284" s="90"/>
      <c r="H284" s="20"/>
      <c r="I284" s="230"/>
      <c r="J284" s="119">
        <v>250000</v>
      </c>
      <c r="K284" s="23"/>
      <c r="L284" s="91"/>
      <c r="M284" s="91"/>
      <c r="N284" s="24"/>
      <c r="O284" s="19" t="s">
        <v>296</v>
      </c>
      <c r="P284" s="25"/>
      <c r="Q284" s="22"/>
      <c r="R284" s="22"/>
      <c r="S284" s="35"/>
      <c r="T284" s="40">
        <f t="shared" si="147"/>
        <v>0</v>
      </c>
      <c r="U284" s="35">
        <f t="shared" si="158"/>
        <v>250000</v>
      </c>
      <c r="V284" s="111"/>
      <c r="W284" s="111"/>
      <c r="X284" s="40">
        <f t="shared" si="153"/>
        <v>250000</v>
      </c>
      <c r="Y284" s="35"/>
      <c r="Z284" s="35"/>
      <c r="AA284" s="35"/>
      <c r="AB284" s="40">
        <f t="shared" si="154"/>
        <v>0</v>
      </c>
      <c r="AC284" s="35"/>
      <c r="AD284" s="35"/>
      <c r="AE284" s="35"/>
      <c r="AF284" s="40">
        <f t="shared" si="155"/>
        <v>0</v>
      </c>
      <c r="AG284" s="40">
        <f t="shared" si="156"/>
        <v>250000</v>
      </c>
      <c r="AH284" s="41">
        <f>IF(ISERROR(AG284/I277),0,AG284/I277)</f>
        <v>5.7231933578357737E-3</v>
      </c>
      <c r="AI284" s="42">
        <f t="shared" si="157"/>
        <v>1.1837032064473477E-4</v>
      </c>
    </row>
    <row r="285" spans="1:35" ht="22.5">
      <c r="A285" s="89">
        <v>8</v>
      </c>
      <c r="B285" s="117" t="s">
        <v>704</v>
      </c>
      <c r="C285" s="118">
        <v>41788</v>
      </c>
      <c r="D285" s="83" t="s">
        <v>706</v>
      </c>
      <c r="E285" s="120" t="s">
        <v>227</v>
      </c>
      <c r="F285" s="96" t="s">
        <v>203</v>
      </c>
      <c r="G285" s="90"/>
      <c r="H285" s="20"/>
      <c r="I285" s="230"/>
      <c r="J285" s="119">
        <v>500000</v>
      </c>
      <c r="K285" s="23"/>
      <c r="L285" s="91"/>
      <c r="M285" s="91"/>
      <c r="N285" s="24"/>
      <c r="O285" s="19" t="s">
        <v>296</v>
      </c>
      <c r="P285" s="25"/>
      <c r="Q285" s="22"/>
      <c r="R285" s="22"/>
      <c r="S285" s="35"/>
      <c r="T285" s="40">
        <f t="shared" si="147"/>
        <v>0</v>
      </c>
      <c r="U285" s="35"/>
      <c r="V285" s="112">
        <f>J285</f>
        <v>500000</v>
      </c>
      <c r="W285" s="111"/>
      <c r="X285" s="40">
        <f t="shared" ref="X285:X286" si="159">SUM(U285:W285)</f>
        <v>500000</v>
      </c>
      <c r="Y285" s="35"/>
      <c r="Z285" s="35"/>
      <c r="AA285" s="35"/>
      <c r="AB285" s="40">
        <f t="shared" ref="AB285:AB286" si="160">SUM(Y285:AA285)</f>
        <v>0</v>
      </c>
      <c r="AC285" s="35"/>
      <c r="AD285" s="35"/>
      <c r="AE285" s="35"/>
      <c r="AF285" s="40">
        <f t="shared" ref="AF285:AF286" si="161">SUM(AC285:AE285)</f>
        <v>0</v>
      </c>
      <c r="AG285" s="40">
        <f t="shared" ref="AG285:AG286" si="162">SUM(T285,X285,AB285,AF285)</f>
        <v>500000</v>
      </c>
      <c r="AH285" s="41">
        <f>IF(ISERROR(AG285/I277),0,AG285/I277)</f>
        <v>1.1446386715671547E-2</v>
      </c>
      <c r="AI285" s="42">
        <f t="shared" ref="AI285:AI286" si="163">IF(ISERROR(AG285/$AG$360),"-",AG285/$AG$360)</f>
        <v>2.3674064128946954E-4</v>
      </c>
    </row>
    <row r="286" spans="1:35">
      <c r="A286" s="89">
        <v>9</v>
      </c>
      <c r="B286" s="117" t="s">
        <v>705</v>
      </c>
      <c r="C286" s="118">
        <v>41807</v>
      </c>
      <c r="D286" s="83" t="s">
        <v>707</v>
      </c>
      <c r="E286" s="120" t="s">
        <v>227</v>
      </c>
      <c r="F286" s="96" t="s">
        <v>203</v>
      </c>
      <c r="G286" s="90"/>
      <c r="H286" s="20"/>
      <c r="I286" s="230"/>
      <c r="J286" s="119">
        <v>250000</v>
      </c>
      <c r="K286" s="23"/>
      <c r="L286" s="91"/>
      <c r="M286" s="91"/>
      <c r="N286" s="24"/>
      <c r="O286" s="19" t="s">
        <v>296</v>
      </c>
      <c r="P286" s="25"/>
      <c r="Q286" s="22"/>
      <c r="R286" s="22"/>
      <c r="S286" s="35"/>
      <c r="T286" s="40">
        <f t="shared" si="147"/>
        <v>0</v>
      </c>
      <c r="U286" s="35"/>
      <c r="V286" s="111"/>
      <c r="W286" s="112">
        <v>250000</v>
      </c>
      <c r="X286" s="40">
        <f t="shared" si="159"/>
        <v>250000</v>
      </c>
      <c r="Y286" s="35"/>
      <c r="Z286" s="35"/>
      <c r="AA286" s="35"/>
      <c r="AB286" s="40">
        <f t="shared" si="160"/>
        <v>0</v>
      </c>
      <c r="AC286" s="35"/>
      <c r="AD286" s="35"/>
      <c r="AE286" s="35"/>
      <c r="AF286" s="40">
        <f t="shared" si="161"/>
        <v>0</v>
      </c>
      <c r="AG286" s="40">
        <f t="shared" si="162"/>
        <v>250000</v>
      </c>
      <c r="AH286" s="41">
        <f>IF(ISERROR(AG286/I277),0,AG286/I277)</f>
        <v>5.7231933578357737E-3</v>
      </c>
      <c r="AI286" s="42">
        <f t="shared" si="163"/>
        <v>1.1837032064473477E-4</v>
      </c>
    </row>
    <row r="287" spans="1:35" ht="12.75" outlineLevel="1">
      <c r="A287" s="89">
        <v>10</v>
      </c>
      <c r="B287" s="39"/>
      <c r="C287" s="31"/>
      <c r="D287" s="39"/>
      <c r="E287" s="39"/>
      <c r="F287" s="39"/>
      <c r="G287" s="31"/>
      <c r="H287" s="88"/>
      <c r="I287" s="187"/>
      <c r="J287" s="72">
        <v>22315946</v>
      </c>
      <c r="K287" s="73" t="s">
        <v>84</v>
      </c>
      <c r="L287" s="35"/>
      <c r="M287" s="35"/>
      <c r="N287" s="74"/>
      <c r="O287" s="39"/>
      <c r="P287" s="39"/>
      <c r="Q287" s="74"/>
      <c r="R287" s="74">
        <v>3912560</v>
      </c>
      <c r="S287" s="35">
        <v>1801780</v>
      </c>
      <c r="T287" s="40">
        <f>SUM(Q287:S287)</f>
        <v>5714340</v>
      </c>
      <c r="U287" s="35">
        <v>1855994</v>
      </c>
      <c r="V287" s="35">
        <v>1871484</v>
      </c>
      <c r="W287" s="35">
        <f>11412328-9441818</f>
        <v>1970510</v>
      </c>
      <c r="X287" s="40">
        <f t="shared" si="153"/>
        <v>5697988</v>
      </c>
      <c r="Y287" s="35"/>
      <c r="Z287" s="35"/>
      <c r="AA287" s="35"/>
      <c r="AB287" s="40">
        <f t="shared" si="154"/>
        <v>0</v>
      </c>
      <c r="AC287" s="35"/>
      <c r="AD287" s="35"/>
      <c r="AE287" s="35"/>
      <c r="AF287" s="40">
        <f t="shared" si="155"/>
        <v>0</v>
      </c>
      <c r="AG287" s="40">
        <f t="shared" si="156"/>
        <v>11412328</v>
      </c>
      <c r="AH287" s="41">
        <f>IF(ISERROR(AG287/I277),0,AG287/I277)</f>
        <v>0.26125983922817286</v>
      </c>
      <c r="AI287" s="42">
        <f t="shared" si="157"/>
        <v>5.4035236986515389E-3</v>
      </c>
    </row>
    <row r="288" spans="1:35" ht="12.75" outlineLevel="1">
      <c r="A288" s="89">
        <v>11</v>
      </c>
      <c r="B288" s="39"/>
      <c r="C288" s="31"/>
      <c r="D288" s="39"/>
      <c r="E288" s="39"/>
      <c r="F288" s="39"/>
      <c r="G288" s="31"/>
      <c r="H288" s="88"/>
      <c r="I288" s="188"/>
      <c r="J288" s="72">
        <v>944532</v>
      </c>
      <c r="K288" s="121" t="s">
        <v>85</v>
      </c>
      <c r="L288" s="35"/>
      <c r="M288" s="35"/>
      <c r="N288" s="74"/>
      <c r="O288" s="39"/>
      <c r="P288" s="39"/>
      <c r="Q288" s="74"/>
      <c r="R288" s="74"/>
      <c r="S288" s="35"/>
      <c r="T288" s="40"/>
      <c r="U288" s="35">
        <v>10000</v>
      </c>
      <c r="V288" s="35">
        <v>84500</v>
      </c>
      <c r="W288" s="35">
        <f>343200-94500</f>
        <v>248700</v>
      </c>
      <c r="X288" s="40">
        <f t="shared" si="153"/>
        <v>343200</v>
      </c>
      <c r="Y288" s="35"/>
      <c r="Z288" s="35"/>
      <c r="AA288" s="35"/>
      <c r="AB288" s="40">
        <f t="shared" si="154"/>
        <v>0</v>
      </c>
      <c r="AC288" s="35"/>
      <c r="AD288" s="35"/>
      <c r="AE288" s="35"/>
      <c r="AF288" s="40">
        <f t="shared" si="155"/>
        <v>0</v>
      </c>
      <c r="AG288" s="40">
        <f t="shared" si="156"/>
        <v>343200</v>
      </c>
      <c r="AH288" s="41">
        <f>IF(ISERROR(AG288/I277),0,AG288/I277)</f>
        <v>7.8567998416369505E-3</v>
      </c>
      <c r="AI288" s="42">
        <f t="shared" si="157"/>
        <v>1.6249877618109188E-4</v>
      </c>
    </row>
    <row r="289" spans="1:35" ht="12.75" customHeight="1">
      <c r="A289" s="210" t="s">
        <v>70</v>
      </c>
      <c r="B289" s="211"/>
      <c r="C289" s="211"/>
      <c r="D289" s="211"/>
      <c r="E289" s="211"/>
      <c r="F289" s="211"/>
      <c r="G289" s="211"/>
      <c r="H289" s="212"/>
      <c r="I289" s="55">
        <f>I277</f>
        <v>43681907</v>
      </c>
      <c r="J289" s="55">
        <f>SUM(J278:J288)</f>
        <v>41948525</v>
      </c>
      <c r="K289" s="56"/>
      <c r="L289" s="55">
        <f>SUM(L287:L287)</f>
        <v>0</v>
      </c>
      <c r="M289" s="55">
        <f>SUM(M287:M287)</f>
        <v>0</v>
      </c>
      <c r="N289" s="55">
        <f>SUM(N287:N287)</f>
        <v>0</v>
      </c>
      <c r="O289" s="57"/>
      <c r="P289" s="59"/>
      <c r="Q289" s="55">
        <f>SUM(Q278:Q287)</f>
        <v>0</v>
      </c>
      <c r="R289" s="55">
        <f>SUM(R278:R288)</f>
        <v>3912560</v>
      </c>
      <c r="S289" s="55">
        <f>SUM(S278:S288)</f>
        <v>14464167</v>
      </c>
      <c r="T289" s="60">
        <f>SUM(T278:T288)</f>
        <v>18376727</v>
      </c>
      <c r="U289" s="55">
        <f>SUM(U278:U288)</f>
        <v>7141654</v>
      </c>
      <c r="V289" s="55">
        <f t="shared" ref="V289:W289" si="164">SUM(V278:V288)</f>
        <v>2455984</v>
      </c>
      <c r="W289" s="55">
        <f t="shared" si="164"/>
        <v>2469210</v>
      </c>
      <c r="X289" s="60">
        <f>SUM(X278:X288)</f>
        <v>12066848</v>
      </c>
      <c r="Y289" s="55">
        <f t="shared" ref="Y289:AF289" si="165">SUM(Y287:Y287)</f>
        <v>0</v>
      </c>
      <c r="Z289" s="55">
        <f t="shared" si="165"/>
        <v>0</v>
      </c>
      <c r="AA289" s="55">
        <f t="shared" si="165"/>
        <v>0</v>
      </c>
      <c r="AB289" s="60">
        <f>SUM(AB287:AB287)</f>
        <v>0</v>
      </c>
      <c r="AC289" s="55">
        <f t="shared" si="165"/>
        <v>0</v>
      </c>
      <c r="AD289" s="55">
        <f t="shared" si="165"/>
        <v>0</v>
      </c>
      <c r="AE289" s="55">
        <f t="shared" si="165"/>
        <v>0</v>
      </c>
      <c r="AF289" s="60">
        <f t="shared" si="165"/>
        <v>0</v>
      </c>
      <c r="AG289" s="53">
        <f>SUM(AG278:AG288)</f>
        <v>30443575</v>
      </c>
      <c r="AH289" s="54">
        <f>IF(ISERROR(AG289/I289),0,AG289/I289)</f>
        <v>0.6969378649151009</v>
      </c>
      <c r="AI289" s="54">
        <f>IF(ISERROR(AG289/$AG$360),0,AG289/$AG$360)</f>
        <v>1.4414462937288125E-2</v>
      </c>
    </row>
    <row r="290" spans="1:35" ht="12.75" customHeight="1">
      <c r="A290" s="36"/>
      <c r="B290" s="213" t="s">
        <v>71</v>
      </c>
      <c r="C290" s="214"/>
      <c r="D290" s="215"/>
      <c r="E290" s="18"/>
      <c r="F290" s="19"/>
      <c r="G290" s="20"/>
      <c r="H290" s="125"/>
      <c r="I290" s="186">
        <v>72456952</v>
      </c>
      <c r="J290" s="22"/>
      <c r="K290" s="23"/>
      <c r="L290" s="24"/>
      <c r="M290" s="24"/>
      <c r="N290" s="24"/>
      <c r="O290" s="19"/>
      <c r="P290" s="25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6"/>
      <c r="AI290" s="26"/>
    </row>
    <row r="291" spans="1:35">
      <c r="A291" s="36">
        <v>1</v>
      </c>
      <c r="B291" s="96" t="s">
        <v>708</v>
      </c>
      <c r="C291" s="97">
        <v>41794</v>
      </c>
      <c r="D291" s="83" t="s">
        <v>709</v>
      </c>
      <c r="E291" s="98" t="s">
        <v>227</v>
      </c>
      <c r="F291" s="96" t="s">
        <v>203</v>
      </c>
      <c r="G291" s="162">
        <v>41794</v>
      </c>
      <c r="H291" s="163">
        <v>42093</v>
      </c>
      <c r="I291" s="230"/>
      <c r="J291" s="72">
        <v>6738330</v>
      </c>
      <c r="K291" s="23"/>
      <c r="L291" s="35">
        <v>2883</v>
      </c>
      <c r="M291" s="91"/>
      <c r="N291" s="91"/>
      <c r="O291" s="19" t="s">
        <v>296</v>
      </c>
      <c r="P291" s="25"/>
      <c r="Q291" s="22"/>
      <c r="R291" s="22"/>
      <c r="S291" s="40"/>
      <c r="T291" s="40">
        <f t="shared" ref="T291:T299" si="166">SUM(Q291:S291)</f>
        <v>0</v>
      </c>
      <c r="U291" s="40"/>
      <c r="V291" s="40"/>
      <c r="W291" s="35">
        <v>6738330</v>
      </c>
      <c r="X291" s="40">
        <f t="shared" ref="X291:X299" si="167">SUM(U291:W291)</f>
        <v>6738330</v>
      </c>
      <c r="Y291" s="40"/>
      <c r="Z291" s="40"/>
      <c r="AA291" s="40"/>
      <c r="AB291" s="40">
        <f t="shared" ref="AB291:AB299" si="168">SUM(Y291:AA291)</f>
        <v>0</v>
      </c>
      <c r="AC291" s="35"/>
      <c r="AD291" s="35"/>
      <c r="AE291" s="35"/>
      <c r="AF291" s="40">
        <f t="shared" ref="AF291:AF299" si="169">SUM(AC291:AE291)</f>
        <v>0</v>
      </c>
      <c r="AG291" s="40">
        <f t="shared" ref="AG291:AG299" si="170">SUM(T291,X291,AB291,AF291)</f>
        <v>6738330</v>
      </c>
      <c r="AH291" s="41">
        <f>IF(ISERROR(AG291/$I$290),0,AG291/$I$290)</f>
        <v>9.2997701587005752E-2</v>
      </c>
      <c r="AI291" s="42">
        <f t="shared" ref="AI291:AI299" si="171">IF(ISERROR(AG291/$AG$360),"-",AG291/$AG$360)</f>
        <v>3.1904731308401426E-3</v>
      </c>
    </row>
    <row r="292" spans="1:35">
      <c r="A292" s="36">
        <v>2</v>
      </c>
      <c r="B292" s="96" t="s">
        <v>710</v>
      </c>
      <c r="C292" s="97">
        <v>41794</v>
      </c>
      <c r="D292" s="83" t="s">
        <v>711</v>
      </c>
      <c r="E292" s="98" t="s">
        <v>227</v>
      </c>
      <c r="F292" s="96" t="s">
        <v>203</v>
      </c>
      <c r="G292" s="162">
        <v>41794</v>
      </c>
      <c r="H292" s="163">
        <v>42093</v>
      </c>
      <c r="I292" s="230"/>
      <c r="J292" s="72">
        <v>3425641</v>
      </c>
      <c r="K292" s="23"/>
      <c r="L292" s="35">
        <v>1466</v>
      </c>
      <c r="M292" s="91"/>
      <c r="N292" s="91"/>
      <c r="O292" s="19" t="s">
        <v>296</v>
      </c>
      <c r="P292" s="25"/>
      <c r="Q292" s="22"/>
      <c r="R292" s="22"/>
      <c r="S292" s="40"/>
      <c r="T292" s="40">
        <f t="shared" si="166"/>
        <v>0</v>
      </c>
      <c r="U292" s="40"/>
      <c r="V292" s="40"/>
      <c r="W292" s="35">
        <v>3425641</v>
      </c>
      <c r="X292" s="40">
        <f t="shared" si="167"/>
        <v>3425641</v>
      </c>
      <c r="Y292" s="40"/>
      <c r="Z292" s="40"/>
      <c r="AA292" s="40"/>
      <c r="AB292" s="40">
        <f t="shared" si="168"/>
        <v>0</v>
      </c>
      <c r="AC292" s="35"/>
      <c r="AD292" s="35"/>
      <c r="AE292" s="35"/>
      <c r="AF292" s="40">
        <f t="shared" si="169"/>
        <v>0</v>
      </c>
      <c r="AG292" s="40">
        <f t="shared" si="170"/>
        <v>3425641</v>
      </c>
      <c r="AH292" s="41">
        <f t="shared" ref="AH292:AH301" si="172">IF(ISERROR(AG292/$I$290),0,AG292/$I$290)</f>
        <v>4.7278292909698989E-2</v>
      </c>
      <c r="AI292" s="42">
        <f t="shared" si="171"/>
        <v>1.6219768943349993E-3</v>
      </c>
    </row>
    <row r="293" spans="1:35">
      <c r="A293" s="36">
        <v>3</v>
      </c>
      <c r="B293" s="96" t="s">
        <v>712</v>
      </c>
      <c r="C293" s="97">
        <v>41794</v>
      </c>
      <c r="D293" s="83" t="s">
        <v>713</v>
      </c>
      <c r="E293" s="98" t="s">
        <v>227</v>
      </c>
      <c r="F293" s="96" t="s">
        <v>203</v>
      </c>
      <c r="G293" s="162">
        <v>41794</v>
      </c>
      <c r="H293" s="163">
        <v>42093</v>
      </c>
      <c r="I293" s="230"/>
      <c r="J293" s="72">
        <v>1263167</v>
      </c>
      <c r="K293" s="23"/>
      <c r="L293" s="35">
        <v>541</v>
      </c>
      <c r="M293" s="91"/>
      <c r="N293" s="91"/>
      <c r="O293" s="19" t="s">
        <v>296</v>
      </c>
      <c r="P293" s="25"/>
      <c r="Q293" s="22"/>
      <c r="R293" s="22"/>
      <c r="S293" s="40"/>
      <c r="T293" s="40">
        <f t="shared" si="166"/>
        <v>0</v>
      </c>
      <c r="U293" s="40"/>
      <c r="V293" s="40"/>
      <c r="W293" s="35">
        <v>1263167</v>
      </c>
      <c r="X293" s="40">
        <f t="shared" si="167"/>
        <v>1263167</v>
      </c>
      <c r="Y293" s="40"/>
      <c r="Z293" s="40"/>
      <c r="AA293" s="40"/>
      <c r="AB293" s="40">
        <f t="shared" si="168"/>
        <v>0</v>
      </c>
      <c r="AC293" s="35"/>
      <c r="AD293" s="35"/>
      <c r="AE293" s="35"/>
      <c r="AF293" s="40">
        <f t="shared" si="169"/>
        <v>0</v>
      </c>
      <c r="AG293" s="40">
        <f t="shared" si="170"/>
        <v>1263167</v>
      </c>
      <c r="AH293" s="41">
        <f t="shared" si="172"/>
        <v>1.743334442221638E-2</v>
      </c>
      <c r="AI293" s="42">
        <f t="shared" si="171"/>
        <v>5.9808593127139067E-4</v>
      </c>
    </row>
    <row r="294" spans="1:35">
      <c r="A294" s="36">
        <v>4</v>
      </c>
      <c r="B294" s="96" t="s">
        <v>714</v>
      </c>
      <c r="C294" s="97">
        <v>41794</v>
      </c>
      <c r="D294" s="83" t="s">
        <v>715</v>
      </c>
      <c r="E294" s="98" t="s">
        <v>227</v>
      </c>
      <c r="F294" s="96" t="s">
        <v>203</v>
      </c>
      <c r="G294" s="162">
        <v>41794</v>
      </c>
      <c r="H294" s="163">
        <v>42093</v>
      </c>
      <c r="I294" s="230"/>
      <c r="J294" s="72">
        <v>1340768</v>
      </c>
      <c r="K294" s="23"/>
      <c r="L294" s="35">
        <v>574</v>
      </c>
      <c r="M294" s="91"/>
      <c r="N294" s="91"/>
      <c r="O294" s="19" t="s">
        <v>296</v>
      </c>
      <c r="P294" s="25"/>
      <c r="Q294" s="22"/>
      <c r="R294" s="22"/>
      <c r="S294" s="40"/>
      <c r="T294" s="40">
        <f t="shared" si="166"/>
        <v>0</v>
      </c>
      <c r="U294" s="40"/>
      <c r="V294" s="40"/>
      <c r="W294" s="35">
        <v>1340768</v>
      </c>
      <c r="X294" s="40">
        <f t="shared" si="167"/>
        <v>1340768</v>
      </c>
      <c r="Y294" s="40"/>
      <c r="Z294" s="40"/>
      <c r="AA294" s="40"/>
      <c r="AB294" s="40">
        <f t="shared" si="168"/>
        <v>0</v>
      </c>
      <c r="AC294" s="35"/>
      <c r="AD294" s="35"/>
      <c r="AE294" s="35"/>
      <c r="AF294" s="40">
        <f t="shared" si="169"/>
        <v>0</v>
      </c>
      <c r="AG294" s="40">
        <f t="shared" si="170"/>
        <v>1340768</v>
      </c>
      <c r="AH294" s="41">
        <f t="shared" si="172"/>
        <v>1.8504338962533229E-2</v>
      </c>
      <c r="AI294" s="42">
        <f t="shared" si="171"/>
        <v>6.3482855228079893E-4</v>
      </c>
    </row>
    <row r="295" spans="1:35">
      <c r="A295" s="36">
        <v>5</v>
      </c>
      <c r="B295" s="96" t="s">
        <v>716</v>
      </c>
      <c r="C295" s="97">
        <v>41794</v>
      </c>
      <c r="D295" s="83" t="s">
        <v>717</v>
      </c>
      <c r="E295" s="98" t="s">
        <v>227</v>
      </c>
      <c r="F295" s="96" t="s">
        <v>203</v>
      </c>
      <c r="G295" s="162">
        <v>41794</v>
      </c>
      <c r="H295" s="163">
        <v>42093</v>
      </c>
      <c r="I295" s="230"/>
      <c r="J295" s="72">
        <v>3795538</v>
      </c>
      <c r="K295" s="23"/>
      <c r="L295" s="35">
        <v>1624</v>
      </c>
      <c r="M295" s="91"/>
      <c r="N295" s="91"/>
      <c r="O295" s="19" t="s">
        <v>296</v>
      </c>
      <c r="P295" s="25"/>
      <c r="Q295" s="22"/>
      <c r="R295" s="22"/>
      <c r="S295" s="40"/>
      <c r="T295" s="40">
        <f t="shared" si="166"/>
        <v>0</v>
      </c>
      <c r="U295" s="40"/>
      <c r="V295" s="40"/>
      <c r="W295" s="35">
        <v>3795538</v>
      </c>
      <c r="X295" s="40">
        <f t="shared" si="167"/>
        <v>3795538</v>
      </c>
      <c r="Y295" s="40"/>
      <c r="Z295" s="40"/>
      <c r="AA295" s="40"/>
      <c r="AB295" s="40">
        <f t="shared" si="168"/>
        <v>0</v>
      </c>
      <c r="AC295" s="35"/>
      <c r="AD295" s="35"/>
      <c r="AE295" s="35"/>
      <c r="AF295" s="40">
        <f t="shared" si="169"/>
        <v>0</v>
      </c>
      <c r="AG295" s="40">
        <f t="shared" si="170"/>
        <v>3795538</v>
      </c>
      <c r="AH295" s="41">
        <f t="shared" si="172"/>
        <v>5.2383351703781299E-2</v>
      </c>
      <c r="AI295" s="42">
        <f t="shared" si="171"/>
        <v>1.7971162003171013E-3</v>
      </c>
    </row>
    <row r="296" spans="1:35">
      <c r="A296" s="36">
        <v>6</v>
      </c>
      <c r="B296" s="96" t="s">
        <v>718</v>
      </c>
      <c r="C296" s="97">
        <v>41794</v>
      </c>
      <c r="D296" s="83" t="s">
        <v>719</v>
      </c>
      <c r="E296" s="98" t="s">
        <v>227</v>
      </c>
      <c r="F296" s="96" t="s">
        <v>203</v>
      </c>
      <c r="G296" s="162">
        <v>41794</v>
      </c>
      <c r="H296" s="163">
        <v>42093</v>
      </c>
      <c r="I296" s="230"/>
      <c r="J296" s="72">
        <v>5461367</v>
      </c>
      <c r="K296" s="23"/>
      <c r="L296" s="35">
        <v>2337</v>
      </c>
      <c r="M296" s="91"/>
      <c r="N296" s="91"/>
      <c r="O296" s="19" t="s">
        <v>296</v>
      </c>
      <c r="P296" s="25"/>
      <c r="Q296" s="22"/>
      <c r="R296" s="22"/>
      <c r="S296" s="40"/>
      <c r="T296" s="40">
        <f t="shared" si="166"/>
        <v>0</v>
      </c>
      <c r="U296" s="40"/>
      <c r="V296" s="40"/>
      <c r="W296" s="35">
        <v>5461367</v>
      </c>
      <c r="X296" s="40">
        <f t="shared" si="167"/>
        <v>5461367</v>
      </c>
      <c r="Y296" s="40"/>
      <c r="Z296" s="40"/>
      <c r="AA296" s="40"/>
      <c r="AB296" s="40">
        <f t="shared" si="168"/>
        <v>0</v>
      </c>
      <c r="AC296" s="35"/>
      <c r="AD296" s="35"/>
      <c r="AE296" s="35"/>
      <c r="AF296" s="40">
        <f t="shared" si="169"/>
        <v>0</v>
      </c>
      <c r="AG296" s="40">
        <f t="shared" si="170"/>
        <v>5461367</v>
      </c>
      <c r="AH296" s="41">
        <f t="shared" si="172"/>
        <v>7.537395445505353E-2</v>
      </c>
      <c r="AI296" s="42">
        <f t="shared" si="171"/>
        <v>2.5858550517942926E-3</v>
      </c>
    </row>
    <row r="297" spans="1:35">
      <c r="A297" s="36">
        <v>7</v>
      </c>
      <c r="B297" s="96" t="s">
        <v>720</v>
      </c>
      <c r="C297" s="97">
        <v>41794</v>
      </c>
      <c r="D297" s="83" t="s">
        <v>721</v>
      </c>
      <c r="E297" s="98" t="s">
        <v>227</v>
      </c>
      <c r="F297" s="96" t="s">
        <v>203</v>
      </c>
      <c r="G297" s="162">
        <v>41794</v>
      </c>
      <c r="H297" s="163">
        <v>42093</v>
      </c>
      <c r="I297" s="230"/>
      <c r="J297" s="72">
        <v>17485168</v>
      </c>
      <c r="K297" s="23"/>
      <c r="L297" s="35">
        <v>7482</v>
      </c>
      <c r="M297" s="91"/>
      <c r="N297" s="91"/>
      <c r="O297" s="19" t="s">
        <v>296</v>
      </c>
      <c r="P297" s="25"/>
      <c r="Q297" s="22"/>
      <c r="R297" s="22"/>
      <c r="S297" s="40"/>
      <c r="T297" s="40">
        <f t="shared" si="166"/>
        <v>0</v>
      </c>
      <c r="U297" s="40"/>
      <c r="V297" s="40"/>
      <c r="W297" s="35">
        <v>17485168</v>
      </c>
      <c r="X297" s="40">
        <f t="shared" si="167"/>
        <v>17485168</v>
      </c>
      <c r="Y297" s="40"/>
      <c r="Z297" s="40"/>
      <c r="AA297" s="40"/>
      <c r="AB297" s="40">
        <f t="shared" si="168"/>
        <v>0</v>
      </c>
      <c r="AC297" s="35"/>
      <c r="AD297" s="35"/>
      <c r="AE297" s="35"/>
      <c r="AF297" s="40">
        <f t="shared" si="169"/>
        <v>0</v>
      </c>
      <c r="AG297" s="40">
        <f t="shared" si="170"/>
        <v>17485168</v>
      </c>
      <c r="AH297" s="41">
        <f t="shared" si="172"/>
        <v>0.24131801735187536</v>
      </c>
      <c r="AI297" s="42">
        <f t="shared" si="171"/>
        <v>8.2788997707482232E-3</v>
      </c>
    </row>
    <row r="298" spans="1:35">
      <c r="A298" s="36">
        <v>8</v>
      </c>
      <c r="B298" s="96" t="s">
        <v>718</v>
      </c>
      <c r="C298" s="97">
        <v>41794</v>
      </c>
      <c r="D298" s="83" t="s">
        <v>722</v>
      </c>
      <c r="E298" s="98" t="s">
        <v>227</v>
      </c>
      <c r="F298" s="96" t="s">
        <v>203</v>
      </c>
      <c r="G298" s="162">
        <v>41794</v>
      </c>
      <c r="H298" s="163">
        <v>42093</v>
      </c>
      <c r="I298" s="230"/>
      <c r="J298" s="72">
        <v>1076063</v>
      </c>
      <c r="K298" s="23"/>
      <c r="L298" s="35">
        <v>460</v>
      </c>
      <c r="M298" s="91"/>
      <c r="N298" s="91"/>
      <c r="O298" s="19" t="s">
        <v>296</v>
      </c>
      <c r="P298" s="25"/>
      <c r="Q298" s="22"/>
      <c r="R298" s="22"/>
      <c r="S298" s="40"/>
      <c r="T298" s="40">
        <f t="shared" si="166"/>
        <v>0</v>
      </c>
      <c r="U298" s="40"/>
      <c r="V298" s="40"/>
      <c r="W298" s="35">
        <v>1076063</v>
      </c>
      <c r="X298" s="40">
        <f t="shared" si="167"/>
        <v>1076063</v>
      </c>
      <c r="Y298" s="40"/>
      <c r="Z298" s="40"/>
      <c r="AA298" s="40"/>
      <c r="AB298" s="40">
        <f t="shared" si="168"/>
        <v>0</v>
      </c>
      <c r="AC298" s="35"/>
      <c r="AD298" s="35"/>
      <c r="AE298" s="35"/>
      <c r="AF298" s="40">
        <f t="shared" si="169"/>
        <v>0</v>
      </c>
      <c r="AG298" s="40">
        <f t="shared" si="170"/>
        <v>1076063</v>
      </c>
      <c r="AH298" s="41">
        <f t="shared" si="172"/>
        <v>1.4851066326941271E-2</v>
      </c>
      <c r="AI298" s="42">
        <f t="shared" si="171"/>
        <v>5.0949568937574095E-4</v>
      </c>
    </row>
    <row r="299" spans="1:35">
      <c r="A299" s="36">
        <v>9</v>
      </c>
      <c r="B299" s="96" t="s">
        <v>723</v>
      </c>
      <c r="C299" s="97">
        <v>41794</v>
      </c>
      <c r="D299" s="83" t="s">
        <v>724</v>
      </c>
      <c r="E299" s="98" t="s">
        <v>227</v>
      </c>
      <c r="F299" s="96" t="s">
        <v>203</v>
      </c>
      <c r="G299" s="162">
        <v>41794</v>
      </c>
      <c r="H299" s="163">
        <v>42093</v>
      </c>
      <c r="I299" s="230"/>
      <c r="J299" s="72">
        <v>3759324</v>
      </c>
      <c r="K299" s="23"/>
      <c r="L299" s="35">
        <v>1609</v>
      </c>
      <c r="M299" s="91"/>
      <c r="N299" s="91"/>
      <c r="O299" s="19" t="s">
        <v>296</v>
      </c>
      <c r="P299" s="25"/>
      <c r="Q299" s="22"/>
      <c r="R299" s="22"/>
      <c r="S299" s="40"/>
      <c r="T299" s="40">
        <f t="shared" si="166"/>
        <v>0</v>
      </c>
      <c r="U299" s="40"/>
      <c r="V299" s="40"/>
      <c r="W299" s="35">
        <v>3759324</v>
      </c>
      <c r="X299" s="40">
        <f t="shared" si="167"/>
        <v>3759324</v>
      </c>
      <c r="Y299" s="40"/>
      <c r="Z299" s="40"/>
      <c r="AA299" s="40"/>
      <c r="AB299" s="40">
        <f t="shared" si="168"/>
        <v>0</v>
      </c>
      <c r="AC299" s="35"/>
      <c r="AD299" s="35"/>
      <c r="AE299" s="35"/>
      <c r="AF299" s="40">
        <f t="shared" si="169"/>
        <v>0</v>
      </c>
      <c r="AG299" s="40">
        <f t="shared" si="170"/>
        <v>3759324</v>
      </c>
      <c r="AH299" s="41">
        <f t="shared" si="172"/>
        <v>5.1883551491373803E-2</v>
      </c>
      <c r="AI299" s="42">
        <f t="shared" si="171"/>
        <v>1.7799695491497874E-3</v>
      </c>
    </row>
    <row r="300" spans="1:35" ht="12.75" outlineLevel="1">
      <c r="A300" s="71">
        <v>10</v>
      </c>
      <c r="B300" s="39"/>
      <c r="C300" s="31"/>
      <c r="D300" s="39"/>
      <c r="E300" s="39"/>
      <c r="F300" s="39"/>
      <c r="G300" s="31"/>
      <c r="H300" s="88"/>
      <c r="I300" s="187"/>
      <c r="J300" s="72">
        <v>20846100</v>
      </c>
      <c r="K300" s="73" t="s">
        <v>84</v>
      </c>
      <c r="L300" s="35"/>
      <c r="M300" s="35"/>
      <c r="N300" s="35"/>
      <c r="O300" s="39"/>
      <c r="P300" s="39"/>
      <c r="Q300" s="74"/>
      <c r="R300" s="74">
        <v>4007366</v>
      </c>
      <c r="S300" s="35">
        <v>986801</v>
      </c>
      <c r="T300" s="40">
        <f>SUM(Q300:S300)</f>
        <v>4994167</v>
      </c>
      <c r="U300" s="35">
        <v>669500</v>
      </c>
      <c r="V300" s="35">
        <v>715970</v>
      </c>
      <c r="W300" s="35">
        <v>3204990</v>
      </c>
      <c r="X300" s="40">
        <f>SUM(U300:W300)</f>
        <v>4590460</v>
      </c>
      <c r="Y300" s="35"/>
      <c r="Z300" s="35"/>
      <c r="AA300" s="35"/>
      <c r="AB300" s="40">
        <f>SUM(Y300:AA300)</f>
        <v>0</v>
      </c>
      <c r="AC300" s="35"/>
      <c r="AD300" s="35"/>
      <c r="AE300" s="35"/>
      <c r="AF300" s="40">
        <f>SUM(AC300:AE300)</f>
        <v>0</v>
      </c>
      <c r="AG300" s="40">
        <f t="shared" ref="AG300" si="173">SUM(T300,X300,AB300,AF300)</f>
        <v>9584627</v>
      </c>
      <c r="AH300" s="41">
        <f>IF(ISERROR(AG300/$I$290),0,AG300/$I$290)</f>
        <v>0.13228029520203941</v>
      </c>
      <c r="AI300" s="42">
        <f>IF(ISERROR(AG300/$AG$360),"-",AG300/$AG$360)</f>
        <v>4.5381414850007287E-3</v>
      </c>
    </row>
    <row r="301" spans="1:35" ht="12.75" outlineLevel="1">
      <c r="A301" s="71">
        <v>11</v>
      </c>
      <c r="B301" s="39"/>
      <c r="C301" s="31"/>
      <c r="D301" s="39"/>
      <c r="E301" s="39"/>
      <c r="F301" s="39"/>
      <c r="G301" s="31"/>
      <c r="H301" s="88"/>
      <c r="I301" s="188"/>
      <c r="J301" s="72">
        <v>699750</v>
      </c>
      <c r="K301" s="73" t="s">
        <v>85</v>
      </c>
      <c r="L301" s="35"/>
      <c r="M301" s="35"/>
      <c r="N301" s="35"/>
      <c r="O301" s="39"/>
      <c r="P301" s="39"/>
      <c r="Q301" s="74"/>
      <c r="R301" s="74"/>
      <c r="S301" s="35">
        <v>19500</v>
      </c>
      <c r="T301" s="40">
        <f>SUM(Q301:S301)</f>
        <v>19500</v>
      </c>
      <c r="U301" s="35">
        <v>63567</v>
      </c>
      <c r="V301" s="35">
        <v>197802</v>
      </c>
      <c r="W301" s="35">
        <v>208271</v>
      </c>
      <c r="X301" s="40">
        <f>SUM(U301:W301)</f>
        <v>469640</v>
      </c>
      <c r="Y301" s="35"/>
      <c r="Z301" s="35"/>
      <c r="AA301" s="35"/>
      <c r="AB301" s="40">
        <f>SUM(Y301:AA301)</f>
        <v>0</v>
      </c>
      <c r="AC301" s="35"/>
      <c r="AD301" s="35"/>
      <c r="AE301" s="35"/>
      <c r="AF301" s="40">
        <f>SUM(AC301:AE301)</f>
        <v>0</v>
      </c>
      <c r="AG301" s="40">
        <f t="shared" ref="AG301" si="174">SUM(T301,X301,AB301,AF301)</f>
        <v>489140</v>
      </c>
      <c r="AH301" s="41">
        <f t="shared" si="172"/>
        <v>6.7507669933452351E-3</v>
      </c>
      <c r="AI301" s="42">
        <f>IF(ISERROR(AG301/$AG$360),"-",AG301/$AG$360)</f>
        <v>2.3159863456066225E-4</v>
      </c>
    </row>
    <row r="302" spans="1:35" ht="12.75" customHeight="1">
      <c r="A302" s="210" t="s">
        <v>72</v>
      </c>
      <c r="B302" s="211"/>
      <c r="C302" s="211"/>
      <c r="D302" s="211"/>
      <c r="E302" s="211"/>
      <c r="F302" s="211"/>
      <c r="G302" s="211"/>
      <c r="H302" s="212"/>
      <c r="I302" s="55">
        <f>I290</f>
        <v>72456952</v>
      </c>
      <c r="J302" s="55">
        <f>SUM(J291:J301)</f>
        <v>65891216</v>
      </c>
      <c r="K302" s="56"/>
      <c r="L302" s="55">
        <f>SUM(L300:L300)</f>
        <v>0</v>
      </c>
      <c r="M302" s="55">
        <f>SUM(M300:M300)</f>
        <v>0</v>
      </c>
      <c r="N302" s="55">
        <f>SUM(N300:N300)</f>
        <v>0</v>
      </c>
      <c r="O302" s="57"/>
      <c r="P302" s="59"/>
      <c r="Q302" s="55">
        <f>SUM(Q300:Q301)</f>
        <v>0</v>
      </c>
      <c r="R302" s="55">
        <f>SUM(R300:R301)</f>
        <v>4007366</v>
      </c>
      <c r="S302" s="55">
        <f>SUM(S300:S301)</f>
        <v>1006301</v>
      </c>
      <c r="T302" s="60">
        <f>SUM(T291:T301)</f>
        <v>5013667</v>
      </c>
      <c r="U302" s="55">
        <f>SUM(U291:U301)</f>
        <v>733067</v>
      </c>
      <c r="V302" s="55">
        <f t="shared" ref="V302:W302" si="175">SUM(V291:V301)</f>
        <v>913772</v>
      </c>
      <c r="W302" s="55">
        <f t="shared" si="175"/>
        <v>47758627</v>
      </c>
      <c r="X302" s="60">
        <f>SUM(X291:X301)</f>
        <v>49405466</v>
      </c>
      <c r="Y302" s="55">
        <f t="shared" ref="Y302:AF302" si="176">SUM(Y300:Y300)</f>
        <v>0</v>
      </c>
      <c r="Z302" s="55">
        <f t="shared" si="176"/>
        <v>0</v>
      </c>
      <c r="AA302" s="55">
        <f t="shared" si="176"/>
        <v>0</v>
      </c>
      <c r="AB302" s="60">
        <f t="shared" si="176"/>
        <v>0</v>
      </c>
      <c r="AC302" s="55">
        <f t="shared" si="176"/>
        <v>0</v>
      </c>
      <c r="AD302" s="55">
        <f t="shared" si="176"/>
        <v>0</v>
      </c>
      <c r="AE302" s="55">
        <f t="shared" si="176"/>
        <v>0</v>
      </c>
      <c r="AF302" s="60">
        <f t="shared" si="176"/>
        <v>0</v>
      </c>
      <c r="AG302" s="53">
        <f>SUM(AG291:AG301)</f>
        <v>54419133</v>
      </c>
      <c r="AH302" s="54">
        <f>IF(ISERROR(AG302/I302),0,AG302/I302)</f>
        <v>0.75105468140586429</v>
      </c>
      <c r="AI302" s="54">
        <f>IF(ISERROR(AG302/$AG$360),0,AG302/$AG$360)</f>
        <v>2.5766440889673867E-2</v>
      </c>
    </row>
    <row r="303" spans="1:35" ht="12.75" customHeight="1">
      <c r="A303" s="36"/>
      <c r="B303" s="213" t="s">
        <v>20</v>
      </c>
      <c r="C303" s="214"/>
      <c r="D303" s="215"/>
      <c r="E303" s="18"/>
      <c r="F303" s="19"/>
      <c r="G303" s="20"/>
      <c r="H303" s="20"/>
      <c r="I303" s="186">
        <v>41697103</v>
      </c>
      <c r="J303" s="22"/>
      <c r="K303" s="23"/>
      <c r="L303" s="24"/>
      <c r="M303" s="24"/>
      <c r="N303" s="24"/>
      <c r="O303" s="19"/>
      <c r="P303" s="25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6"/>
      <c r="AI303" s="26"/>
    </row>
    <row r="304" spans="1:35">
      <c r="A304" s="89">
        <v>1</v>
      </c>
      <c r="B304" s="96" t="s">
        <v>725</v>
      </c>
      <c r="C304" s="97">
        <v>41788</v>
      </c>
      <c r="D304" s="83" t="s">
        <v>728</v>
      </c>
      <c r="E304" s="98" t="s">
        <v>227</v>
      </c>
      <c r="F304" s="96" t="s">
        <v>203</v>
      </c>
      <c r="G304" s="162">
        <v>41789</v>
      </c>
      <c r="H304" s="163">
        <v>42094</v>
      </c>
      <c r="I304" s="230"/>
      <c r="J304" s="72">
        <v>18848354</v>
      </c>
      <c r="K304" s="23"/>
      <c r="L304" s="35">
        <v>8065</v>
      </c>
      <c r="M304" s="35">
        <v>8065</v>
      </c>
      <c r="N304" s="243" t="s">
        <v>731</v>
      </c>
      <c r="O304" s="19" t="s">
        <v>296</v>
      </c>
      <c r="P304" s="25"/>
      <c r="Q304" s="22"/>
      <c r="R304" s="22"/>
      <c r="S304" s="40"/>
      <c r="T304" s="40">
        <f t="shared" ref="T304:T306" si="177">SUM(Q304:S304)</f>
        <v>0</v>
      </c>
      <c r="U304" s="40"/>
      <c r="V304" s="164">
        <v>18848354</v>
      </c>
      <c r="W304" s="35"/>
      <c r="X304" s="40">
        <f t="shared" ref="X304:X306" si="178">SUM(U304:W304)</f>
        <v>18848354</v>
      </c>
      <c r="Y304" s="40"/>
      <c r="Z304" s="40"/>
      <c r="AA304" s="40"/>
      <c r="AB304" s="40">
        <f t="shared" ref="AB304:AB306" si="179">SUM(Y304:AA304)</f>
        <v>0</v>
      </c>
      <c r="AC304" s="35"/>
      <c r="AD304" s="35"/>
      <c r="AE304" s="35"/>
      <c r="AF304" s="40">
        <f t="shared" ref="AF304:AF306" si="180">SUM(AC304:AE304)</f>
        <v>0</v>
      </c>
      <c r="AG304" s="40">
        <f t="shared" ref="AG304:AG306" si="181">SUM(T304,X304,AB304,AF304)</f>
        <v>18848354</v>
      </c>
      <c r="AH304" s="41">
        <f>IF(ISERROR(AG304/I303),0,AG304/I303)</f>
        <v>0.45203030052231685</v>
      </c>
      <c r="AI304" s="42">
        <f t="shared" ref="AI304:AI306" si="182">IF(ISERROR(AG304/$AG$360),"-",AG304/$AG$360)</f>
        <v>8.9243428264218772E-3</v>
      </c>
    </row>
    <row r="305" spans="1:35">
      <c r="A305" s="89">
        <v>2</v>
      </c>
      <c r="B305" s="96" t="s">
        <v>726</v>
      </c>
      <c r="C305" s="97">
        <v>41801</v>
      </c>
      <c r="D305" s="83" t="s">
        <v>729</v>
      </c>
      <c r="E305" s="98" t="s">
        <v>227</v>
      </c>
      <c r="F305" s="96" t="s">
        <v>203</v>
      </c>
      <c r="G305" s="162">
        <v>41802</v>
      </c>
      <c r="H305" s="163">
        <v>42094</v>
      </c>
      <c r="I305" s="230"/>
      <c r="J305" s="72">
        <v>500000</v>
      </c>
      <c r="K305" s="23"/>
      <c r="L305" s="35">
        <v>115</v>
      </c>
      <c r="M305" s="35">
        <v>115</v>
      </c>
      <c r="N305" s="244"/>
      <c r="O305" s="19" t="s">
        <v>296</v>
      </c>
      <c r="P305" s="25"/>
      <c r="Q305" s="22"/>
      <c r="R305" s="22"/>
      <c r="S305" s="40"/>
      <c r="T305" s="40">
        <f t="shared" si="177"/>
        <v>0</v>
      </c>
      <c r="U305" s="40"/>
      <c r="V305" s="35"/>
      <c r="W305" s="35">
        <v>500000</v>
      </c>
      <c r="X305" s="40">
        <f t="shared" si="178"/>
        <v>500000</v>
      </c>
      <c r="Y305" s="40"/>
      <c r="Z305" s="40"/>
      <c r="AA305" s="40"/>
      <c r="AB305" s="40">
        <f t="shared" si="179"/>
        <v>0</v>
      </c>
      <c r="AC305" s="35"/>
      <c r="AD305" s="35"/>
      <c r="AE305" s="35"/>
      <c r="AF305" s="40">
        <f t="shared" si="180"/>
        <v>0</v>
      </c>
      <c r="AG305" s="40">
        <f t="shared" si="181"/>
        <v>500000</v>
      </c>
      <c r="AH305" s="41">
        <f>IF(ISERROR(AG305/I303),0,AG305/I303)</f>
        <v>1.1991240734398263E-2</v>
      </c>
      <c r="AI305" s="42">
        <f t="shared" si="182"/>
        <v>2.3674064128946954E-4</v>
      </c>
    </row>
    <row r="306" spans="1:35">
      <c r="A306" s="89">
        <v>3</v>
      </c>
      <c r="B306" s="96" t="s">
        <v>727</v>
      </c>
      <c r="C306" s="97">
        <v>41801</v>
      </c>
      <c r="D306" s="83" t="s">
        <v>730</v>
      </c>
      <c r="E306" s="98" t="s">
        <v>227</v>
      </c>
      <c r="F306" s="96" t="s">
        <v>203</v>
      </c>
      <c r="G306" s="162">
        <v>41802</v>
      </c>
      <c r="H306" s="163">
        <v>42094</v>
      </c>
      <c r="I306" s="230"/>
      <c r="J306" s="72">
        <v>500000</v>
      </c>
      <c r="K306" s="23"/>
      <c r="L306" s="35">
        <v>14</v>
      </c>
      <c r="M306" s="35">
        <v>14</v>
      </c>
      <c r="N306" s="242"/>
      <c r="O306" s="19" t="s">
        <v>296</v>
      </c>
      <c r="P306" s="25"/>
      <c r="Q306" s="22"/>
      <c r="R306" s="22"/>
      <c r="S306" s="40"/>
      <c r="T306" s="40">
        <f t="shared" si="177"/>
        <v>0</v>
      </c>
      <c r="U306" s="40"/>
      <c r="V306" s="35"/>
      <c r="W306" s="35">
        <v>500000</v>
      </c>
      <c r="X306" s="40">
        <f t="shared" si="178"/>
        <v>500000</v>
      </c>
      <c r="Y306" s="40"/>
      <c r="Z306" s="40"/>
      <c r="AA306" s="40"/>
      <c r="AB306" s="40">
        <f t="shared" si="179"/>
        <v>0</v>
      </c>
      <c r="AC306" s="35"/>
      <c r="AD306" s="35"/>
      <c r="AE306" s="35"/>
      <c r="AF306" s="40">
        <f t="shared" si="180"/>
        <v>0</v>
      </c>
      <c r="AG306" s="40">
        <f t="shared" si="181"/>
        <v>500000</v>
      </c>
      <c r="AH306" s="41">
        <f>IF(ISERROR(AG306/I303),0,AG306/I303)</f>
        <v>1.1991240734398263E-2</v>
      </c>
      <c r="AI306" s="42">
        <f t="shared" si="182"/>
        <v>2.3674064128946954E-4</v>
      </c>
    </row>
    <row r="307" spans="1:35" ht="12.75" outlineLevel="1">
      <c r="A307" s="16">
        <v>4</v>
      </c>
      <c r="B307" s="28"/>
      <c r="C307" s="27"/>
      <c r="D307" s="28"/>
      <c r="E307" s="28"/>
      <c r="F307" s="37"/>
      <c r="G307" s="88"/>
      <c r="H307" s="88"/>
      <c r="I307" s="187"/>
      <c r="J307" s="72">
        <v>18014938</v>
      </c>
      <c r="K307" s="73" t="s">
        <v>84</v>
      </c>
      <c r="L307" s="35"/>
      <c r="M307" s="35"/>
      <c r="N307" s="35"/>
      <c r="O307" s="39"/>
      <c r="P307" s="39"/>
      <c r="Q307" s="74">
        <v>95292</v>
      </c>
      <c r="R307" s="74">
        <v>1659378</v>
      </c>
      <c r="S307" s="35">
        <v>772500</v>
      </c>
      <c r="T307" s="40">
        <f>SUM(Q307:S307)</f>
        <v>2527170</v>
      </c>
      <c r="U307" s="35">
        <v>1145017</v>
      </c>
      <c r="V307" s="35">
        <v>1206852</v>
      </c>
      <c r="W307" s="35">
        <v>1133000</v>
      </c>
      <c r="X307" s="40">
        <f>SUM(U307:W307)</f>
        <v>3484869</v>
      </c>
      <c r="Y307" s="35"/>
      <c r="Z307" s="35"/>
      <c r="AA307" s="35"/>
      <c r="AB307" s="40">
        <f>SUM(Y307:AA307)</f>
        <v>0</v>
      </c>
      <c r="AC307" s="35"/>
      <c r="AD307" s="35"/>
      <c r="AE307" s="35"/>
      <c r="AF307" s="40">
        <f>SUM(AC307:AE307)</f>
        <v>0</v>
      </c>
      <c r="AG307" s="40">
        <f t="shared" ref="AG307:AG308" si="183">SUM(T307,X307,AB307,AF307)</f>
        <v>6012039</v>
      </c>
      <c r="AH307" s="41">
        <f>IF(ISERROR(AG307/I303),0,AG307/I303)</f>
        <v>0.14418361390718198</v>
      </c>
      <c r="AI307" s="42">
        <f>IF(ISERROR(AG307/$AG$360),"-",AG307/$AG$360)</f>
        <v>2.8465879366346022E-3</v>
      </c>
    </row>
    <row r="308" spans="1:35" ht="12.75" outlineLevel="1">
      <c r="A308" s="16">
        <v>5</v>
      </c>
      <c r="B308" s="28"/>
      <c r="C308" s="27"/>
      <c r="D308" s="28"/>
      <c r="E308" s="28"/>
      <c r="F308" s="37"/>
      <c r="G308" s="31"/>
      <c r="H308" s="88"/>
      <c r="I308" s="188"/>
      <c r="J308" s="72">
        <v>1128299</v>
      </c>
      <c r="K308" s="73" t="s">
        <v>85</v>
      </c>
      <c r="L308" s="35"/>
      <c r="M308" s="35"/>
      <c r="N308" s="35"/>
      <c r="O308" s="28"/>
      <c r="P308" s="28"/>
      <c r="Q308" s="74"/>
      <c r="R308" s="74"/>
      <c r="S308" s="35">
        <v>159681</v>
      </c>
      <c r="T308" s="40">
        <f t="shared" ref="T308" si="184">SUM(Q308:S308)</f>
        <v>159681</v>
      </c>
      <c r="U308" s="35">
        <v>72897</v>
      </c>
      <c r="V308" s="35"/>
      <c r="W308" s="35">
        <v>316086</v>
      </c>
      <c r="X308" s="40">
        <f t="shared" ref="X308" si="185">SUM(U308:W308)</f>
        <v>388983</v>
      </c>
      <c r="Y308" s="35"/>
      <c r="Z308" s="35"/>
      <c r="AA308" s="35"/>
      <c r="AB308" s="40">
        <f t="shared" ref="AB308" si="186">SUM(Y308:AA308)</f>
        <v>0</v>
      </c>
      <c r="AC308" s="35"/>
      <c r="AD308" s="35"/>
      <c r="AE308" s="35"/>
      <c r="AF308" s="40">
        <f t="shared" ref="AF308" si="187">SUM(AC308:AE308)</f>
        <v>0</v>
      </c>
      <c r="AG308" s="40">
        <f t="shared" si="183"/>
        <v>548664</v>
      </c>
      <c r="AH308" s="41">
        <f>IF(ISERROR(AG308/I303),0,AG308/I303)</f>
        <v>1.3158324212595777E-2</v>
      </c>
      <c r="AI308" s="42">
        <f>IF(ISERROR(AG308/$AG$360),"-",AG308/$AG$360)</f>
        <v>2.5978213442489105E-4</v>
      </c>
    </row>
    <row r="309" spans="1:35" ht="12.75" customHeight="1">
      <c r="A309" s="210" t="s">
        <v>73</v>
      </c>
      <c r="B309" s="211"/>
      <c r="C309" s="211"/>
      <c r="D309" s="211"/>
      <c r="E309" s="211"/>
      <c r="F309" s="211"/>
      <c r="G309" s="211"/>
      <c r="H309" s="212"/>
      <c r="I309" s="55">
        <f>I303</f>
        <v>41697103</v>
      </c>
      <c r="J309" s="55">
        <f>SUM(J304:J308)</f>
        <v>38991591</v>
      </c>
      <c r="K309" s="56"/>
      <c r="L309" s="55">
        <f>SUM(L304:L308)</f>
        <v>8194</v>
      </c>
      <c r="M309" s="55">
        <f>SUM(M304:M308)</f>
        <v>8194</v>
      </c>
      <c r="N309" s="55">
        <f>SUM(N307:N308)</f>
        <v>0</v>
      </c>
      <c r="O309" s="57"/>
      <c r="P309" s="59"/>
      <c r="Q309" s="55">
        <f t="shared" ref="Q309:AF309" si="188">SUM(Q307:Q308)</f>
        <v>95292</v>
      </c>
      <c r="R309" s="55">
        <f t="shared" si="188"/>
        <v>1659378</v>
      </c>
      <c r="S309" s="55">
        <f t="shared" si="188"/>
        <v>932181</v>
      </c>
      <c r="T309" s="60">
        <f>SUM(T304:T308)</f>
        <v>2686851</v>
      </c>
      <c r="U309" s="55">
        <f>SUM(U304:U308)</f>
        <v>1217914</v>
      </c>
      <c r="V309" s="55">
        <f t="shared" ref="V309:W309" si="189">SUM(V304:V308)</f>
        <v>20055206</v>
      </c>
      <c r="W309" s="55">
        <f t="shared" si="189"/>
        <v>2449086</v>
      </c>
      <c r="X309" s="60">
        <f>SUM(X304:X308)</f>
        <v>23722206</v>
      </c>
      <c r="Y309" s="55">
        <f t="shared" si="188"/>
        <v>0</v>
      </c>
      <c r="Z309" s="55">
        <f t="shared" si="188"/>
        <v>0</v>
      </c>
      <c r="AA309" s="55">
        <f t="shared" si="188"/>
        <v>0</v>
      </c>
      <c r="AB309" s="60">
        <f t="shared" si="188"/>
        <v>0</v>
      </c>
      <c r="AC309" s="55">
        <f t="shared" si="188"/>
        <v>0</v>
      </c>
      <c r="AD309" s="55">
        <f t="shared" si="188"/>
        <v>0</v>
      </c>
      <c r="AE309" s="55">
        <f t="shared" si="188"/>
        <v>0</v>
      </c>
      <c r="AF309" s="60">
        <f t="shared" si="188"/>
        <v>0</v>
      </c>
      <c r="AG309" s="53">
        <f>SUM(AG304:AG308)</f>
        <v>26409057</v>
      </c>
      <c r="AH309" s="54">
        <f>IF(ISERROR(AG309/I309),0,AG309/I309)</f>
        <v>0.63335472011089111</v>
      </c>
      <c r="AI309" s="54">
        <f>IF(ISERROR(AG309/$AG$360),0,AG309/$AG$360)</f>
        <v>1.2504194180060308E-2</v>
      </c>
    </row>
    <row r="310" spans="1:35" ht="12.75" customHeight="1">
      <c r="A310" s="36"/>
      <c r="B310" s="213" t="s">
        <v>19</v>
      </c>
      <c r="C310" s="214"/>
      <c r="D310" s="215"/>
      <c r="E310" s="18"/>
      <c r="F310" s="19"/>
      <c r="G310" s="20"/>
      <c r="H310" s="20"/>
      <c r="I310" s="186">
        <v>569046817</v>
      </c>
      <c r="J310" s="22"/>
      <c r="K310" s="23"/>
      <c r="L310" s="24"/>
      <c r="M310" s="24"/>
      <c r="N310" s="24"/>
      <c r="O310" s="19"/>
      <c r="P310" s="25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6"/>
      <c r="AI310" s="26"/>
    </row>
    <row r="311" spans="1:35">
      <c r="A311" s="89">
        <v>1</v>
      </c>
      <c r="B311" s="96" t="s">
        <v>732</v>
      </c>
      <c r="C311" s="97">
        <v>41787</v>
      </c>
      <c r="D311" s="83" t="s">
        <v>772</v>
      </c>
      <c r="E311" s="98" t="s">
        <v>227</v>
      </c>
      <c r="F311" s="96" t="s">
        <v>203</v>
      </c>
      <c r="G311" s="162">
        <v>41787</v>
      </c>
      <c r="H311" s="163">
        <v>42004</v>
      </c>
      <c r="I311" s="230"/>
      <c r="J311" s="72">
        <v>20454689</v>
      </c>
      <c r="K311" s="23"/>
      <c r="L311" s="91"/>
      <c r="M311" s="91"/>
      <c r="N311" s="91"/>
      <c r="O311" s="19" t="s">
        <v>296</v>
      </c>
      <c r="P311" s="25"/>
      <c r="Q311" s="22"/>
      <c r="R311" s="22"/>
      <c r="S311" s="40"/>
      <c r="T311" s="40">
        <f t="shared" ref="T311:T352" si="190">SUM(Q311:S311)</f>
        <v>0</v>
      </c>
      <c r="U311" s="40"/>
      <c r="V311" s="72">
        <v>20454689</v>
      </c>
      <c r="W311" s="35"/>
      <c r="X311" s="40">
        <f t="shared" ref="X311:X352" si="191">SUM(U311:W311)</f>
        <v>20454689</v>
      </c>
      <c r="Y311" s="40"/>
      <c r="Z311" s="40"/>
      <c r="AA311" s="40"/>
      <c r="AB311" s="40">
        <f t="shared" ref="AB311:AB352" si="192">SUM(Y311:AA311)</f>
        <v>0</v>
      </c>
      <c r="AC311" s="35"/>
      <c r="AD311" s="35"/>
      <c r="AE311" s="35"/>
      <c r="AF311" s="40">
        <f t="shared" ref="AF311:AF352" si="193">SUM(AC311:AE311)</f>
        <v>0</v>
      </c>
      <c r="AG311" s="40">
        <f t="shared" ref="AG311:AG352" si="194">SUM(T311,X311,AB311,AF311)</f>
        <v>20454689</v>
      </c>
      <c r="AH311" s="41">
        <f>IF(ISERROR(AG311/$I$310),0,AG311/$I$310)</f>
        <v>3.5945529241050128E-2</v>
      </c>
      <c r="AI311" s="42">
        <f>IF(ISERROR(AG311/$AG$360),"-",AG311/$AG$360)</f>
        <v>9.6849123824733173E-3</v>
      </c>
    </row>
    <row r="312" spans="1:35">
      <c r="A312" s="89">
        <v>2</v>
      </c>
      <c r="B312" s="96" t="s">
        <v>733</v>
      </c>
      <c r="C312" s="97">
        <v>41789</v>
      </c>
      <c r="D312" s="83" t="s">
        <v>773</v>
      </c>
      <c r="E312" s="98" t="s">
        <v>227</v>
      </c>
      <c r="F312" s="96" t="s">
        <v>203</v>
      </c>
      <c r="G312" s="162">
        <v>41789</v>
      </c>
      <c r="H312" s="163">
        <v>42004</v>
      </c>
      <c r="I312" s="230"/>
      <c r="J312" s="72">
        <v>6309801</v>
      </c>
      <c r="K312" s="23"/>
      <c r="L312" s="91"/>
      <c r="M312" s="91"/>
      <c r="N312" s="91"/>
      <c r="O312" s="19" t="s">
        <v>296</v>
      </c>
      <c r="P312" s="25"/>
      <c r="Q312" s="22"/>
      <c r="R312" s="22"/>
      <c r="S312" s="40"/>
      <c r="T312" s="40">
        <f t="shared" si="190"/>
        <v>0</v>
      </c>
      <c r="U312" s="40"/>
      <c r="V312" s="72">
        <v>6309801</v>
      </c>
      <c r="W312" s="35"/>
      <c r="X312" s="40">
        <f t="shared" si="191"/>
        <v>6309801</v>
      </c>
      <c r="Y312" s="40"/>
      <c r="Z312" s="40"/>
      <c r="AA312" s="40"/>
      <c r="AB312" s="40">
        <f t="shared" si="192"/>
        <v>0</v>
      </c>
      <c r="AC312" s="35"/>
      <c r="AD312" s="35"/>
      <c r="AE312" s="35"/>
      <c r="AF312" s="40">
        <f t="shared" si="193"/>
        <v>0</v>
      </c>
      <c r="AG312" s="40">
        <f t="shared" si="194"/>
        <v>6309801</v>
      </c>
      <c r="AH312" s="41">
        <f t="shared" ref="AH312:AH353" si="195">IF(ISERROR(AG312/$I$310),0,AG312/$I$310)</f>
        <v>1.1088368850326071E-2</v>
      </c>
      <c r="AI312" s="42">
        <f t="shared" ref="AI312:AI353" si="196">IF(ISERROR(AG312/$AG$360),"-",AG312/$AG$360)</f>
        <v>2.9875726702978723E-3</v>
      </c>
    </row>
    <row r="313" spans="1:35">
      <c r="A313" s="89">
        <v>3</v>
      </c>
      <c r="B313" s="96" t="s">
        <v>726</v>
      </c>
      <c r="C313" s="97">
        <v>41787</v>
      </c>
      <c r="D313" s="83" t="s">
        <v>774</v>
      </c>
      <c r="E313" s="98" t="s">
        <v>227</v>
      </c>
      <c r="F313" s="96" t="s">
        <v>203</v>
      </c>
      <c r="G313" s="162">
        <v>41787</v>
      </c>
      <c r="H313" s="163">
        <v>42004</v>
      </c>
      <c r="I313" s="230"/>
      <c r="J313" s="72">
        <v>19621775</v>
      </c>
      <c r="K313" s="23"/>
      <c r="L313" s="91"/>
      <c r="M313" s="91"/>
      <c r="N313" s="91"/>
      <c r="O313" s="19" t="s">
        <v>296</v>
      </c>
      <c r="P313" s="25"/>
      <c r="Q313" s="22"/>
      <c r="R313" s="22"/>
      <c r="S313" s="40"/>
      <c r="T313" s="40">
        <f t="shared" si="190"/>
        <v>0</v>
      </c>
      <c r="U313" s="40"/>
      <c r="V313" s="72">
        <v>19621775</v>
      </c>
      <c r="W313" s="35"/>
      <c r="X313" s="40">
        <f t="shared" si="191"/>
        <v>19621775</v>
      </c>
      <c r="Y313" s="40"/>
      <c r="Z313" s="40"/>
      <c r="AA313" s="40"/>
      <c r="AB313" s="40">
        <f t="shared" si="192"/>
        <v>0</v>
      </c>
      <c r="AC313" s="35"/>
      <c r="AD313" s="35"/>
      <c r="AE313" s="35"/>
      <c r="AF313" s="40">
        <f t="shared" si="193"/>
        <v>0</v>
      </c>
      <c r="AG313" s="40">
        <f t="shared" si="194"/>
        <v>19621775</v>
      </c>
      <c r="AH313" s="41">
        <f t="shared" si="195"/>
        <v>3.4481828935351025E-2</v>
      </c>
      <c r="AI313" s="42">
        <f t="shared" si="196"/>
        <v>9.2905431934753625E-3</v>
      </c>
    </row>
    <row r="314" spans="1:35">
      <c r="A314" s="89">
        <v>4</v>
      </c>
      <c r="B314" s="96" t="s">
        <v>734</v>
      </c>
      <c r="C314" s="97">
        <v>41787</v>
      </c>
      <c r="D314" s="83" t="s">
        <v>775</v>
      </c>
      <c r="E314" s="98" t="s">
        <v>227</v>
      </c>
      <c r="F314" s="96" t="s">
        <v>203</v>
      </c>
      <c r="G314" s="162">
        <v>41787</v>
      </c>
      <c r="H314" s="163">
        <v>42004</v>
      </c>
      <c r="I314" s="230"/>
      <c r="J314" s="72">
        <v>37100907</v>
      </c>
      <c r="K314" s="23"/>
      <c r="L314" s="91"/>
      <c r="M314" s="91"/>
      <c r="N314" s="91"/>
      <c r="O314" s="19" t="s">
        <v>296</v>
      </c>
      <c r="P314" s="25"/>
      <c r="Q314" s="22"/>
      <c r="R314" s="22"/>
      <c r="S314" s="40"/>
      <c r="T314" s="40">
        <f t="shared" si="190"/>
        <v>0</v>
      </c>
      <c r="U314" s="40"/>
      <c r="V314" s="72">
        <v>37100907</v>
      </c>
      <c r="W314" s="35"/>
      <c r="X314" s="40">
        <f t="shared" si="191"/>
        <v>37100907</v>
      </c>
      <c r="Y314" s="40"/>
      <c r="Z314" s="40"/>
      <c r="AA314" s="40"/>
      <c r="AB314" s="40">
        <f t="shared" si="192"/>
        <v>0</v>
      </c>
      <c r="AC314" s="35"/>
      <c r="AD314" s="35"/>
      <c r="AE314" s="35"/>
      <c r="AF314" s="40">
        <f t="shared" si="193"/>
        <v>0</v>
      </c>
      <c r="AG314" s="40">
        <f t="shared" si="194"/>
        <v>37100907</v>
      </c>
      <c r="AH314" s="41">
        <f t="shared" si="195"/>
        <v>6.5198338505072423E-2</v>
      </c>
      <c r="AI314" s="42">
        <f t="shared" si="196"/>
        <v>1.7566585031201939E-2</v>
      </c>
    </row>
    <row r="315" spans="1:35">
      <c r="A315" s="89">
        <v>5</v>
      </c>
      <c r="B315" s="96" t="s">
        <v>735</v>
      </c>
      <c r="C315" s="97">
        <v>41787</v>
      </c>
      <c r="D315" s="83" t="s">
        <v>776</v>
      </c>
      <c r="E315" s="98" t="s">
        <v>227</v>
      </c>
      <c r="F315" s="96" t="s">
        <v>203</v>
      </c>
      <c r="G315" s="162">
        <v>41787</v>
      </c>
      <c r="H315" s="163">
        <v>42004</v>
      </c>
      <c r="I315" s="230"/>
      <c r="J315" s="72">
        <v>14604457</v>
      </c>
      <c r="K315" s="23"/>
      <c r="L315" s="91"/>
      <c r="M315" s="91"/>
      <c r="N315" s="91"/>
      <c r="O315" s="19" t="s">
        <v>296</v>
      </c>
      <c r="P315" s="25"/>
      <c r="Q315" s="22"/>
      <c r="R315" s="22"/>
      <c r="S315" s="40"/>
      <c r="T315" s="40">
        <f t="shared" si="190"/>
        <v>0</v>
      </c>
      <c r="U315" s="40"/>
      <c r="V315" s="72">
        <v>14604457</v>
      </c>
      <c r="W315" s="35"/>
      <c r="X315" s="40">
        <f t="shared" si="191"/>
        <v>14604457</v>
      </c>
      <c r="Y315" s="40"/>
      <c r="Z315" s="40"/>
      <c r="AA315" s="40"/>
      <c r="AB315" s="40">
        <f t="shared" si="192"/>
        <v>0</v>
      </c>
      <c r="AC315" s="35"/>
      <c r="AD315" s="35"/>
      <c r="AE315" s="35"/>
      <c r="AF315" s="40">
        <f t="shared" si="193"/>
        <v>0</v>
      </c>
      <c r="AG315" s="40">
        <f t="shared" si="194"/>
        <v>14604457</v>
      </c>
      <c r="AH315" s="41">
        <f t="shared" si="195"/>
        <v>2.5664772323996676E-2</v>
      </c>
      <c r="AI315" s="42">
        <f t="shared" si="196"/>
        <v>6.9149370317289644E-3</v>
      </c>
    </row>
    <row r="316" spans="1:35">
      <c r="A316" s="89">
        <v>6</v>
      </c>
      <c r="B316" s="96" t="s">
        <v>736</v>
      </c>
      <c r="C316" s="97">
        <v>41787</v>
      </c>
      <c r="D316" s="83" t="s">
        <v>549</v>
      </c>
      <c r="E316" s="98" t="s">
        <v>227</v>
      </c>
      <c r="F316" s="96" t="s">
        <v>203</v>
      </c>
      <c r="G316" s="162">
        <v>41787</v>
      </c>
      <c r="H316" s="163">
        <v>42004</v>
      </c>
      <c r="I316" s="230"/>
      <c r="J316" s="72">
        <v>1000000</v>
      </c>
      <c r="K316" s="23"/>
      <c r="L316" s="91"/>
      <c r="M316" s="91"/>
      <c r="N316" s="91"/>
      <c r="O316" s="19" t="s">
        <v>296</v>
      </c>
      <c r="P316" s="25"/>
      <c r="Q316" s="22"/>
      <c r="R316" s="22"/>
      <c r="S316" s="40"/>
      <c r="T316" s="40">
        <f t="shared" si="190"/>
        <v>0</v>
      </c>
      <c r="U316" s="40"/>
      <c r="V316" s="72">
        <v>1000000</v>
      </c>
      <c r="W316" s="35"/>
      <c r="X316" s="40">
        <f t="shared" si="191"/>
        <v>1000000</v>
      </c>
      <c r="Y316" s="40"/>
      <c r="Z316" s="40"/>
      <c r="AA316" s="40"/>
      <c r="AB316" s="40">
        <f t="shared" si="192"/>
        <v>0</v>
      </c>
      <c r="AC316" s="35"/>
      <c r="AD316" s="35"/>
      <c r="AE316" s="35"/>
      <c r="AF316" s="40">
        <f t="shared" si="193"/>
        <v>0</v>
      </c>
      <c r="AG316" s="40">
        <f t="shared" si="194"/>
        <v>1000000</v>
      </c>
      <c r="AH316" s="41">
        <f t="shared" si="195"/>
        <v>1.7573246526041107E-3</v>
      </c>
      <c r="AI316" s="42">
        <f t="shared" si="196"/>
        <v>4.7348128257893908E-4</v>
      </c>
    </row>
    <row r="317" spans="1:35">
      <c r="A317" s="89">
        <v>7</v>
      </c>
      <c r="B317" s="96" t="s">
        <v>737</v>
      </c>
      <c r="C317" s="97">
        <v>41787</v>
      </c>
      <c r="D317" s="83" t="s">
        <v>777</v>
      </c>
      <c r="E317" s="98" t="s">
        <v>227</v>
      </c>
      <c r="F317" s="96" t="s">
        <v>203</v>
      </c>
      <c r="G317" s="162">
        <v>41787</v>
      </c>
      <c r="H317" s="163">
        <v>42004</v>
      </c>
      <c r="I317" s="230"/>
      <c r="J317" s="72">
        <v>26208352</v>
      </c>
      <c r="K317" s="23"/>
      <c r="L317" s="91"/>
      <c r="M317" s="91"/>
      <c r="N317" s="91"/>
      <c r="O317" s="19" t="s">
        <v>296</v>
      </c>
      <c r="P317" s="25"/>
      <c r="Q317" s="22"/>
      <c r="R317" s="22"/>
      <c r="S317" s="40"/>
      <c r="T317" s="40">
        <f t="shared" si="190"/>
        <v>0</v>
      </c>
      <c r="U317" s="40"/>
      <c r="V317" s="72">
        <v>26208352</v>
      </c>
      <c r="W317" s="35"/>
      <c r="X317" s="40">
        <f t="shared" si="191"/>
        <v>26208352</v>
      </c>
      <c r="Y317" s="40"/>
      <c r="Z317" s="40"/>
      <c r="AA317" s="40"/>
      <c r="AB317" s="40">
        <f t="shared" si="192"/>
        <v>0</v>
      </c>
      <c r="AC317" s="35"/>
      <c r="AD317" s="35"/>
      <c r="AE317" s="35"/>
      <c r="AF317" s="40">
        <f t="shared" si="193"/>
        <v>0</v>
      </c>
      <c r="AG317" s="40">
        <f t="shared" si="194"/>
        <v>26208352</v>
      </c>
      <c r="AH317" s="41">
        <f t="shared" si="195"/>
        <v>4.6056583073726252E-2</v>
      </c>
      <c r="AI317" s="42">
        <f t="shared" si="196"/>
        <v>1.2409164119240302E-2</v>
      </c>
    </row>
    <row r="318" spans="1:35">
      <c r="A318" s="89">
        <v>8</v>
      </c>
      <c r="B318" s="96" t="s">
        <v>727</v>
      </c>
      <c r="C318" s="97">
        <v>41787</v>
      </c>
      <c r="D318" s="83" t="s">
        <v>778</v>
      </c>
      <c r="E318" s="98" t="s">
        <v>227</v>
      </c>
      <c r="F318" s="96" t="s">
        <v>203</v>
      </c>
      <c r="G318" s="162">
        <v>41787</v>
      </c>
      <c r="H318" s="163">
        <v>42004</v>
      </c>
      <c r="I318" s="230"/>
      <c r="J318" s="72">
        <v>16314259</v>
      </c>
      <c r="K318" s="23"/>
      <c r="L318" s="91"/>
      <c r="M318" s="91"/>
      <c r="N318" s="91"/>
      <c r="O318" s="19" t="s">
        <v>296</v>
      </c>
      <c r="P318" s="25"/>
      <c r="Q318" s="22"/>
      <c r="R318" s="22"/>
      <c r="S318" s="40"/>
      <c r="T318" s="40">
        <f t="shared" si="190"/>
        <v>0</v>
      </c>
      <c r="U318" s="40"/>
      <c r="V318" s="72">
        <v>16314259</v>
      </c>
      <c r="W318" s="35"/>
      <c r="X318" s="40">
        <f t="shared" si="191"/>
        <v>16314259</v>
      </c>
      <c r="Y318" s="40"/>
      <c r="Z318" s="40"/>
      <c r="AA318" s="40"/>
      <c r="AB318" s="40">
        <f t="shared" si="192"/>
        <v>0</v>
      </c>
      <c r="AC318" s="35"/>
      <c r="AD318" s="35"/>
      <c r="AE318" s="35"/>
      <c r="AF318" s="40">
        <f t="shared" si="193"/>
        <v>0</v>
      </c>
      <c r="AG318" s="40">
        <f t="shared" si="194"/>
        <v>16314259</v>
      </c>
      <c r="AH318" s="41">
        <f t="shared" si="195"/>
        <v>2.8669449529668489E-2</v>
      </c>
      <c r="AI318" s="42">
        <f t="shared" si="196"/>
        <v>7.7244962756449998E-3</v>
      </c>
    </row>
    <row r="319" spans="1:35">
      <c r="A319" s="89">
        <v>9</v>
      </c>
      <c r="B319" s="96" t="s">
        <v>738</v>
      </c>
      <c r="C319" s="97">
        <v>41787</v>
      </c>
      <c r="D319" s="83" t="s">
        <v>779</v>
      </c>
      <c r="E319" s="98" t="s">
        <v>227</v>
      </c>
      <c r="F319" s="96" t="s">
        <v>203</v>
      </c>
      <c r="G319" s="162">
        <v>41787</v>
      </c>
      <c r="H319" s="163">
        <v>42004</v>
      </c>
      <c r="I319" s="230"/>
      <c r="J319" s="72">
        <v>10416604</v>
      </c>
      <c r="K319" s="23"/>
      <c r="L319" s="91"/>
      <c r="M319" s="91"/>
      <c r="N319" s="91"/>
      <c r="O319" s="19" t="s">
        <v>296</v>
      </c>
      <c r="P319" s="25"/>
      <c r="Q319" s="22"/>
      <c r="R319" s="22"/>
      <c r="S319" s="40"/>
      <c r="T319" s="40">
        <f t="shared" si="190"/>
        <v>0</v>
      </c>
      <c r="U319" s="40"/>
      <c r="V319" s="72">
        <v>10416604</v>
      </c>
      <c r="W319" s="35"/>
      <c r="X319" s="40">
        <f t="shared" si="191"/>
        <v>10416604</v>
      </c>
      <c r="Y319" s="40"/>
      <c r="Z319" s="40"/>
      <c r="AA319" s="40"/>
      <c r="AB319" s="40">
        <f t="shared" si="192"/>
        <v>0</v>
      </c>
      <c r="AC319" s="35"/>
      <c r="AD319" s="35"/>
      <c r="AE319" s="35"/>
      <c r="AF319" s="40">
        <f t="shared" si="193"/>
        <v>0</v>
      </c>
      <c r="AG319" s="40">
        <f t="shared" si="194"/>
        <v>10416604</v>
      </c>
      <c r="AH319" s="41">
        <f t="shared" si="195"/>
        <v>1.8305355005614591E-2</v>
      </c>
      <c r="AI319" s="42">
        <f t="shared" si="196"/>
        <v>4.9320670220369071E-3</v>
      </c>
    </row>
    <row r="320" spans="1:35">
      <c r="A320" s="89">
        <v>10</v>
      </c>
      <c r="B320" s="96" t="s">
        <v>739</v>
      </c>
      <c r="C320" s="97">
        <v>41787</v>
      </c>
      <c r="D320" s="83" t="s">
        <v>780</v>
      </c>
      <c r="E320" s="98" t="s">
        <v>227</v>
      </c>
      <c r="F320" s="96" t="s">
        <v>203</v>
      </c>
      <c r="G320" s="162">
        <v>41787</v>
      </c>
      <c r="H320" s="163">
        <v>42004</v>
      </c>
      <c r="I320" s="230"/>
      <c r="J320" s="72">
        <v>15680520</v>
      </c>
      <c r="K320" s="23"/>
      <c r="L320" s="91"/>
      <c r="M320" s="91"/>
      <c r="N320" s="91"/>
      <c r="O320" s="19" t="s">
        <v>296</v>
      </c>
      <c r="P320" s="25"/>
      <c r="Q320" s="22"/>
      <c r="R320" s="22"/>
      <c r="S320" s="40"/>
      <c r="T320" s="40">
        <f t="shared" si="190"/>
        <v>0</v>
      </c>
      <c r="U320" s="40"/>
      <c r="V320" s="72">
        <v>15680520</v>
      </c>
      <c r="W320" s="35"/>
      <c r="X320" s="40">
        <f t="shared" si="191"/>
        <v>15680520</v>
      </c>
      <c r="Y320" s="40"/>
      <c r="Z320" s="40"/>
      <c r="AA320" s="40"/>
      <c r="AB320" s="40">
        <f t="shared" si="192"/>
        <v>0</v>
      </c>
      <c r="AC320" s="35"/>
      <c r="AD320" s="35"/>
      <c r="AE320" s="35"/>
      <c r="AF320" s="40">
        <f t="shared" si="193"/>
        <v>0</v>
      </c>
      <c r="AG320" s="40">
        <f t="shared" si="194"/>
        <v>15680520</v>
      </c>
      <c r="AH320" s="41">
        <f t="shared" si="195"/>
        <v>2.7555764361651813E-2</v>
      </c>
      <c r="AI320" s="42">
        <f t="shared" si="196"/>
        <v>7.4244327211047054E-3</v>
      </c>
    </row>
    <row r="321" spans="1:35">
      <c r="A321" s="89">
        <v>11</v>
      </c>
      <c r="B321" s="96" t="s">
        <v>740</v>
      </c>
      <c r="C321" s="97">
        <v>41816</v>
      </c>
      <c r="D321" s="83" t="s">
        <v>781</v>
      </c>
      <c r="E321" s="98" t="s">
        <v>227</v>
      </c>
      <c r="F321" s="96" t="s">
        <v>203</v>
      </c>
      <c r="G321" s="162">
        <v>41816</v>
      </c>
      <c r="H321" s="163">
        <v>42004</v>
      </c>
      <c r="I321" s="230"/>
      <c r="J321" s="72">
        <v>1014845</v>
      </c>
      <c r="K321" s="23"/>
      <c r="L321" s="91"/>
      <c r="M321" s="91"/>
      <c r="N321" s="91"/>
      <c r="O321" s="19" t="s">
        <v>296</v>
      </c>
      <c r="P321" s="25"/>
      <c r="Q321" s="22"/>
      <c r="R321" s="22"/>
      <c r="S321" s="40"/>
      <c r="T321" s="40">
        <f t="shared" si="190"/>
        <v>0</v>
      </c>
      <c r="U321" s="40"/>
      <c r="V321" s="35"/>
      <c r="W321" s="35">
        <v>1014845</v>
      </c>
      <c r="X321" s="40">
        <f t="shared" si="191"/>
        <v>1014845</v>
      </c>
      <c r="Y321" s="40"/>
      <c r="Z321" s="40"/>
      <c r="AA321" s="40"/>
      <c r="AB321" s="40">
        <f t="shared" si="192"/>
        <v>0</v>
      </c>
      <c r="AC321" s="35"/>
      <c r="AD321" s="35"/>
      <c r="AE321" s="35"/>
      <c r="AF321" s="40">
        <f t="shared" si="193"/>
        <v>0</v>
      </c>
      <c r="AG321" s="40">
        <f t="shared" si="194"/>
        <v>1014845</v>
      </c>
      <c r="AH321" s="41">
        <f t="shared" si="195"/>
        <v>1.7834121370720187E-3</v>
      </c>
      <c r="AI321" s="42">
        <f t="shared" si="196"/>
        <v>4.8051011221882339E-4</v>
      </c>
    </row>
    <row r="322" spans="1:35">
      <c r="A322" s="89">
        <v>12</v>
      </c>
      <c r="B322" s="96" t="s">
        <v>741</v>
      </c>
      <c r="C322" s="97">
        <v>41816</v>
      </c>
      <c r="D322" s="83" t="s">
        <v>782</v>
      </c>
      <c r="E322" s="98" t="s">
        <v>227</v>
      </c>
      <c r="F322" s="96" t="s">
        <v>203</v>
      </c>
      <c r="G322" s="162">
        <v>41816</v>
      </c>
      <c r="H322" s="163">
        <v>42004</v>
      </c>
      <c r="I322" s="230"/>
      <c r="J322" s="72">
        <v>27351670</v>
      </c>
      <c r="K322" s="23"/>
      <c r="L322" s="91"/>
      <c r="M322" s="91"/>
      <c r="N322" s="91"/>
      <c r="O322" s="19" t="s">
        <v>296</v>
      </c>
      <c r="P322" s="25"/>
      <c r="Q322" s="22"/>
      <c r="R322" s="22"/>
      <c r="S322" s="40"/>
      <c r="T322" s="40">
        <f t="shared" si="190"/>
        <v>0</v>
      </c>
      <c r="U322" s="40"/>
      <c r="V322" s="35"/>
      <c r="W322" s="35">
        <v>27351670</v>
      </c>
      <c r="X322" s="40">
        <f t="shared" si="191"/>
        <v>27351670</v>
      </c>
      <c r="Y322" s="40"/>
      <c r="Z322" s="40"/>
      <c r="AA322" s="40"/>
      <c r="AB322" s="40">
        <f t="shared" si="192"/>
        <v>0</v>
      </c>
      <c r="AC322" s="35"/>
      <c r="AD322" s="35"/>
      <c r="AE322" s="35"/>
      <c r="AF322" s="40">
        <f t="shared" si="193"/>
        <v>0</v>
      </c>
      <c r="AG322" s="40">
        <f t="shared" si="194"/>
        <v>27351670</v>
      </c>
      <c r="AH322" s="41">
        <f t="shared" si="195"/>
        <v>4.8065763980892282E-2</v>
      </c>
      <c r="AI322" s="42">
        <f t="shared" si="196"/>
        <v>1.2950503792275889E-2</v>
      </c>
    </row>
    <row r="323" spans="1:35">
      <c r="A323" s="89">
        <v>13</v>
      </c>
      <c r="B323" s="96" t="s">
        <v>743</v>
      </c>
      <c r="C323" s="97">
        <v>41820</v>
      </c>
      <c r="D323" s="83" t="s">
        <v>783</v>
      </c>
      <c r="E323" s="98" t="s">
        <v>227</v>
      </c>
      <c r="F323" s="96" t="s">
        <v>203</v>
      </c>
      <c r="G323" s="162">
        <v>41820</v>
      </c>
      <c r="H323" s="163">
        <v>42004</v>
      </c>
      <c r="I323" s="230"/>
      <c r="J323" s="72">
        <v>1658931</v>
      </c>
      <c r="K323" s="23"/>
      <c r="L323" s="91"/>
      <c r="M323" s="91"/>
      <c r="N323" s="91"/>
      <c r="O323" s="19" t="s">
        <v>296</v>
      </c>
      <c r="P323" s="25"/>
      <c r="Q323" s="22"/>
      <c r="R323" s="22"/>
      <c r="S323" s="40"/>
      <c r="T323" s="40">
        <f t="shared" si="190"/>
        <v>0</v>
      </c>
      <c r="U323" s="40"/>
      <c r="V323" s="35"/>
      <c r="W323" s="35">
        <v>1658931</v>
      </c>
      <c r="X323" s="40">
        <f t="shared" si="191"/>
        <v>1658931</v>
      </c>
      <c r="Y323" s="40"/>
      <c r="Z323" s="40"/>
      <c r="AA323" s="40"/>
      <c r="AB323" s="40">
        <f t="shared" si="192"/>
        <v>0</v>
      </c>
      <c r="AC323" s="35"/>
      <c r="AD323" s="35"/>
      <c r="AE323" s="35"/>
      <c r="AF323" s="40">
        <f t="shared" si="193"/>
        <v>0</v>
      </c>
      <c r="AG323" s="40">
        <f t="shared" si="194"/>
        <v>1658931</v>
      </c>
      <c r="AH323" s="41">
        <f t="shared" si="195"/>
        <v>2.9152803432691901E-3</v>
      </c>
      <c r="AI323" s="42">
        <f t="shared" si="196"/>
        <v>7.8547277758996199E-4</v>
      </c>
    </row>
    <row r="324" spans="1:35">
      <c r="A324" s="89">
        <v>14</v>
      </c>
      <c r="B324" s="96" t="s">
        <v>742</v>
      </c>
      <c r="C324" s="97">
        <v>41820</v>
      </c>
      <c r="D324" s="83" t="s">
        <v>784</v>
      </c>
      <c r="E324" s="98" t="s">
        <v>227</v>
      </c>
      <c r="F324" s="96" t="s">
        <v>203</v>
      </c>
      <c r="G324" s="162">
        <v>41820</v>
      </c>
      <c r="H324" s="163">
        <v>42004</v>
      </c>
      <c r="I324" s="230"/>
      <c r="J324" s="72">
        <v>1000000</v>
      </c>
      <c r="K324" s="23"/>
      <c r="L324" s="91"/>
      <c r="M324" s="91"/>
      <c r="N324" s="91"/>
      <c r="O324" s="19" t="s">
        <v>296</v>
      </c>
      <c r="P324" s="25"/>
      <c r="Q324" s="22"/>
      <c r="R324" s="22"/>
      <c r="S324" s="40"/>
      <c r="T324" s="40">
        <f t="shared" si="190"/>
        <v>0</v>
      </c>
      <c r="U324" s="40"/>
      <c r="V324" s="35"/>
      <c r="W324" s="35">
        <v>1000000</v>
      </c>
      <c r="X324" s="40">
        <f t="shared" si="191"/>
        <v>1000000</v>
      </c>
      <c r="Y324" s="40"/>
      <c r="Z324" s="40"/>
      <c r="AA324" s="40"/>
      <c r="AB324" s="40">
        <f t="shared" si="192"/>
        <v>0</v>
      </c>
      <c r="AC324" s="35"/>
      <c r="AD324" s="35"/>
      <c r="AE324" s="35"/>
      <c r="AF324" s="40">
        <f t="shared" si="193"/>
        <v>0</v>
      </c>
      <c r="AG324" s="40">
        <f t="shared" si="194"/>
        <v>1000000</v>
      </c>
      <c r="AH324" s="41">
        <f t="shared" si="195"/>
        <v>1.7573246526041107E-3</v>
      </c>
      <c r="AI324" s="42">
        <f t="shared" si="196"/>
        <v>4.7348128257893908E-4</v>
      </c>
    </row>
    <row r="325" spans="1:35">
      <c r="A325" s="89">
        <v>15</v>
      </c>
      <c r="B325" s="96" t="s">
        <v>744</v>
      </c>
      <c r="C325" s="97">
        <v>41820</v>
      </c>
      <c r="D325" s="83" t="s">
        <v>785</v>
      </c>
      <c r="E325" s="98" t="s">
        <v>227</v>
      </c>
      <c r="F325" s="96" t="s">
        <v>203</v>
      </c>
      <c r="G325" s="162">
        <v>41820</v>
      </c>
      <c r="H325" s="163">
        <v>42004</v>
      </c>
      <c r="I325" s="230"/>
      <c r="J325" s="72">
        <v>12617878</v>
      </c>
      <c r="K325" s="23"/>
      <c r="L325" s="91"/>
      <c r="M325" s="91"/>
      <c r="N325" s="91"/>
      <c r="O325" s="19" t="s">
        <v>296</v>
      </c>
      <c r="P325" s="25"/>
      <c r="Q325" s="22"/>
      <c r="R325" s="22"/>
      <c r="S325" s="40"/>
      <c r="T325" s="40">
        <f t="shared" si="190"/>
        <v>0</v>
      </c>
      <c r="U325" s="40"/>
      <c r="V325" s="35"/>
      <c r="W325" s="35">
        <v>12617878</v>
      </c>
      <c r="X325" s="40">
        <f t="shared" si="191"/>
        <v>12617878</v>
      </c>
      <c r="Y325" s="40"/>
      <c r="Z325" s="40"/>
      <c r="AA325" s="40"/>
      <c r="AB325" s="40">
        <f t="shared" si="192"/>
        <v>0</v>
      </c>
      <c r="AC325" s="35"/>
      <c r="AD325" s="35"/>
      <c r="AE325" s="35"/>
      <c r="AF325" s="40">
        <f t="shared" si="193"/>
        <v>0</v>
      </c>
      <c r="AG325" s="40">
        <f t="shared" si="194"/>
        <v>12617878</v>
      </c>
      <c r="AH325" s="41">
        <f t="shared" si="195"/>
        <v>2.2173708072951052E-2</v>
      </c>
      <c r="AI325" s="42">
        <f t="shared" si="196"/>
        <v>5.9743290588645786E-3</v>
      </c>
    </row>
    <row r="326" spans="1:35">
      <c r="A326" s="89">
        <v>16</v>
      </c>
      <c r="B326" s="96" t="s">
        <v>745</v>
      </c>
      <c r="C326" s="97">
        <v>41820</v>
      </c>
      <c r="D326" s="83" t="s">
        <v>786</v>
      </c>
      <c r="E326" s="98" t="s">
        <v>227</v>
      </c>
      <c r="F326" s="96" t="s">
        <v>203</v>
      </c>
      <c r="G326" s="162">
        <v>41820</v>
      </c>
      <c r="H326" s="163">
        <v>42004</v>
      </c>
      <c r="I326" s="230"/>
      <c r="J326" s="72">
        <v>2070215</v>
      </c>
      <c r="K326" s="23"/>
      <c r="L326" s="91"/>
      <c r="M326" s="91"/>
      <c r="N326" s="91"/>
      <c r="O326" s="19" t="s">
        <v>296</v>
      </c>
      <c r="P326" s="25"/>
      <c r="Q326" s="22"/>
      <c r="R326" s="22"/>
      <c r="S326" s="40"/>
      <c r="T326" s="40">
        <f t="shared" si="190"/>
        <v>0</v>
      </c>
      <c r="U326" s="40"/>
      <c r="V326" s="35"/>
      <c r="W326" s="35">
        <v>2070215</v>
      </c>
      <c r="X326" s="40">
        <f t="shared" si="191"/>
        <v>2070215</v>
      </c>
      <c r="Y326" s="40"/>
      <c r="Z326" s="40"/>
      <c r="AA326" s="40"/>
      <c r="AB326" s="40">
        <f t="shared" si="192"/>
        <v>0</v>
      </c>
      <c r="AC326" s="35"/>
      <c r="AD326" s="35"/>
      <c r="AE326" s="35"/>
      <c r="AF326" s="40">
        <f t="shared" si="193"/>
        <v>0</v>
      </c>
      <c r="AG326" s="40">
        <f t="shared" si="194"/>
        <v>2070215</v>
      </c>
      <c r="AH326" s="41">
        <f t="shared" si="195"/>
        <v>3.638039855690819E-3</v>
      </c>
      <c r="AI326" s="42">
        <f t="shared" si="196"/>
        <v>9.8020805341415829E-4</v>
      </c>
    </row>
    <row r="327" spans="1:35">
      <c r="A327" s="89">
        <v>17</v>
      </c>
      <c r="B327" s="96" t="s">
        <v>746</v>
      </c>
      <c r="C327" s="97">
        <v>41820</v>
      </c>
      <c r="D327" s="83" t="s">
        <v>787</v>
      </c>
      <c r="E327" s="98" t="s">
        <v>227</v>
      </c>
      <c r="F327" s="96" t="s">
        <v>203</v>
      </c>
      <c r="G327" s="162">
        <v>41820</v>
      </c>
      <c r="H327" s="163">
        <v>42004</v>
      </c>
      <c r="I327" s="230"/>
      <c r="J327" s="72">
        <v>3478237</v>
      </c>
      <c r="K327" s="23"/>
      <c r="L327" s="91"/>
      <c r="M327" s="91"/>
      <c r="N327" s="91"/>
      <c r="O327" s="19" t="s">
        <v>296</v>
      </c>
      <c r="P327" s="25"/>
      <c r="Q327" s="22"/>
      <c r="R327" s="22"/>
      <c r="S327" s="40"/>
      <c r="T327" s="40">
        <f t="shared" si="190"/>
        <v>0</v>
      </c>
      <c r="U327" s="40"/>
      <c r="V327" s="35"/>
      <c r="W327" s="35">
        <v>3478237</v>
      </c>
      <c r="X327" s="40">
        <f t="shared" si="191"/>
        <v>3478237</v>
      </c>
      <c r="Y327" s="40"/>
      <c r="Z327" s="40"/>
      <c r="AA327" s="40"/>
      <c r="AB327" s="40">
        <f t="shared" si="192"/>
        <v>0</v>
      </c>
      <c r="AC327" s="35"/>
      <c r="AD327" s="35"/>
      <c r="AE327" s="35"/>
      <c r="AF327" s="40">
        <f t="shared" si="193"/>
        <v>0</v>
      </c>
      <c r="AG327" s="40">
        <f t="shared" si="194"/>
        <v>3478237</v>
      </c>
      <c r="AH327" s="41">
        <f t="shared" si="195"/>
        <v>6.1123916276997646E-3</v>
      </c>
      <c r="AI327" s="42">
        <f t="shared" si="196"/>
        <v>1.6468801158735214E-3</v>
      </c>
    </row>
    <row r="328" spans="1:35">
      <c r="A328" s="89">
        <v>18</v>
      </c>
      <c r="B328" s="96" t="s">
        <v>747</v>
      </c>
      <c r="C328" s="97">
        <v>41820</v>
      </c>
      <c r="D328" s="83" t="s">
        <v>788</v>
      </c>
      <c r="E328" s="98" t="s">
        <v>227</v>
      </c>
      <c r="F328" s="96" t="s">
        <v>203</v>
      </c>
      <c r="G328" s="162">
        <v>41820</v>
      </c>
      <c r="H328" s="163">
        <v>42004</v>
      </c>
      <c r="I328" s="230"/>
      <c r="J328" s="72">
        <v>9704402</v>
      </c>
      <c r="K328" s="23"/>
      <c r="L328" s="91"/>
      <c r="M328" s="91"/>
      <c r="N328" s="91"/>
      <c r="O328" s="19" t="s">
        <v>296</v>
      </c>
      <c r="P328" s="25"/>
      <c r="Q328" s="22"/>
      <c r="R328" s="22"/>
      <c r="S328" s="40"/>
      <c r="T328" s="40">
        <f t="shared" si="190"/>
        <v>0</v>
      </c>
      <c r="U328" s="40"/>
      <c r="V328" s="35"/>
      <c r="W328" s="35">
        <v>9704402</v>
      </c>
      <c r="X328" s="40">
        <f t="shared" si="191"/>
        <v>9704402</v>
      </c>
      <c r="Y328" s="40"/>
      <c r="Z328" s="40"/>
      <c r="AA328" s="40"/>
      <c r="AB328" s="40">
        <f t="shared" si="192"/>
        <v>0</v>
      </c>
      <c r="AC328" s="35"/>
      <c r="AD328" s="35"/>
      <c r="AE328" s="35"/>
      <c r="AF328" s="40">
        <f t="shared" si="193"/>
        <v>0</v>
      </c>
      <c r="AG328" s="40">
        <f t="shared" si="194"/>
        <v>9704402</v>
      </c>
      <c r="AH328" s="41">
        <f t="shared" si="195"/>
        <v>1.7053784873380638E-2</v>
      </c>
      <c r="AI328" s="42">
        <f t="shared" si="196"/>
        <v>4.594852705621621E-3</v>
      </c>
    </row>
    <row r="329" spans="1:35">
      <c r="A329" s="89">
        <v>19</v>
      </c>
      <c r="B329" s="96" t="s">
        <v>748</v>
      </c>
      <c r="C329" s="97">
        <v>41820</v>
      </c>
      <c r="D329" s="83" t="s">
        <v>789</v>
      </c>
      <c r="E329" s="98" t="s">
        <v>227</v>
      </c>
      <c r="F329" s="96" t="s">
        <v>203</v>
      </c>
      <c r="G329" s="162">
        <v>41820</v>
      </c>
      <c r="H329" s="163">
        <v>42004</v>
      </c>
      <c r="I329" s="230"/>
      <c r="J329" s="72">
        <v>4563785</v>
      </c>
      <c r="K329" s="23"/>
      <c r="L329" s="91"/>
      <c r="M329" s="91"/>
      <c r="N329" s="91"/>
      <c r="O329" s="19" t="s">
        <v>296</v>
      </c>
      <c r="P329" s="25"/>
      <c r="Q329" s="22"/>
      <c r="R329" s="22"/>
      <c r="S329" s="40"/>
      <c r="T329" s="40">
        <f t="shared" si="190"/>
        <v>0</v>
      </c>
      <c r="U329" s="40"/>
      <c r="V329" s="35"/>
      <c r="W329" s="35">
        <v>4563785</v>
      </c>
      <c r="X329" s="40">
        <f t="shared" si="191"/>
        <v>4563785</v>
      </c>
      <c r="Y329" s="40"/>
      <c r="Z329" s="40"/>
      <c r="AA329" s="40"/>
      <c r="AB329" s="40">
        <f t="shared" si="192"/>
        <v>0</v>
      </c>
      <c r="AC329" s="35"/>
      <c r="AD329" s="35"/>
      <c r="AE329" s="35"/>
      <c r="AF329" s="40">
        <f t="shared" si="193"/>
        <v>0</v>
      </c>
      <c r="AG329" s="40">
        <f t="shared" si="194"/>
        <v>4563785</v>
      </c>
      <c r="AH329" s="41">
        <f t="shared" si="195"/>
        <v>8.0200518896848521E-3</v>
      </c>
      <c r="AI329" s="42">
        <f t="shared" si="196"/>
        <v>2.1608667752145232E-3</v>
      </c>
    </row>
    <row r="330" spans="1:35">
      <c r="A330" s="89">
        <v>20</v>
      </c>
      <c r="B330" s="96" t="s">
        <v>749</v>
      </c>
      <c r="C330" s="97">
        <v>41803</v>
      </c>
      <c r="D330" s="83" t="s">
        <v>790</v>
      </c>
      <c r="E330" s="98" t="s">
        <v>227</v>
      </c>
      <c r="F330" s="96" t="s">
        <v>203</v>
      </c>
      <c r="G330" s="162">
        <v>41803</v>
      </c>
      <c r="H330" s="163">
        <v>42004</v>
      </c>
      <c r="I330" s="230"/>
      <c r="J330" s="72">
        <v>5936456</v>
      </c>
      <c r="K330" s="23"/>
      <c r="L330" s="91"/>
      <c r="M330" s="91"/>
      <c r="N330" s="91"/>
      <c r="O330" s="19" t="s">
        <v>296</v>
      </c>
      <c r="P330" s="25"/>
      <c r="Q330" s="22"/>
      <c r="R330" s="22"/>
      <c r="S330" s="40"/>
      <c r="T330" s="40">
        <f t="shared" si="190"/>
        <v>0</v>
      </c>
      <c r="U330" s="40"/>
      <c r="V330" s="35"/>
      <c r="W330" s="35">
        <v>5936456</v>
      </c>
      <c r="X330" s="40">
        <f t="shared" si="191"/>
        <v>5936456</v>
      </c>
      <c r="Y330" s="40"/>
      <c r="Z330" s="40"/>
      <c r="AA330" s="40"/>
      <c r="AB330" s="40">
        <f t="shared" si="192"/>
        <v>0</v>
      </c>
      <c r="AC330" s="35"/>
      <c r="AD330" s="35"/>
      <c r="AE330" s="35"/>
      <c r="AF330" s="40">
        <f t="shared" si="193"/>
        <v>0</v>
      </c>
      <c r="AG330" s="40">
        <f t="shared" si="194"/>
        <v>5936456</v>
      </c>
      <c r="AH330" s="41">
        <f t="shared" si="195"/>
        <v>1.0432280477899588E-2</v>
      </c>
      <c r="AI330" s="42">
        <f t="shared" si="196"/>
        <v>2.8108008008534383E-3</v>
      </c>
    </row>
    <row r="331" spans="1:35" ht="22.5">
      <c r="A331" s="89">
        <v>21</v>
      </c>
      <c r="B331" s="96" t="s">
        <v>750</v>
      </c>
      <c r="C331" s="97">
        <v>41803</v>
      </c>
      <c r="D331" s="83" t="s">
        <v>791</v>
      </c>
      <c r="E331" s="98" t="s">
        <v>227</v>
      </c>
      <c r="F331" s="96" t="s">
        <v>203</v>
      </c>
      <c r="G331" s="162">
        <v>41803</v>
      </c>
      <c r="H331" s="163">
        <v>42004</v>
      </c>
      <c r="I331" s="230"/>
      <c r="J331" s="72">
        <v>17506724</v>
      </c>
      <c r="K331" s="23"/>
      <c r="L331" s="91"/>
      <c r="M331" s="91"/>
      <c r="N331" s="91"/>
      <c r="O331" s="19" t="s">
        <v>296</v>
      </c>
      <c r="P331" s="25"/>
      <c r="Q331" s="22"/>
      <c r="R331" s="22"/>
      <c r="S331" s="40"/>
      <c r="T331" s="40">
        <f t="shared" si="190"/>
        <v>0</v>
      </c>
      <c r="U331" s="40"/>
      <c r="V331" s="35"/>
      <c r="W331" s="35">
        <v>17506724</v>
      </c>
      <c r="X331" s="40">
        <f t="shared" si="191"/>
        <v>17506724</v>
      </c>
      <c r="Y331" s="40"/>
      <c r="Z331" s="40"/>
      <c r="AA331" s="40"/>
      <c r="AB331" s="40">
        <f t="shared" si="192"/>
        <v>0</v>
      </c>
      <c r="AC331" s="35"/>
      <c r="AD331" s="35"/>
      <c r="AE331" s="35"/>
      <c r="AF331" s="40">
        <f t="shared" si="193"/>
        <v>0</v>
      </c>
      <c r="AG331" s="40">
        <f t="shared" si="194"/>
        <v>17506724</v>
      </c>
      <c r="AH331" s="41">
        <f t="shared" si="195"/>
        <v>3.0764997671536048E-2</v>
      </c>
      <c r="AI331" s="42">
        <f t="shared" si="196"/>
        <v>8.289106133275494E-3</v>
      </c>
    </row>
    <row r="332" spans="1:35">
      <c r="A332" s="89">
        <v>22</v>
      </c>
      <c r="B332" s="96" t="s">
        <v>751</v>
      </c>
      <c r="C332" s="97">
        <v>41803</v>
      </c>
      <c r="D332" s="83" t="s">
        <v>792</v>
      </c>
      <c r="E332" s="98" t="s">
        <v>227</v>
      </c>
      <c r="F332" s="96" t="s">
        <v>203</v>
      </c>
      <c r="G332" s="162">
        <v>41803</v>
      </c>
      <c r="H332" s="163">
        <v>42004</v>
      </c>
      <c r="I332" s="230"/>
      <c r="J332" s="72">
        <v>4804347</v>
      </c>
      <c r="K332" s="23"/>
      <c r="L332" s="91"/>
      <c r="M332" s="91"/>
      <c r="N332" s="91"/>
      <c r="O332" s="19" t="s">
        <v>296</v>
      </c>
      <c r="P332" s="25"/>
      <c r="Q332" s="22"/>
      <c r="R332" s="22"/>
      <c r="S332" s="40"/>
      <c r="T332" s="40">
        <f t="shared" si="190"/>
        <v>0</v>
      </c>
      <c r="U332" s="40"/>
      <c r="V332" s="35"/>
      <c r="W332" s="35">
        <v>4804347</v>
      </c>
      <c r="X332" s="40">
        <f t="shared" si="191"/>
        <v>4804347</v>
      </c>
      <c r="Y332" s="40"/>
      <c r="Z332" s="40"/>
      <c r="AA332" s="40"/>
      <c r="AB332" s="40">
        <f t="shared" si="192"/>
        <v>0</v>
      </c>
      <c r="AC332" s="35"/>
      <c r="AD332" s="35"/>
      <c r="AE332" s="35"/>
      <c r="AF332" s="40">
        <f t="shared" si="193"/>
        <v>0</v>
      </c>
      <c r="AG332" s="40">
        <f t="shared" si="194"/>
        <v>4804347</v>
      </c>
      <c r="AH332" s="41">
        <f t="shared" si="195"/>
        <v>8.4427974227646013E-3</v>
      </c>
      <c r="AI332" s="42">
        <f t="shared" si="196"/>
        <v>2.274768379514278E-3</v>
      </c>
    </row>
    <row r="333" spans="1:35">
      <c r="A333" s="89">
        <v>23</v>
      </c>
      <c r="B333" s="96" t="s">
        <v>752</v>
      </c>
      <c r="C333" s="97">
        <v>41803</v>
      </c>
      <c r="D333" s="83" t="s">
        <v>793</v>
      </c>
      <c r="E333" s="98" t="s">
        <v>227</v>
      </c>
      <c r="F333" s="96" t="s">
        <v>203</v>
      </c>
      <c r="G333" s="162">
        <v>41803</v>
      </c>
      <c r="H333" s="163">
        <v>42004</v>
      </c>
      <c r="I333" s="230"/>
      <c r="J333" s="72">
        <v>5721760</v>
      </c>
      <c r="K333" s="23"/>
      <c r="L333" s="91"/>
      <c r="M333" s="91"/>
      <c r="N333" s="91"/>
      <c r="O333" s="19" t="s">
        <v>296</v>
      </c>
      <c r="P333" s="25"/>
      <c r="Q333" s="22"/>
      <c r="R333" s="22"/>
      <c r="S333" s="40"/>
      <c r="T333" s="40">
        <f t="shared" si="190"/>
        <v>0</v>
      </c>
      <c r="U333" s="40"/>
      <c r="V333" s="35"/>
      <c r="W333" s="35">
        <v>5721760</v>
      </c>
      <c r="X333" s="40">
        <f t="shared" si="191"/>
        <v>5721760</v>
      </c>
      <c r="Y333" s="40"/>
      <c r="Z333" s="40"/>
      <c r="AA333" s="40"/>
      <c r="AB333" s="40">
        <f t="shared" si="192"/>
        <v>0</v>
      </c>
      <c r="AC333" s="35"/>
      <c r="AD333" s="35"/>
      <c r="AE333" s="35"/>
      <c r="AF333" s="40">
        <f t="shared" si="193"/>
        <v>0</v>
      </c>
      <c r="AG333" s="40">
        <f t="shared" si="194"/>
        <v>5721760</v>
      </c>
      <c r="AH333" s="41">
        <f t="shared" si="195"/>
        <v>1.0054989904284098E-2</v>
      </c>
      <c r="AI333" s="42">
        <f t="shared" si="196"/>
        <v>2.7091462634088702E-3</v>
      </c>
    </row>
    <row r="334" spans="1:35">
      <c r="A334" s="89">
        <v>24</v>
      </c>
      <c r="B334" s="96" t="s">
        <v>753</v>
      </c>
      <c r="C334" s="97">
        <v>41803</v>
      </c>
      <c r="D334" s="83" t="s">
        <v>794</v>
      </c>
      <c r="E334" s="98" t="s">
        <v>227</v>
      </c>
      <c r="F334" s="96" t="s">
        <v>203</v>
      </c>
      <c r="G334" s="162">
        <v>41803</v>
      </c>
      <c r="H334" s="163">
        <v>42004</v>
      </c>
      <c r="I334" s="230"/>
      <c r="J334" s="72">
        <v>23584585</v>
      </c>
      <c r="K334" s="23"/>
      <c r="L334" s="91"/>
      <c r="M334" s="91"/>
      <c r="N334" s="91"/>
      <c r="O334" s="19" t="s">
        <v>296</v>
      </c>
      <c r="P334" s="25"/>
      <c r="Q334" s="22"/>
      <c r="R334" s="22"/>
      <c r="S334" s="40"/>
      <c r="T334" s="40">
        <f t="shared" si="190"/>
        <v>0</v>
      </c>
      <c r="U334" s="40"/>
      <c r="V334" s="35"/>
      <c r="W334" s="35">
        <v>23584585</v>
      </c>
      <c r="X334" s="40">
        <f t="shared" si="191"/>
        <v>23584585</v>
      </c>
      <c r="Y334" s="40"/>
      <c r="Z334" s="40"/>
      <c r="AA334" s="40"/>
      <c r="AB334" s="40">
        <f t="shared" si="192"/>
        <v>0</v>
      </c>
      <c r="AC334" s="35"/>
      <c r="AD334" s="35"/>
      <c r="AE334" s="35"/>
      <c r="AF334" s="40">
        <f t="shared" si="193"/>
        <v>0</v>
      </c>
      <c r="AG334" s="40">
        <f t="shared" si="194"/>
        <v>23584585</v>
      </c>
      <c r="AH334" s="41">
        <f t="shared" si="195"/>
        <v>4.144577264193712E-2</v>
      </c>
      <c r="AI334" s="42">
        <f t="shared" si="196"/>
        <v>1.1166859554892007E-2</v>
      </c>
    </row>
    <row r="335" spans="1:35">
      <c r="A335" s="89">
        <v>25</v>
      </c>
      <c r="B335" s="96" t="s">
        <v>754</v>
      </c>
      <c r="C335" s="97">
        <v>41803</v>
      </c>
      <c r="D335" s="83" t="s">
        <v>795</v>
      </c>
      <c r="E335" s="98" t="s">
        <v>227</v>
      </c>
      <c r="F335" s="96" t="s">
        <v>203</v>
      </c>
      <c r="G335" s="162">
        <v>41803</v>
      </c>
      <c r="H335" s="163">
        <v>42004</v>
      </c>
      <c r="I335" s="230"/>
      <c r="J335" s="72">
        <v>12428188</v>
      </c>
      <c r="K335" s="23"/>
      <c r="L335" s="91"/>
      <c r="M335" s="91"/>
      <c r="N335" s="91"/>
      <c r="O335" s="19" t="s">
        <v>296</v>
      </c>
      <c r="P335" s="25"/>
      <c r="Q335" s="22"/>
      <c r="R335" s="22"/>
      <c r="S335" s="40"/>
      <c r="T335" s="40">
        <f t="shared" si="190"/>
        <v>0</v>
      </c>
      <c r="U335" s="40"/>
      <c r="V335" s="35"/>
      <c r="W335" s="35">
        <v>12428188</v>
      </c>
      <c r="X335" s="40">
        <f t="shared" si="191"/>
        <v>12428188</v>
      </c>
      <c r="Y335" s="40"/>
      <c r="Z335" s="40"/>
      <c r="AA335" s="40"/>
      <c r="AB335" s="40">
        <f t="shared" si="192"/>
        <v>0</v>
      </c>
      <c r="AC335" s="35"/>
      <c r="AD335" s="35"/>
      <c r="AE335" s="35"/>
      <c r="AF335" s="40">
        <f t="shared" si="193"/>
        <v>0</v>
      </c>
      <c r="AG335" s="40">
        <f t="shared" si="194"/>
        <v>12428188</v>
      </c>
      <c r="AH335" s="41">
        <f t="shared" si="195"/>
        <v>2.184036115959858E-2</v>
      </c>
      <c r="AI335" s="42">
        <f t="shared" si="196"/>
        <v>5.8845143943721794E-3</v>
      </c>
    </row>
    <row r="336" spans="1:35" ht="22.5">
      <c r="A336" s="89">
        <v>26</v>
      </c>
      <c r="B336" s="96" t="s">
        <v>755</v>
      </c>
      <c r="C336" s="97">
        <v>41803</v>
      </c>
      <c r="D336" s="83" t="s">
        <v>796</v>
      </c>
      <c r="E336" s="98" t="s">
        <v>227</v>
      </c>
      <c r="F336" s="96" t="s">
        <v>203</v>
      </c>
      <c r="G336" s="162">
        <v>41803</v>
      </c>
      <c r="H336" s="163">
        <v>42004</v>
      </c>
      <c r="I336" s="230"/>
      <c r="J336" s="72">
        <v>1588228</v>
      </c>
      <c r="K336" s="23"/>
      <c r="L336" s="91"/>
      <c r="M336" s="91"/>
      <c r="N336" s="91"/>
      <c r="O336" s="19" t="s">
        <v>296</v>
      </c>
      <c r="P336" s="25"/>
      <c r="Q336" s="22"/>
      <c r="R336" s="22"/>
      <c r="S336" s="40"/>
      <c r="T336" s="40">
        <f t="shared" si="190"/>
        <v>0</v>
      </c>
      <c r="U336" s="40"/>
      <c r="V336" s="35"/>
      <c r="W336" s="35">
        <v>1588228</v>
      </c>
      <c r="X336" s="40">
        <f t="shared" si="191"/>
        <v>1588228</v>
      </c>
      <c r="Y336" s="40"/>
      <c r="Z336" s="40"/>
      <c r="AA336" s="40"/>
      <c r="AB336" s="40">
        <f t="shared" si="192"/>
        <v>0</v>
      </c>
      <c r="AC336" s="35"/>
      <c r="AD336" s="35"/>
      <c r="AE336" s="35"/>
      <c r="AF336" s="40">
        <f t="shared" si="193"/>
        <v>0</v>
      </c>
      <c r="AG336" s="40">
        <f t="shared" si="194"/>
        <v>1588228</v>
      </c>
      <c r="AH336" s="41">
        <f t="shared" si="195"/>
        <v>2.7910322183561215E-3</v>
      </c>
      <c r="AI336" s="42">
        <f t="shared" si="196"/>
        <v>7.5199623046778321E-4</v>
      </c>
    </row>
    <row r="337" spans="1:35">
      <c r="A337" s="89">
        <v>27</v>
      </c>
      <c r="B337" s="96" t="s">
        <v>756</v>
      </c>
      <c r="C337" s="97">
        <v>41803</v>
      </c>
      <c r="D337" s="83" t="s">
        <v>797</v>
      </c>
      <c r="E337" s="98" t="s">
        <v>227</v>
      </c>
      <c r="F337" s="96" t="s">
        <v>203</v>
      </c>
      <c r="G337" s="162">
        <v>41803</v>
      </c>
      <c r="H337" s="163">
        <v>42004</v>
      </c>
      <c r="I337" s="230"/>
      <c r="J337" s="72">
        <v>8862003</v>
      </c>
      <c r="K337" s="23"/>
      <c r="L337" s="91"/>
      <c r="M337" s="91"/>
      <c r="N337" s="91"/>
      <c r="O337" s="19" t="s">
        <v>296</v>
      </c>
      <c r="P337" s="25"/>
      <c r="Q337" s="22"/>
      <c r="R337" s="22"/>
      <c r="S337" s="40"/>
      <c r="T337" s="40">
        <f t="shared" si="190"/>
        <v>0</v>
      </c>
      <c r="U337" s="40"/>
      <c r="V337" s="35"/>
      <c r="W337" s="35">
        <v>8862003</v>
      </c>
      <c r="X337" s="40">
        <f t="shared" si="191"/>
        <v>8862003</v>
      </c>
      <c r="Y337" s="40"/>
      <c r="Z337" s="40"/>
      <c r="AA337" s="40"/>
      <c r="AB337" s="40">
        <f t="shared" si="192"/>
        <v>0</v>
      </c>
      <c r="AC337" s="35"/>
      <c r="AD337" s="35"/>
      <c r="AE337" s="35"/>
      <c r="AF337" s="40">
        <f t="shared" si="193"/>
        <v>0</v>
      </c>
      <c r="AG337" s="40">
        <f t="shared" si="194"/>
        <v>8862003</v>
      </c>
      <c r="AH337" s="41">
        <f t="shared" si="195"/>
        <v>1.5573416343351588E-2</v>
      </c>
      <c r="AI337" s="42">
        <f t="shared" si="196"/>
        <v>4.195992546658406E-3</v>
      </c>
    </row>
    <row r="338" spans="1:35">
      <c r="A338" s="89">
        <v>28</v>
      </c>
      <c r="B338" s="96" t="s">
        <v>757</v>
      </c>
      <c r="C338" s="97">
        <v>41803</v>
      </c>
      <c r="D338" s="83" t="s">
        <v>798</v>
      </c>
      <c r="E338" s="98" t="s">
        <v>227</v>
      </c>
      <c r="F338" s="96" t="s">
        <v>203</v>
      </c>
      <c r="G338" s="162">
        <v>41803</v>
      </c>
      <c r="H338" s="163">
        <v>42004</v>
      </c>
      <c r="I338" s="230"/>
      <c r="J338" s="72">
        <v>6364122</v>
      </c>
      <c r="K338" s="23"/>
      <c r="L338" s="91"/>
      <c r="M338" s="91"/>
      <c r="N338" s="91"/>
      <c r="O338" s="19" t="s">
        <v>296</v>
      </c>
      <c r="P338" s="25"/>
      <c r="Q338" s="22"/>
      <c r="R338" s="22"/>
      <c r="S338" s="40"/>
      <c r="T338" s="40">
        <f t="shared" si="190"/>
        <v>0</v>
      </c>
      <c r="U338" s="40"/>
      <c r="V338" s="35"/>
      <c r="W338" s="35">
        <v>6364122</v>
      </c>
      <c r="X338" s="40">
        <f t="shared" si="191"/>
        <v>6364122</v>
      </c>
      <c r="Y338" s="40"/>
      <c r="Z338" s="40"/>
      <c r="AA338" s="40"/>
      <c r="AB338" s="40">
        <f t="shared" si="192"/>
        <v>0</v>
      </c>
      <c r="AC338" s="35"/>
      <c r="AD338" s="35"/>
      <c r="AE338" s="35"/>
      <c r="AF338" s="40">
        <f t="shared" si="193"/>
        <v>0</v>
      </c>
      <c r="AG338" s="40">
        <f t="shared" si="194"/>
        <v>6364122</v>
      </c>
      <c r="AH338" s="41">
        <f t="shared" si="195"/>
        <v>1.1183828482780179E-2</v>
      </c>
      <c r="AI338" s="42">
        <f t="shared" si="196"/>
        <v>3.0132926470488428E-3</v>
      </c>
    </row>
    <row r="339" spans="1:35">
      <c r="A339" s="89">
        <v>29</v>
      </c>
      <c r="B339" s="96" t="s">
        <v>758</v>
      </c>
      <c r="C339" s="97">
        <v>41803</v>
      </c>
      <c r="D339" s="83" t="s">
        <v>799</v>
      </c>
      <c r="E339" s="98" t="s">
        <v>227</v>
      </c>
      <c r="F339" s="96" t="s">
        <v>203</v>
      </c>
      <c r="G339" s="162">
        <v>41803</v>
      </c>
      <c r="H339" s="163">
        <v>42004</v>
      </c>
      <c r="I339" s="230"/>
      <c r="J339" s="72">
        <v>13162808</v>
      </c>
      <c r="K339" s="23"/>
      <c r="L339" s="91"/>
      <c r="M339" s="91"/>
      <c r="N339" s="91"/>
      <c r="O339" s="19" t="s">
        <v>296</v>
      </c>
      <c r="P339" s="25"/>
      <c r="Q339" s="22"/>
      <c r="R339" s="22"/>
      <c r="S339" s="40"/>
      <c r="T339" s="40">
        <f t="shared" si="190"/>
        <v>0</v>
      </c>
      <c r="U339" s="40"/>
      <c r="V339" s="35"/>
      <c r="W339" s="35">
        <v>13162808</v>
      </c>
      <c r="X339" s="40">
        <f t="shared" si="191"/>
        <v>13162808</v>
      </c>
      <c r="Y339" s="40"/>
      <c r="Z339" s="40"/>
      <c r="AA339" s="40"/>
      <c r="AB339" s="40">
        <f t="shared" si="192"/>
        <v>0</v>
      </c>
      <c r="AC339" s="35"/>
      <c r="AD339" s="35"/>
      <c r="AE339" s="35"/>
      <c r="AF339" s="40">
        <f t="shared" si="193"/>
        <v>0</v>
      </c>
      <c r="AG339" s="40">
        <f t="shared" si="194"/>
        <v>13162808</v>
      </c>
      <c r="AH339" s="41">
        <f t="shared" si="195"/>
        <v>2.313132699589461E-2</v>
      </c>
      <c r="AI339" s="42">
        <f t="shared" si="196"/>
        <v>6.2323432141803197E-3</v>
      </c>
    </row>
    <row r="340" spans="1:35">
      <c r="A340" s="89">
        <v>30</v>
      </c>
      <c r="B340" s="96" t="s">
        <v>759</v>
      </c>
      <c r="C340" s="97">
        <v>41816</v>
      </c>
      <c r="D340" s="83" t="s">
        <v>800</v>
      </c>
      <c r="E340" s="98" t="s">
        <v>227</v>
      </c>
      <c r="F340" s="96" t="s">
        <v>203</v>
      </c>
      <c r="G340" s="162">
        <v>41816</v>
      </c>
      <c r="H340" s="163">
        <v>42004</v>
      </c>
      <c r="I340" s="230"/>
      <c r="J340" s="72">
        <v>12201421</v>
      </c>
      <c r="K340" s="23"/>
      <c r="L340" s="91"/>
      <c r="M340" s="91"/>
      <c r="N340" s="91"/>
      <c r="O340" s="19" t="s">
        <v>296</v>
      </c>
      <c r="P340" s="25"/>
      <c r="Q340" s="22"/>
      <c r="R340" s="22"/>
      <c r="S340" s="40"/>
      <c r="T340" s="40">
        <f t="shared" si="190"/>
        <v>0</v>
      </c>
      <c r="U340" s="40"/>
      <c r="V340" s="35"/>
      <c r="W340" s="35">
        <v>12201421</v>
      </c>
      <c r="X340" s="40">
        <f t="shared" si="191"/>
        <v>12201421</v>
      </c>
      <c r="Y340" s="40"/>
      <c r="Z340" s="40"/>
      <c r="AA340" s="40"/>
      <c r="AB340" s="40">
        <f t="shared" si="192"/>
        <v>0</v>
      </c>
      <c r="AC340" s="35"/>
      <c r="AD340" s="35"/>
      <c r="AE340" s="35"/>
      <c r="AF340" s="40">
        <f t="shared" si="193"/>
        <v>0</v>
      </c>
      <c r="AG340" s="40">
        <f t="shared" si="194"/>
        <v>12201421</v>
      </c>
      <c r="AH340" s="41">
        <f t="shared" si="195"/>
        <v>2.1441857920101504E-2</v>
      </c>
      <c r="AI340" s="42">
        <f t="shared" si="196"/>
        <v>5.7771444643656012E-3</v>
      </c>
    </row>
    <row r="341" spans="1:35">
      <c r="A341" s="89">
        <v>31</v>
      </c>
      <c r="B341" s="96" t="s">
        <v>760</v>
      </c>
      <c r="C341" s="97">
        <v>41810</v>
      </c>
      <c r="D341" s="83" t="s">
        <v>801</v>
      </c>
      <c r="E341" s="98" t="s">
        <v>227</v>
      </c>
      <c r="F341" s="96" t="s">
        <v>203</v>
      </c>
      <c r="G341" s="162">
        <v>41810</v>
      </c>
      <c r="H341" s="163">
        <v>42004</v>
      </c>
      <c r="I341" s="230"/>
      <c r="J341" s="72">
        <v>5498443</v>
      </c>
      <c r="K341" s="23"/>
      <c r="L341" s="91"/>
      <c r="M341" s="91"/>
      <c r="N341" s="91"/>
      <c r="O341" s="19" t="s">
        <v>296</v>
      </c>
      <c r="P341" s="25"/>
      <c r="Q341" s="22"/>
      <c r="R341" s="22"/>
      <c r="S341" s="40"/>
      <c r="T341" s="40">
        <f t="shared" si="190"/>
        <v>0</v>
      </c>
      <c r="U341" s="40"/>
      <c r="V341" s="35"/>
      <c r="W341" s="35">
        <v>5498443</v>
      </c>
      <c r="X341" s="40">
        <f t="shared" si="191"/>
        <v>5498443</v>
      </c>
      <c r="Y341" s="40"/>
      <c r="Z341" s="40"/>
      <c r="AA341" s="40"/>
      <c r="AB341" s="40">
        <f t="shared" si="192"/>
        <v>0</v>
      </c>
      <c r="AC341" s="35"/>
      <c r="AD341" s="35"/>
      <c r="AE341" s="35"/>
      <c r="AF341" s="40">
        <f t="shared" si="193"/>
        <v>0</v>
      </c>
      <c r="AG341" s="40">
        <f t="shared" si="194"/>
        <v>5498443</v>
      </c>
      <c r="AH341" s="41">
        <f t="shared" si="195"/>
        <v>9.6625494348385049E-3</v>
      </c>
      <c r="AI341" s="42">
        <f t="shared" si="196"/>
        <v>2.6034098438271892E-3</v>
      </c>
    </row>
    <row r="342" spans="1:35">
      <c r="A342" s="89">
        <v>32</v>
      </c>
      <c r="B342" s="96" t="s">
        <v>761</v>
      </c>
      <c r="C342" s="97">
        <v>41810</v>
      </c>
      <c r="D342" s="83" t="s">
        <v>802</v>
      </c>
      <c r="E342" s="98" t="s">
        <v>227</v>
      </c>
      <c r="F342" s="96" t="s">
        <v>203</v>
      </c>
      <c r="G342" s="162">
        <v>41810</v>
      </c>
      <c r="H342" s="163">
        <v>42004</v>
      </c>
      <c r="I342" s="230"/>
      <c r="J342" s="72">
        <v>3329071</v>
      </c>
      <c r="K342" s="23"/>
      <c r="L342" s="91"/>
      <c r="M342" s="91"/>
      <c r="N342" s="91"/>
      <c r="O342" s="19" t="s">
        <v>296</v>
      </c>
      <c r="P342" s="25"/>
      <c r="Q342" s="22"/>
      <c r="R342" s="22"/>
      <c r="S342" s="40"/>
      <c r="T342" s="40">
        <f t="shared" si="190"/>
        <v>0</v>
      </c>
      <c r="U342" s="40"/>
      <c r="V342" s="35"/>
      <c r="W342" s="35">
        <v>3329071</v>
      </c>
      <c r="X342" s="40">
        <f t="shared" si="191"/>
        <v>3329071</v>
      </c>
      <c r="Y342" s="40"/>
      <c r="Z342" s="40"/>
      <c r="AA342" s="40"/>
      <c r="AB342" s="40">
        <f t="shared" si="192"/>
        <v>0</v>
      </c>
      <c r="AC342" s="35"/>
      <c r="AD342" s="35"/>
      <c r="AE342" s="35"/>
      <c r="AF342" s="40">
        <f t="shared" si="193"/>
        <v>0</v>
      </c>
      <c r="AG342" s="40">
        <f t="shared" si="194"/>
        <v>3329071</v>
      </c>
      <c r="AH342" s="41">
        <f t="shared" si="195"/>
        <v>5.8502585385694196E-3</v>
      </c>
      <c r="AI342" s="42">
        <f t="shared" si="196"/>
        <v>1.5762528068763513E-3</v>
      </c>
    </row>
    <row r="343" spans="1:35">
      <c r="A343" s="89">
        <v>33</v>
      </c>
      <c r="B343" s="96" t="s">
        <v>762</v>
      </c>
      <c r="C343" s="97">
        <v>41810</v>
      </c>
      <c r="D343" s="83" t="s">
        <v>803</v>
      </c>
      <c r="E343" s="98" t="s">
        <v>227</v>
      </c>
      <c r="F343" s="96" t="s">
        <v>203</v>
      </c>
      <c r="G343" s="162">
        <v>41810</v>
      </c>
      <c r="H343" s="163">
        <v>42004</v>
      </c>
      <c r="I343" s="230"/>
      <c r="J343" s="72">
        <v>7792837</v>
      </c>
      <c r="K343" s="23"/>
      <c r="L343" s="91"/>
      <c r="M343" s="91"/>
      <c r="N343" s="91"/>
      <c r="O343" s="19" t="s">
        <v>296</v>
      </c>
      <c r="P343" s="25"/>
      <c r="Q343" s="22"/>
      <c r="R343" s="22"/>
      <c r="S343" s="40"/>
      <c r="T343" s="40">
        <f t="shared" si="190"/>
        <v>0</v>
      </c>
      <c r="U343" s="40"/>
      <c r="V343" s="35"/>
      <c r="W343" s="35">
        <v>7792837</v>
      </c>
      <c r="X343" s="40">
        <f t="shared" si="191"/>
        <v>7792837</v>
      </c>
      <c r="Y343" s="40"/>
      <c r="Z343" s="40"/>
      <c r="AA343" s="40"/>
      <c r="AB343" s="40">
        <f t="shared" si="192"/>
        <v>0</v>
      </c>
      <c r="AC343" s="35"/>
      <c r="AD343" s="35"/>
      <c r="AE343" s="35"/>
      <c r="AF343" s="40">
        <f t="shared" si="193"/>
        <v>0</v>
      </c>
      <c r="AG343" s="40">
        <f t="shared" si="194"/>
        <v>7792837</v>
      </c>
      <c r="AH343" s="41">
        <f t="shared" si="195"/>
        <v>1.3694544573825461E-2</v>
      </c>
      <c r="AI343" s="42">
        <f t="shared" si="196"/>
        <v>3.6897624576886119E-3</v>
      </c>
    </row>
    <row r="344" spans="1:35">
      <c r="A344" s="89">
        <v>34</v>
      </c>
      <c r="B344" s="96" t="s">
        <v>763</v>
      </c>
      <c r="C344" s="97">
        <v>41810</v>
      </c>
      <c r="D344" s="83" t="s">
        <v>804</v>
      </c>
      <c r="E344" s="98" t="s">
        <v>227</v>
      </c>
      <c r="F344" s="96" t="s">
        <v>203</v>
      </c>
      <c r="G344" s="162">
        <v>41810</v>
      </c>
      <c r="H344" s="163">
        <v>42004</v>
      </c>
      <c r="I344" s="230"/>
      <c r="J344" s="72">
        <v>3173870</v>
      </c>
      <c r="K344" s="23"/>
      <c r="L344" s="91"/>
      <c r="M344" s="91"/>
      <c r="N344" s="91"/>
      <c r="O344" s="19" t="s">
        <v>296</v>
      </c>
      <c r="P344" s="25"/>
      <c r="Q344" s="22"/>
      <c r="R344" s="22"/>
      <c r="S344" s="40"/>
      <c r="T344" s="40">
        <f t="shared" si="190"/>
        <v>0</v>
      </c>
      <c r="U344" s="40"/>
      <c r="V344" s="35"/>
      <c r="W344" s="35">
        <v>3173870</v>
      </c>
      <c r="X344" s="40">
        <f t="shared" si="191"/>
        <v>3173870</v>
      </c>
      <c r="Y344" s="40"/>
      <c r="Z344" s="40"/>
      <c r="AA344" s="40"/>
      <c r="AB344" s="40">
        <f t="shared" si="192"/>
        <v>0</v>
      </c>
      <c r="AC344" s="35"/>
      <c r="AD344" s="35"/>
      <c r="AE344" s="35"/>
      <c r="AF344" s="40">
        <f t="shared" si="193"/>
        <v>0</v>
      </c>
      <c r="AG344" s="40">
        <f t="shared" si="194"/>
        <v>3173870</v>
      </c>
      <c r="AH344" s="41">
        <f t="shared" si="195"/>
        <v>5.5775199951606088E-3</v>
      </c>
      <c r="AI344" s="42">
        <f t="shared" si="196"/>
        <v>1.5027680383388174E-3</v>
      </c>
    </row>
    <row r="345" spans="1:35">
      <c r="A345" s="89">
        <v>35</v>
      </c>
      <c r="B345" s="96" t="s">
        <v>764</v>
      </c>
      <c r="C345" s="97">
        <v>41810</v>
      </c>
      <c r="D345" s="83" t="s">
        <v>805</v>
      </c>
      <c r="E345" s="98" t="s">
        <v>227</v>
      </c>
      <c r="F345" s="96" t="s">
        <v>203</v>
      </c>
      <c r="G345" s="162">
        <v>41810</v>
      </c>
      <c r="H345" s="163">
        <v>42004</v>
      </c>
      <c r="I345" s="230"/>
      <c r="J345" s="72">
        <v>11347813</v>
      </c>
      <c r="K345" s="23"/>
      <c r="L345" s="91"/>
      <c r="M345" s="91"/>
      <c r="N345" s="91"/>
      <c r="O345" s="19" t="s">
        <v>296</v>
      </c>
      <c r="P345" s="25"/>
      <c r="Q345" s="22"/>
      <c r="R345" s="22"/>
      <c r="S345" s="40"/>
      <c r="T345" s="40">
        <f t="shared" si="190"/>
        <v>0</v>
      </c>
      <c r="U345" s="40"/>
      <c r="V345" s="35"/>
      <c r="W345" s="35">
        <v>11347813</v>
      </c>
      <c r="X345" s="40">
        <f t="shared" si="191"/>
        <v>11347813</v>
      </c>
      <c r="Y345" s="40"/>
      <c r="Z345" s="40"/>
      <c r="AA345" s="40"/>
      <c r="AB345" s="40">
        <f t="shared" si="192"/>
        <v>0</v>
      </c>
      <c r="AC345" s="35"/>
      <c r="AD345" s="35"/>
      <c r="AE345" s="35"/>
      <c r="AF345" s="40">
        <f t="shared" si="193"/>
        <v>0</v>
      </c>
      <c r="AG345" s="40">
        <f t="shared" si="194"/>
        <v>11347813</v>
      </c>
      <c r="AH345" s="41">
        <f t="shared" si="195"/>
        <v>1.9941791538041414E-2</v>
      </c>
      <c r="AI345" s="42">
        <f t="shared" si="196"/>
        <v>5.3729770537059582E-3</v>
      </c>
    </row>
    <row r="346" spans="1:35">
      <c r="A346" s="89">
        <v>36</v>
      </c>
      <c r="B346" s="96" t="s">
        <v>765</v>
      </c>
      <c r="C346" s="97">
        <v>41810</v>
      </c>
      <c r="D346" s="83" t="s">
        <v>806</v>
      </c>
      <c r="E346" s="98" t="s">
        <v>227</v>
      </c>
      <c r="F346" s="96" t="s">
        <v>203</v>
      </c>
      <c r="G346" s="162">
        <v>41810</v>
      </c>
      <c r="H346" s="163">
        <v>42004</v>
      </c>
      <c r="I346" s="230"/>
      <c r="J346" s="72">
        <v>7671263</v>
      </c>
      <c r="K346" s="23"/>
      <c r="L346" s="91"/>
      <c r="M346" s="91"/>
      <c r="N346" s="91"/>
      <c r="O346" s="19" t="s">
        <v>296</v>
      </c>
      <c r="P346" s="25"/>
      <c r="Q346" s="22"/>
      <c r="R346" s="22"/>
      <c r="S346" s="40"/>
      <c r="T346" s="40">
        <f t="shared" si="190"/>
        <v>0</v>
      </c>
      <c r="U346" s="40"/>
      <c r="V346" s="35"/>
      <c r="W346" s="35">
        <v>7671263</v>
      </c>
      <c r="X346" s="40">
        <f t="shared" si="191"/>
        <v>7671263</v>
      </c>
      <c r="Y346" s="40"/>
      <c r="Z346" s="40"/>
      <c r="AA346" s="40"/>
      <c r="AB346" s="40">
        <f t="shared" si="192"/>
        <v>0</v>
      </c>
      <c r="AC346" s="35"/>
      <c r="AD346" s="35"/>
      <c r="AE346" s="35"/>
      <c r="AF346" s="40">
        <f t="shared" si="193"/>
        <v>0</v>
      </c>
      <c r="AG346" s="40">
        <f t="shared" si="194"/>
        <v>7671263</v>
      </c>
      <c r="AH346" s="41">
        <f t="shared" si="195"/>
        <v>1.3480899586509769E-2</v>
      </c>
      <c r="AI346" s="42">
        <f t="shared" si="196"/>
        <v>3.6321994442403598E-3</v>
      </c>
    </row>
    <row r="347" spans="1:35" ht="22.5">
      <c r="A347" s="89">
        <v>37</v>
      </c>
      <c r="B347" s="96" t="s">
        <v>766</v>
      </c>
      <c r="C347" s="97">
        <v>41810</v>
      </c>
      <c r="D347" s="83" t="s">
        <v>807</v>
      </c>
      <c r="E347" s="98" t="s">
        <v>227</v>
      </c>
      <c r="F347" s="96" t="s">
        <v>203</v>
      </c>
      <c r="G347" s="162">
        <v>41810</v>
      </c>
      <c r="H347" s="163">
        <v>42004</v>
      </c>
      <c r="I347" s="230"/>
      <c r="J347" s="72">
        <v>14873473</v>
      </c>
      <c r="K347" s="23"/>
      <c r="L347" s="91"/>
      <c r="M347" s="91"/>
      <c r="N347" s="91"/>
      <c r="O347" s="19" t="s">
        <v>296</v>
      </c>
      <c r="P347" s="25"/>
      <c r="Q347" s="22"/>
      <c r="R347" s="22"/>
      <c r="S347" s="40"/>
      <c r="T347" s="40">
        <f t="shared" si="190"/>
        <v>0</v>
      </c>
      <c r="U347" s="40"/>
      <c r="V347" s="35"/>
      <c r="W347" s="35">
        <v>14873473</v>
      </c>
      <c r="X347" s="40">
        <f t="shared" si="191"/>
        <v>14873473</v>
      </c>
      <c r="Y347" s="40"/>
      <c r="Z347" s="40"/>
      <c r="AA347" s="40"/>
      <c r="AB347" s="40">
        <f t="shared" si="192"/>
        <v>0</v>
      </c>
      <c r="AC347" s="35"/>
      <c r="AD347" s="35"/>
      <c r="AE347" s="35"/>
      <c r="AF347" s="40">
        <f t="shared" si="193"/>
        <v>0</v>
      </c>
      <c r="AG347" s="40">
        <f t="shared" si="194"/>
        <v>14873473</v>
      </c>
      <c r="AH347" s="41">
        <f t="shared" si="195"/>
        <v>2.6137520772741622E-2</v>
      </c>
      <c r="AI347" s="42">
        <f t="shared" si="196"/>
        <v>7.0423110724432206E-3</v>
      </c>
    </row>
    <row r="348" spans="1:35">
      <c r="A348" s="89">
        <v>38</v>
      </c>
      <c r="B348" s="96" t="s">
        <v>767</v>
      </c>
      <c r="C348" s="97">
        <v>41816</v>
      </c>
      <c r="D348" s="83" t="s">
        <v>808</v>
      </c>
      <c r="E348" s="98" t="s">
        <v>227</v>
      </c>
      <c r="F348" s="96" t="s">
        <v>203</v>
      </c>
      <c r="G348" s="162">
        <v>41816</v>
      </c>
      <c r="H348" s="163">
        <v>42004</v>
      </c>
      <c r="I348" s="230"/>
      <c r="J348" s="72">
        <v>11334017</v>
      </c>
      <c r="K348" s="23"/>
      <c r="L348" s="91"/>
      <c r="M348" s="91"/>
      <c r="N348" s="91"/>
      <c r="O348" s="19" t="s">
        <v>296</v>
      </c>
      <c r="P348" s="25"/>
      <c r="Q348" s="22"/>
      <c r="R348" s="22"/>
      <c r="S348" s="40"/>
      <c r="T348" s="40">
        <f t="shared" si="190"/>
        <v>0</v>
      </c>
      <c r="U348" s="40"/>
      <c r="V348" s="35"/>
      <c r="W348" s="35">
        <v>11334017</v>
      </c>
      <c r="X348" s="40">
        <f t="shared" si="191"/>
        <v>11334017</v>
      </c>
      <c r="Y348" s="40"/>
      <c r="Z348" s="40"/>
      <c r="AA348" s="40"/>
      <c r="AB348" s="40">
        <f t="shared" si="192"/>
        <v>0</v>
      </c>
      <c r="AC348" s="35"/>
      <c r="AD348" s="35"/>
      <c r="AE348" s="35"/>
      <c r="AF348" s="40">
        <f t="shared" si="193"/>
        <v>0</v>
      </c>
      <c r="AG348" s="40">
        <f t="shared" si="194"/>
        <v>11334017</v>
      </c>
      <c r="AH348" s="41">
        <f t="shared" si="195"/>
        <v>1.9917547487134087E-2</v>
      </c>
      <c r="AI348" s="42">
        <f t="shared" si="196"/>
        <v>5.3664449059314988E-3</v>
      </c>
    </row>
    <row r="349" spans="1:35">
      <c r="A349" s="89">
        <v>39</v>
      </c>
      <c r="B349" s="96" t="s">
        <v>768</v>
      </c>
      <c r="C349" s="97">
        <v>41816</v>
      </c>
      <c r="D349" s="83" t="s">
        <v>809</v>
      </c>
      <c r="E349" s="98" t="s">
        <v>227</v>
      </c>
      <c r="F349" s="96" t="s">
        <v>203</v>
      </c>
      <c r="G349" s="162">
        <v>41816</v>
      </c>
      <c r="H349" s="163">
        <v>42004</v>
      </c>
      <c r="I349" s="230"/>
      <c r="J349" s="72">
        <v>16619489</v>
      </c>
      <c r="K349" s="23"/>
      <c r="L349" s="91"/>
      <c r="M349" s="91"/>
      <c r="N349" s="91"/>
      <c r="O349" s="19" t="s">
        <v>296</v>
      </c>
      <c r="P349" s="25"/>
      <c r="Q349" s="22"/>
      <c r="R349" s="22"/>
      <c r="S349" s="40"/>
      <c r="T349" s="40">
        <f t="shared" si="190"/>
        <v>0</v>
      </c>
      <c r="U349" s="40"/>
      <c r="V349" s="35"/>
      <c r="W349" s="35">
        <v>16619489</v>
      </c>
      <c r="X349" s="40">
        <f t="shared" si="191"/>
        <v>16619489</v>
      </c>
      <c r="Y349" s="40"/>
      <c r="Z349" s="40"/>
      <c r="AA349" s="40"/>
      <c r="AB349" s="40">
        <f t="shared" si="192"/>
        <v>0</v>
      </c>
      <c r="AC349" s="35"/>
      <c r="AD349" s="35"/>
      <c r="AE349" s="35"/>
      <c r="AF349" s="40">
        <f t="shared" si="193"/>
        <v>0</v>
      </c>
      <c r="AG349" s="40">
        <f t="shared" si="194"/>
        <v>16619489</v>
      </c>
      <c r="AH349" s="41">
        <f t="shared" si="195"/>
        <v>2.9205837733382839E-2</v>
      </c>
      <c r="AI349" s="42">
        <f t="shared" si="196"/>
        <v>7.8690169675265688E-3</v>
      </c>
    </row>
    <row r="350" spans="1:35">
      <c r="A350" s="89">
        <v>40</v>
      </c>
      <c r="B350" s="96" t="s">
        <v>769</v>
      </c>
      <c r="C350" s="97">
        <v>41816</v>
      </c>
      <c r="D350" s="83" t="s">
        <v>810</v>
      </c>
      <c r="E350" s="98" t="s">
        <v>227</v>
      </c>
      <c r="F350" s="96" t="s">
        <v>203</v>
      </c>
      <c r="G350" s="162">
        <v>41816</v>
      </c>
      <c r="H350" s="163">
        <v>42004</v>
      </c>
      <c r="I350" s="230"/>
      <c r="J350" s="72">
        <v>47205384</v>
      </c>
      <c r="K350" s="23"/>
      <c r="L350" s="91"/>
      <c r="M350" s="91"/>
      <c r="N350" s="91"/>
      <c r="O350" s="19" t="s">
        <v>296</v>
      </c>
      <c r="P350" s="25"/>
      <c r="Q350" s="22"/>
      <c r="R350" s="22"/>
      <c r="S350" s="40"/>
      <c r="T350" s="40">
        <f t="shared" si="190"/>
        <v>0</v>
      </c>
      <c r="U350" s="40"/>
      <c r="V350" s="35"/>
      <c r="W350" s="35">
        <v>47205384</v>
      </c>
      <c r="X350" s="40">
        <f t="shared" si="191"/>
        <v>47205384</v>
      </c>
      <c r="Y350" s="40"/>
      <c r="Z350" s="40"/>
      <c r="AA350" s="40"/>
      <c r="AB350" s="40">
        <f t="shared" si="192"/>
        <v>0</v>
      </c>
      <c r="AC350" s="35"/>
      <c r="AD350" s="35"/>
      <c r="AE350" s="35"/>
      <c r="AF350" s="40">
        <f t="shared" si="193"/>
        <v>0</v>
      </c>
      <c r="AG350" s="40">
        <f t="shared" si="194"/>
        <v>47205384</v>
      </c>
      <c r="AH350" s="41">
        <f t="shared" si="195"/>
        <v>8.2955185038843651E-2</v>
      </c>
      <c r="AI350" s="42">
        <f t="shared" si="196"/>
        <v>2.2350865760951327E-2</v>
      </c>
    </row>
    <row r="351" spans="1:35">
      <c r="A351" s="89">
        <v>41</v>
      </c>
      <c r="B351" s="96" t="s">
        <v>770</v>
      </c>
      <c r="C351" s="97">
        <v>41816</v>
      </c>
      <c r="D351" s="83" t="s">
        <v>812</v>
      </c>
      <c r="E351" s="98" t="s">
        <v>227</v>
      </c>
      <c r="F351" s="96" t="s">
        <v>203</v>
      </c>
      <c r="G351" s="162">
        <v>41816</v>
      </c>
      <c r="H351" s="163">
        <v>42004</v>
      </c>
      <c r="I351" s="230"/>
      <c r="J351" s="72">
        <v>12466988</v>
      </c>
      <c r="K351" s="23"/>
      <c r="L351" s="91"/>
      <c r="M351" s="91"/>
      <c r="N351" s="91"/>
      <c r="O351" s="19" t="s">
        <v>296</v>
      </c>
      <c r="P351" s="25"/>
      <c r="Q351" s="22"/>
      <c r="R351" s="22"/>
      <c r="S351" s="40"/>
      <c r="T351" s="40">
        <f t="shared" si="190"/>
        <v>0</v>
      </c>
      <c r="U351" s="40"/>
      <c r="V351" s="35"/>
      <c r="W351" s="35">
        <v>12466988</v>
      </c>
      <c r="X351" s="40">
        <f t="shared" si="191"/>
        <v>12466988</v>
      </c>
      <c r="Y351" s="40"/>
      <c r="Z351" s="40"/>
      <c r="AA351" s="40"/>
      <c r="AB351" s="40">
        <f t="shared" si="192"/>
        <v>0</v>
      </c>
      <c r="AC351" s="35"/>
      <c r="AD351" s="35"/>
      <c r="AE351" s="35"/>
      <c r="AF351" s="40">
        <f t="shared" si="193"/>
        <v>0</v>
      </c>
      <c r="AG351" s="40">
        <f t="shared" si="194"/>
        <v>12466988</v>
      </c>
      <c r="AH351" s="41">
        <f t="shared" si="195"/>
        <v>2.1908545356119618E-2</v>
      </c>
      <c r="AI351" s="42">
        <f t="shared" si="196"/>
        <v>5.9028854681362425E-3</v>
      </c>
    </row>
    <row r="352" spans="1:35">
      <c r="A352" s="89">
        <v>42</v>
      </c>
      <c r="B352" s="96" t="s">
        <v>771</v>
      </c>
      <c r="C352" s="97">
        <v>41816</v>
      </c>
      <c r="D352" s="83" t="s">
        <v>811</v>
      </c>
      <c r="E352" s="98" t="s">
        <v>227</v>
      </c>
      <c r="F352" s="96" t="s">
        <v>203</v>
      </c>
      <c r="G352" s="162">
        <v>41816</v>
      </c>
      <c r="H352" s="163">
        <v>42004</v>
      </c>
      <c r="I352" s="230"/>
      <c r="J352" s="72">
        <v>8627476</v>
      </c>
      <c r="K352" s="23"/>
      <c r="L352" s="91"/>
      <c r="M352" s="91"/>
      <c r="N352" s="91"/>
      <c r="O352" s="19" t="s">
        <v>296</v>
      </c>
      <c r="P352" s="25"/>
      <c r="Q352" s="22"/>
      <c r="R352" s="22"/>
      <c r="S352" s="40"/>
      <c r="T352" s="40">
        <f t="shared" si="190"/>
        <v>0</v>
      </c>
      <c r="U352" s="40"/>
      <c r="V352" s="35"/>
      <c r="W352" s="35">
        <v>8627476</v>
      </c>
      <c r="X352" s="40">
        <f t="shared" si="191"/>
        <v>8627476</v>
      </c>
      <c r="Y352" s="40"/>
      <c r="Z352" s="40"/>
      <c r="AA352" s="40"/>
      <c r="AB352" s="40">
        <f t="shared" si="192"/>
        <v>0</v>
      </c>
      <c r="AC352" s="35"/>
      <c r="AD352" s="35"/>
      <c r="AE352" s="35"/>
      <c r="AF352" s="40">
        <f t="shared" si="193"/>
        <v>0</v>
      </c>
      <c r="AG352" s="40">
        <f t="shared" si="194"/>
        <v>8627476</v>
      </c>
      <c r="AH352" s="41">
        <f t="shared" si="195"/>
        <v>1.5161276264550303E-2</v>
      </c>
      <c r="AI352" s="42">
        <f t="shared" si="196"/>
        <v>4.0849484018990146E-3</v>
      </c>
    </row>
    <row r="353" spans="1:35" ht="12.75" outlineLevel="1">
      <c r="A353" s="16">
        <v>43</v>
      </c>
      <c r="B353" s="165"/>
      <c r="C353" s="166"/>
      <c r="D353" s="165"/>
      <c r="E353" s="28"/>
      <c r="F353" s="28"/>
      <c r="G353" s="27"/>
      <c r="H353" s="125"/>
      <c r="I353" s="188"/>
      <c r="J353" s="72">
        <v>17297520</v>
      </c>
      <c r="K353" s="73" t="s">
        <v>84</v>
      </c>
      <c r="L353" s="35"/>
      <c r="M353" s="35"/>
      <c r="N353" s="35"/>
      <c r="O353" s="28"/>
      <c r="P353" s="28"/>
      <c r="Q353" s="74"/>
      <c r="R353" s="74"/>
      <c r="S353" s="35">
        <v>1852585</v>
      </c>
      <c r="T353" s="40">
        <f>SUM(Q353:S353)</f>
        <v>1852585</v>
      </c>
      <c r="U353" s="35">
        <v>1404935</v>
      </c>
      <c r="V353" s="35">
        <v>555000</v>
      </c>
      <c r="W353" s="35">
        <v>2955000</v>
      </c>
      <c r="X353" s="40">
        <f>SUM(U353:W353)</f>
        <v>4914935</v>
      </c>
      <c r="Y353" s="35"/>
      <c r="Z353" s="35"/>
      <c r="AA353" s="35"/>
      <c r="AB353" s="40">
        <f>SUM(Y353:AA353)</f>
        <v>0</v>
      </c>
      <c r="AC353" s="35"/>
      <c r="AD353" s="35"/>
      <c r="AE353" s="35"/>
      <c r="AF353" s="40">
        <f>SUM(AC353:AE353)</f>
        <v>0</v>
      </c>
      <c r="AG353" s="40">
        <f t="shared" ref="AG353" si="197">SUM(T353,X353,AB353,AF353)</f>
        <v>6767520</v>
      </c>
      <c r="AH353" s="41">
        <f t="shared" si="195"/>
        <v>1.1892729732991372E-2</v>
      </c>
      <c r="AI353" s="42">
        <f t="shared" si="196"/>
        <v>3.2042940494786216E-3</v>
      </c>
    </row>
    <row r="354" spans="1:35" ht="12.75" customHeight="1">
      <c r="A354" s="210" t="s">
        <v>74</v>
      </c>
      <c r="B354" s="211"/>
      <c r="C354" s="211"/>
      <c r="D354" s="211"/>
      <c r="E354" s="211"/>
      <c r="F354" s="211"/>
      <c r="G354" s="211"/>
      <c r="H354" s="212"/>
      <c r="I354" s="55">
        <f>I310</f>
        <v>569046817</v>
      </c>
      <c r="J354" s="55">
        <f>SUM(J311:J353)</f>
        <v>510569613</v>
      </c>
      <c r="K354" s="56"/>
      <c r="L354" s="55">
        <f>SUM(L353:L353)</f>
        <v>0</v>
      </c>
      <c r="M354" s="55">
        <f>SUM(M353:M353)</f>
        <v>0</v>
      </c>
      <c r="N354" s="55">
        <f>SUM(N353:N353)</f>
        <v>0</v>
      </c>
      <c r="O354" s="57"/>
      <c r="P354" s="59"/>
      <c r="Q354" s="55">
        <f t="shared" ref="Q354:AF354" si="198">SUM(Q353:Q353)</f>
        <v>0</v>
      </c>
      <c r="R354" s="55">
        <f t="shared" si="198"/>
        <v>0</v>
      </c>
      <c r="S354" s="55">
        <f t="shared" si="198"/>
        <v>1852585</v>
      </c>
      <c r="T354" s="60">
        <f>SUM(T311:T353)</f>
        <v>1852585</v>
      </c>
      <c r="U354" s="55">
        <f>SUM(U311:U353)</f>
        <v>1404935</v>
      </c>
      <c r="V354" s="55">
        <f t="shared" ref="V354:W354" si="199">SUM(V311:V353)</f>
        <v>168266364</v>
      </c>
      <c r="W354" s="55">
        <f t="shared" si="199"/>
        <v>328515729</v>
      </c>
      <c r="X354" s="60">
        <f>SUM(X311:X353)</f>
        <v>498187028</v>
      </c>
      <c r="Y354" s="55">
        <f t="shared" si="198"/>
        <v>0</v>
      </c>
      <c r="Z354" s="55">
        <f t="shared" si="198"/>
        <v>0</v>
      </c>
      <c r="AA354" s="55">
        <f t="shared" si="198"/>
        <v>0</v>
      </c>
      <c r="AB354" s="60">
        <f t="shared" si="198"/>
        <v>0</v>
      </c>
      <c r="AC354" s="55">
        <f t="shared" si="198"/>
        <v>0</v>
      </c>
      <c r="AD354" s="55">
        <f t="shared" si="198"/>
        <v>0</v>
      </c>
      <c r="AE354" s="55">
        <f t="shared" si="198"/>
        <v>0</v>
      </c>
      <c r="AF354" s="60">
        <f t="shared" si="198"/>
        <v>0</v>
      </c>
      <c r="AG354" s="53">
        <f>SUM(AG311:AG353)</f>
        <v>500039613</v>
      </c>
      <c r="AH354" s="54">
        <f>IF(ISERROR(AG354/I354),0,AG354/I354)</f>
        <v>0.878731939203519</v>
      </c>
      <c r="AI354" s="54">
        <f>IF(ISERROR(AG354/$AG$360),0,AG354/$AG$360)</f>
        <v>0.23675939730351633</v>
      </c>
    </row>
    <row r="355" spans="1:35" ht="12.75" customHeight="1">
      <c r="A355" s="36"/>
      <c r="B355" s="213" t="s">
        <v>49</v>
      </c>
      <c r="C355" s="214"/>
      <c r="D355" s="215"/>
      <c r="E355" s="18"/>
      <c r="F355" s="19"/>
      <c r="G355" s="20"/>
      <c r="H355" s="20"/>
      <c r="I355" s="186">
        <v>1845863801</v>
      </c>
      <c r="J355" s="22"/>
      <c r="K355" s="23"/>
      <c r="L355" s="24"/>
      <c r="M355" s="24"/>
      <c r="N355" s="24"/>
      <c r="O355" s="19"/>
      <c r="P355" s="25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6"/>
      <c r="AI355" s="26"/>
    </row>
    <row r="356" spans="1:35" ht="12.75" outlineLevel="1">
      <c r="A356" s="16">
        <v>1</v>
      </c>
      <c r="B356" s="28"/>
      <c r="C356" s="27"/>
      <c r="D356" s="28"/>
      <c r="E356" s="28"/>
      <c r="F356" s="28"/>
      <c r="G356" s="27"/>
      <c r="H356" s="88"/>
      <c r="I356" s="230"/>
      <c r="J356" s="72">
        <v>500116396</v>
      </c>
      <c r="K356" s="73" t="s">
        <v>84</v>
      </c>
      <c r="L356" s="35"/>
      <c r="M356" s="35"/>
      <c r="N356" s="35"/>
      <c r="O356" s="28"/>
      <c r="P356" s="28"/>
      <c r="Q356" s="74">
        <v>12393016</v>
      </c>
      <c r="R356" s="74">
        <v>79708829</v>
      </c>
      <c r="S356" s="74">
        <v>42604738</v>
      </c>
      <c r="T356" s="40">
        <f>SUM(Q356:S356)</f>
        <v>134706583</v>
      </c>
      <c r="U356" s="35">
        <v>35882431</v>
      </c>
      <c r="V356" s="35">
        <v>34788754</v>
      </c>
      <c r="W356" s="35">
        <v>44356293</v>
      </c>
      <c r="X356" s="40">
        <f>SUM(U356:W356)</f>
        <v>115027478</v>
      </c>
      <c r="Y356" s="35"/>
      <c r="Z356" s="35"/>
      <c r="AA356" s="35"/>
      <c r="AB356" s="40">
        <f>SUM(Y356:AA356)</f>
        <v>0</v>
      </c>
      <c r="AC356" s="35"/>
      <c r="AD356" s="35"/>
      <c r="AE356" s="35"/>
      <c r="AF356" s="40">
        <f>SUM(AC356:AE356)</f>
        <v>0</v>
      </c>
      <c r="AG356" s="40">
        <f t="shared" ref="AG356:AG358" si="200">SUM(T356,X356,AB356,AF356)</f>
        <v>249734061</v>
      </c>
      <c r="AH356" s="41">
        <f>IF(ISERROR(AG356/I355),0,AG356/I355)</f>
        <v>0.13529387209647112</v>
      </c>
      <c r="AI356" s="42">
        <f>IF(ISERROR(AG356/$AG$360),"-",AG356/$AG$360)</f>
        <v>0.11824440350592701</v>
      </c>
    </row>
    <row r="357" spans="1:35" ht="12.75" outlineLevel="1">
      <c r="A357" s="16">
        <v>2</v>
      </c>
      <c r="B357" s="28"/>
      <c r="C357" s="27"/>
      <c r="D357" s="28"/>
      <c r="E357" s="28"/>
      <c r="F357" s="28"/>
      <c r="G357" s="27"/>
      <c r="H357" s="88"/>
      <c r="I357" s="230"/>
      <c r="J357" s="72">
        <v>174809618</v>
      </c>
      <c r="K357" s="73" t="s">
        <v>85</v>
      </c>
      <c r="L357" s="35"/>
      <c r="M357" s="35"/>
      <c r="N357" s="35"/>
      <c r="O357" s="28"/>
      <c r="P357" s="28"/>
      <c r="Q357" s="74">
        <v>111707</v>
      </c>
      <c r="R357" s="74">
        <v>1604981</v>
      </c>
      <c r="S357" s="74">
        <v>911404</v>
      </c>
      <c r="T357" s="40">
        <f t="shared" ref="T357:T358" si="201">SUM(Q357:S357)</f>
        <v>2628092</v>
      </c>
      <c r="U357" s="35">
        <v>11945940</v>
      </c>
      <c r="V357" s="35">
        <v>2473666</v>
      </c>
      <c r="W357" s="35">
        <v>1422985</v>
      </c>
      <c r="X357" s="40">
        <f t="shared" ref="X357:X358" si="202">SUM(U357:W357)</f>
        <v>15842591</v>
      </c>
      <c r="Y357" s="35"/>
      <c r="Z357" s="35"/>
      <c r="AA357" s="35"/>
      <c r="AB357" s="40">
        <f t="shared" ref="AB357:AB358" si="203">SUM(Y357:AA357)</f>
        <v>0</v>
      </c>
      <c r="AC357" s="35"/>
      <c r="AD357" s="35"/>
      <c r="AE357" s="35"/>
      <c r="AF357" s="40">
        <f t="shared" ref="AF357:AF358" si="204">SUM(AC357:AE357)</f>
        <v>0</v>
      </c>
      <c r="AG357" s="40">
        <f t="shared" si="200"/>
        <v>18470683</v>
      </c>
      <c r="AH357" s="41">
        <f>IF(ISERROR(AG357/I355),0,AG357/I355)</f>
        <v>1.0006525394773695E-2</v>
      </c>
      <c r="AI357" s="42">
        <f>IF(ISERROR(AG357/$AG$360),"-",AG357/$AG$360)</f>
        <v>8.7455226769490059E-3</v>
      </c>
    </row>
    <row r="358" spans="1:35" ht="12.75" outlineLevel="1">
      <c r="A358" s="16">
        <v>3</v>
      </c>
      <c r="B358" s="28"/>
      <c r="C358" s="27"/>
      <c r="D358" s="28"/>
      <c r="E358" s="28"/>
      <c r="F358" s="28"/>
      <c r="G358" s="27"/>
      <c r="H358" s="88"/>
      <c r="I358" s="231"/>
      <c r="J358" s="72">
        <v>327380420</v>
      </c>
      <c r="K358" s="73" t="s">
        <v>201</v>
      </c>
      <c r="L358" s="35"/>
      <c r="M358" s="35"/>
      <c r="N358" s="35"/>
      <c r="O358" s="28"/>
      <c r="P358" s="28"/>
      <c r="Q358" s="74"/>
      <c r="R358" s="74"/>
      <c r="S358" s="35"/>
      <c r="T358" s="40">
        <f t="shared" si="201"/>
        <v>0</v>
      </c>
      <c r="U358" s="35"/>
      <c r="V358" s="35"/>
      <c r="W358" s="35"/>
      <c r="X358" s="40">
        <f t="shared" si="202"/>
        <v>0</v>
      </c>
      <c r="Y358" s="35"/>
      <c r="Z358" s="35"/>
      <c r="AA358" s="35"/>
      <c r="AB358" s="40">
        <f t="shared" si="203"/>
        <v>0</v>
      </c>
      <c r="AC358" s="35"/>
      <c r="AD358" s="35"/>
      <c r="AE358" s="35"/>
      <c r="AF358" s="40">
        <f t="shared" si="204"/>
        <v>0</v>
      </c>
      <c r="AG358" s="40">
        <f t="shared" si="200"/>
        <v>0</v>
      </c>
      <c r="AH358" s="41">
        <f>IF(ISERROR(AG358/I355),0,AG358/I355)</f>
        <v>0</v>
      </c>
      <c r="AI358" s="42">
        <f>IF(ISERROR(AG358/$AG$360),"-",AG358/$AG$360)</f>
        <v>0</v>
      </c>
    </row>
    <row r="359" spans="1:35" s="17" customFormat="1">
      <c r="A359" s="210" t="s">
        <v>50</v>
      </c>
      <c r="B359" s="211"/>
      <c r="C359" s="211"/>
      <c r="D359" s="211"/>
      <c r="E359" s="211"/>
      <c r="F359" s="211"/>
      <c r="G359" s="211"/>
      <c r="H359" s="212"/>
      <c r="I359" s="55">
        <f>I355</f>
        <v>1845863801</v>
      </c>
      <c r="J359" s="55">
        <f>SUM(J356:J358)</f>
        <v>1002306434</v>
      </c>
      <c r="K359" s="56"/>
      <c r="L359" s="55">
        <f>SUM(L356:L358)</f>
        <v>0</v>
      </c>
      <c r="M359" s="55">
        <f>SUM(M356:M358)</f>
        <v>0</v>
      </c>
      <c r="N359" s="55">
        <f>SUM(N356:N358)</f>
        <v>0</v>
      </c>
      <c r="O359" s="57"/>
      <c r="P359" s="59"/>
      <c r="Q359" s="55">
        <f t="shared" ref="Q359:AG359" si="205">SUM(Q356:Q358)</f>
        <v>12504723</v>
      </c>
      <c r="R359" s="55">
        <f t="shared" si="205"/>
        <v>81313810</v>
      </c>
      <c r="S359" s="55">
        <f t="shared" si="205"/>
        <v>43516142</v>
      </c>
      <c r="T359" s="60">
        <f t="shared" si="205"/>
        <v>137334675</v>
      </c>
      <c r="U359" s="55">
        <f t="shared" si="205"/>
        <v>47828371</v>
      </c>
      <c r="V359" s="55">
        <f t="shared" si="205"/>
        <v>37262420</v>
      </c>
      <c r="W359" s="55">
        <f t="shared" si="205"/>
        <v>45779278</v>
      </c>
      <c r="X359" s="60">
        <f t="shared" si="205"/>
        <v>130870069</v>
      </c>
      <c r="Y359" s="55">
        <f t="shared" si="205"/>
        <v>0</v>
      </c>
      <c r="Z359" s="55">
        <f t="shared" si="205"/>
        <v>0</v>
      </c>
      <c r="AA359" s="55">
        <f t="shared" si="205"/>
        <v>0</v>
      </c>
      <c r="AB359" s="60">
        <f t="shared" si="205"/>
        <v>0</v>
      </c>
      <c r="AC359" s="55">
        <f t="shared" si="205"/>
        <v>0</v>
      </c>
      <c r="AD359" s="55">
        <f t="shared" si="205"/>
        <v>0</v>
      </c>
      <c r="AE359" s="55">
        <f t="shared" si="205"/>
        <v>0</v>
      </c>
      <c r="AF359" s="60">
        <f t="shared" si="205"/>
        <v>0</v>
      </c>
      <c r="AG359" s="53">
        <f t="shared" si="205"/>
        <v>268204744</v>
      </c>
      <c r="AH359" s="54">
        <f>IF(ISERROR(AG359/I359),0,AG359/I359)</f>
        <v>0.14530039749124479</v>
      </c>
      <c r="AI359" s="54">
        <f>IF(ISERROR(AG359/$AG$360),0,AG359/$AG$360)</f>
        <v>0.12698992618287602</v>
      </c>
    </row>
    <row r="360" spans="1:35">
      <c r="A360" s="216" t="str">
        <f>"TOTAL ASIG."&amp;" "&amp;$A$5</f>
        <v xml:space="preserve">TOTAL ASIG. 24-03-341 FICHA DE PROTECCION SOCIAL </v>
      </c>
      <c r="B360" s="217"/>
      <c r="C360" s="217"/>
      <c r="D360" s="217"/>
      <c r="E360" s="217"/>
      <c r="F360" s="217"/>
      <c r="G360" s="217"/>
      <c r="H360" s="218"/>
      <c r="I360" s="62">
        <f>+I18+I29+I39+I54+I93+I130+I163+I212+I239+I269+I276+I289+I354+I302+I309+I359</f>
        <v>4259927000</v>
      </c>
      <c r="J360" s="60">
        <f>+J18+J29+J39+J54+J93+J130+J163+J212+J239+J269+J276+J289+J354+J302+J309+J359</f>
        <v>3170302892</v>
      </c>
      <c r="K360" s="63"/>
      <c r="L360" s="60">
        <f>+L18+L29+L39+L54+L93+L130+L163+L212+L239+L269+L276+L289+L354+L302+L309+L359</f>
        <v>8194</v>
      </c>
      <c r="M360" s="60">
        <f>+M18+M29+M39+M54+M93+M130+M163+M212+M239+M269+M276+M289+M354+M302+M309+M359</f>
        <v>8194</v>
      </c>
      <c r="N360" s="60">
        <f>+N18+N29+N39+N54+N93+N130+N163+N212+N239+N269+N276+N289+N354+N302+N309+N359</f>
        <v>0</v>
      </c>
      <c r="O360" s="64"/>
      <c r="P360" s="65"/>
      <c r="Q360" s="60">
        <f t="shared" ref="Q360:AG360" si="206">+Q18+Q29+Q39+Q54+Q93+Q130+Q163+Q212+Q239+Q269+Q276+Q289+Q354+Q302+Q309+Q359</f>
        <v>12798894</v>
      </c>
      <c r="R360" s="60">
        <f t="shared" si="206"/>
        <v>189906700</v>
      </c>
      <c r="S360" s="60">
        <f t="shared" si="206"/>
        <v>169061370</v>
      </c>
      <c r="T360" s="60">
        <f t="shared" si="206"/>
        <v>318180873</v>
      </c>
      <c r="U360" s="60">
        <f t="shared" si="206"/>
        <v>371459057</v>
      </c>
      <c r="V360" s="60">
        <f t="shared" si="206"/>
        <v>514249404</v>
      </c>
      <c r="W360" s="60">
        <f t="shared" si="206"/>
        <v>909159497</v>
      </c>
      <c r="X360" s="60">
        <f t="shared" si="206"/>
        <v>1693909586</v>
      </c>
      <c r="Y360" s="60">
        <f t="shared" si="206"/>
        <v>0</v>
      </c>
      <c r="Z360" s="60">
        <f t="shared" si="206"/>
        <v>0</v>
      </c>
      <c r="AA360" s="60">
        <f t="shared" si="206"/>
        <v>0</v>
      </c>
      <c r="AB360" s="60">
        <f t="shared" si="206"/>
        <v>0</v>
      </c>
      <c r="AC360" s="60">
        <f t="shared" si="206"/>
        <v>0</v>
      </c>
      <c r="AD360" s="60">
        <f t="shared" si="206"/>
        <v>0</v>
      </c>
      <c r="AE360" s="60">
        <f t="shared" si="206"/>
        <v>0</v>
      </c>
      <c r="AF360" s="60">
        <f t="shared" si="206"/>
        <v>0</v>
      </c>
      <c r="AG360" s="60">
        <f t="shared" si="206"/>
        <v>2112015906</v>
      </c>
      <c r="AH360" s="61">
        <f>IF(ISERROR(AG360/I360),"-",AG360/I360)</f>
        <v>0.49578687756855927</v>
      </c>
      <c r="AI360" s="61">
        <f>IF(ISERROR(AG360/$AG$360),"-",AG360/$AG$360)</f>
        <v>1</v>
      </c>
    </row>
    <row r="361" spans="1:35">
      <c r="I361" s="4"/>
      <c r="Q361" s="4"/>
      <c r="R361" s="4"/>
      <c r="S361" s="4"/>
      <c r="U361" s="4"/>
      <c r="V361" s="4"/>
      <c r="W361" s="4"/>
      <c r="Y361" s="4"/>
      <c r="Z361" s="4"/>
      <c r="AA361" s="4"/>
      <c r="AC361" s="4"/>
      <c r="AD361" s="4"/>
      <c r="AE361" s="4"/>
    </row>
    <row r="362" spans="1:35">
      <c r="I362" s="4"/>
      <c r="Q362" s="4"/>
      <c r="R362" s="4"/>
      <c r="S362" s="4"/>
      <c r="U362" s="4"/>
      <c r="V362" s="4"/>
      <c r="W362" s="4"/>
      <c r="Y362" s="4"/>
      <c r="Z362" s="4"/>
      <c r="AA362" s="4"/>
      <c r="AC362" s="4"/>
      <c r="AD362" s="4"/>
      <c r="AE362" s="4"/>
    </row>
    <row r="363" spans="1:35" ht="12.75">
      <c r="I363" s="125"/>
      <c r="Q363" s="4"/>
      <c r="R363" s="4"/>
      <c r="S363" s="4"/>
      <c r="U363" s="4"/>
      <c r="V363" s="4"/>
      <c r="W363" s="4"/>
      <c r="Y363" s="4"/>
      <c r="Z363" s="4"/>
      <c r="AA363" s="4"/>
      <c r="AC363" s="4"/>
      <c r="AD363" s="4"/>
      <c r="AE363" s="4"/>
    </row>
    <row r="364" spans="1:35">
      <c r="I364" s="4"/>
      <c r="Q364" s="4"/>
      <c r="R364" s="4"/>
      <c r="S364" s="4"/>
      <c r="U364" s="4"/>
      <c r="V364" s="4"/>
      <c r="W364" s="4"/>
      <c r="Y364" s="4"/>
      <c r="Z364" s="4"/>
      <c r="AA364" s="4"/>
      <c r="AC364" s="4"/>
      <c r="AD364" s="4"/>
      <c r="AE364" s="4"/>
    </row>
    <row r="365" spans="1:35">
      <c r="I365" s="4"/>
      <c r="Q365" s="4"/>
      <c r="R365" s="4"/>
      <c r="S365" s="4"/>
      <c r="U365" s="4"/>
      <c r="V365" s="4"/>
      <c r="W365" s="4"/>
      <c r="Y365" s="4"/>
      <c r="Z365" s="4"/>
      <c r="AA365" s="4"/>
      <c r="AC365" s="4"/>
      <c r="AD365" s="4"/>
      <c r="AE365" s="4"/>
    </row>
    <row r="366" spans="1:35">
      <c r="I366" s="4"/>
      <c r="Q366" s="4"/>
      <c r="R366" s="4"/>
      <c r="S366" s="4"/>
      <c r="U366" s="4"/>
      <c r="V366" s="4"/>
      <c r="W366" s="4"/>
      <c r="Y366" s="4"/>
      <c r="Z366" s="4"/>
      <c r="AA366" s="4"/>
      <c r="AC366" s="4"/>
      <c r="AD366" s="4"/>
      <c r="AE366" s="4"/>
    </row>
    <row r="367" spans="1:35">
      <c r="I367" s="4"/>
      <c r="Q367" s="4"/>
      <c r="R367" s="4"/>
      <c r="S367" s="4"/>
      <c r="U367" s="4"/>
      <c r="V367" s="4"/>
      <c r="W367" s="4"/>
      <c r="Y367" s="4"/>
      <c r="Z367" s="4"/>
      <c r="AA367" s="4"/>
      <c r="AC367" s="4"/>
      <c r="AD367" s="4"/>
      <c r="AE367" s="4"/>
    </row>
    <row r="368" spans="1:35">
      <c r="I368" s="4"/>
      <c r="Q368" s="4"/>
      <c r="R368" s="4"/>
      <c r="S368" s="4"/>
      <c r="U368" s="4"/>
      <c r="V368" s="4"/>
      <c r="W368" s="4"/>
      <c r="Y368" s="4"/>
      <c r="Z368" s="4"/>
      <c r="AA368" s="4"/>
      <c r="AC368" s="4"/>
      <c r="AD368" s="4"/>
      <c r="AE368" s="4"/>
    </row>
    <row r="369" spans="9:31">
      <c r="I369" s="4"/>
      <c r="Q369" s="4"/>
      <c r="R369" s="4"/>
      <c r="S369" s="4"/>
      <c r="U369" s="4"/>
      <c r="V369" s="4"/>
      <c r="W369" s="4"/>
      <c r="Y369" s="4"/>
      <c r="Z369" s="4"/>
      <c r="AA369" s="4"/>
      <c r="AC369" s="4"/>
      <c r="AD369" s="4"/>
      <c r="AE369" s="4"/>
    </row>
    <row r="370" spans="9:31">
      <c r="I370" s="4"/>
      <c r="Q370" s="4"/>
      <c r="R370" s="4"/>
      <c r="S370" s="4"/>
      <c r="U370" s="4"/>
      <c r="V370" s="4"/>
      <c r="W370" s="4"/>
      <c r="Y370" s="4"/>
      <c r="Z370" s="4"/>
      <c r="AA370" s="4"/>
      <c r="AC370" s="4"/>
      <c r="AD370" s="4"/>
      <c r="AE370" s="4"/>
    </row>
    <row r="371" spans="9:31">
      <c r="I371" s="4"/>
      <c r="Q371" s="4"/>
      <c r="R371" s="4"/>
      <c r="S371" s="4"/>
      <c r="U371" s="4"/>
      <c r="V371" s="4"/>
      <c r="W371" s="4"/>
      <c r="Y371" s="4"/>
      <c r="Z371" s="4"/>
      <c r="AA371" s="4"/>
      <c r="AC371" s="4"/>
      <c r="AD371" s="4"/>
      <c r="AE371" s="4"/>
    </row>
    <row r="372" spans="9:31">
      <c r="I372" s="4"/>
      <c r="Q372" s="4"/>
      <c r="R372" s="4"/>
      <c r="S372" s="4"/>
      <c r="U372" s="4"/>
      <c r="V372" s="4"/>
      <c r="W372" s="4"/>
      <c r="Y372" s="4"/>
      <c r="Z372" s="4"/>
      <c r="AA372" s="4"/>
      <c r="AC372" s="4"/>
      <c r="AD372" s="4"/>
      <c r="AE372" s="4"/>
    </row>
    <row r="373" spans="9:31">
      <c r="I373" s="4"/>
      <c r="Q373" s="4"/>
      <c r="R373" s="4"/>
      <c r="S373" s="4"/>
      <c r="U373" s="4"/>
      <c r="V373" s="4"/>
      <c r="W373" s="4"/>
      <c r="Y373" s="4"/>
      <c r="Z373" s="4"/>
      <c r="AA373" s="4"/>
      <c r="AC373" s="4"/>
      <c r="AD373" s="4"/>
      <c r="AE373" s="4"/>
    </row>
    <row r="374" spans="9:31">
      <c r="I374" s="4"/>
      <c r="Q374" s="4"/>
      <c r="R374" s="4"/>
      <c r="S374" s="4"/>
      <c r="U374" s="4"/>
      <c r="V374" s="4"/>
      <c r="W374" s="4"/>
      <c r="Y374" s="4"/>
      <c r="Z374" s="4"/>
      <c r="AA374" s="4"/>
      <c r="AC374" s="4"/>
      <c r="AD374" s="4"/>
      <c r="AE374" s="4"/>
    </row>
    <row r="375" spans="9:31">
      <c r="I375" s="4"/>
      <c r="Q375" s="4"/>
      <c r="R375" s="4"/>
      <c r="S375" s="4"/>
      <c r="U375" s="4"/>
      <c r="V375" s="4"/>
      <c r="W375" s="4"/>
      <c r="Y375" s="4"/>
      <c r="Z375" s="4"/>
      <c r="AA375" s="4"/>
      <c r="AC375" s="4"/>
      <c r="AD375" s="4"/>
      <c r="AE375" s="4"/>
    </row>
    <row r="376" spans="9:31">
      <c r="I376" s="4"/>
      <c r="Q376" s="4"/>
      <c r="R376" s="4"/>
      <c r="S376" s="4"/>
      <c r="U376" s="4"/>
      <c r="V376" s="4"/>
      <c r="W376" s="4"/>
      <c r="Y376" s="4"/>
      <c r="Z376" s="4"/>
      <c r="AA376" s="4"/>
      <c r="AC376" s="4"/>
      <c r="AD376" s="4"/>
      <c r="AE376" s="4"/>
    </row>
    <row r="377" spans="9:31">
      <c r="I377" s="4"/>
      <c r="Q377" s="4"/>
      <c r="R377" s="4"/>
      <c r="S377" s="4"/>
      <c r="U377" s="4"/>
      <c r="V377" s="4"/>
      <c r="W377" s="4"/>
      <c r="Y377" s="4"/>
      <c r="Z377" s="4"/>
      <c r="AA377" s="4"/>
      <c r="AC377" s="4"/>
      <c r="AD377" s="4"/>
      <c r="AE377" s="4"/>
    </row>
  </sheetData>
  <sheetProtection insertRows="0" autoFilter="0"/>
  <dataConsolidate/>
  <mergeCells count="78">
    <mergeCell ref="N304:N306"/>
    <mergeCell ref="K31:K36"/>
    <mergeCell ref="I19:I28"/>
    <mergeCell ref="I30:I38"/>
    <mergeCell ref="I40:I53"/>
    <mergeCell ref="A29:H29"/>
    <mergeCell ref="B30:D30"/>
    <mergeCell ref="A39:H39"/>
    <mergeCell ref="B55:D55"/>
    <mergeCell ref="A93:H93"/>
    <mergeCell ref="B94:D94"/>
    <mergeCell ref="I94:I129"/>
    <mergeCell ref="I131:I162"/>
    <mergeCell ref="A1:AI1"/>
    <mergeCell ref="A2:AI2"/>
    <mergeCell ref="A3:AI3"/>
    <mergeCell ref="A4:AI4"/>
    <mergeCell ref="A5:T5"/>
    <mergeCell ref="AG6:AG7"/>
    <mergeCell ref="AH6:AI6"/>
    <mergeCell ref="X6:X7"/>
    <mergeCell ref="Y6:AA6"/>
    <mergeCell ref="AB6:AB7"/>
    <mergeCell ref="AC6:AE6"/>
    <mergeCell ref="Q6:S6"/>
    <mergeCell ref="T6:T7"/>
    <mergeCell ref="I8:I17"/>
    <mergeCell ref="U6:W6"/>
    <mergeCell ref="AF6:AF7"/>
    <mergeCell ref="I6:I7"/>
    <mergeCell ref="J6:J7"/>
    <mergeCell ref="K6:K7"/>
    <mergeCell ref="L6:N6"/>
    <mergeCell ref="A289:H289"/>
    <mergeCell ref="B131:D131"/>
    <mergeCell ref="I240:I268"/>
    <mergeCell ref="O6:O7"/>
    <mergeCell ref="P6:P7"/>
    <mergeCell ref="G6:H6"/>
    <mergeCell ref="A6:A7"/>
    <mergeCell ref="C6:C7"/>
    <mergeCell ref="D6:D7"/>
    <mergeCell ref="E6:E7"/>
    <mergeCell ref="F6:F7"/>
    <mergeCell ref="A130:H130"/>
    <mergeCell ref="B19:D19"/>
    <mergeCell ref="I277:I288"/>
    <mergeCell ref="B8:D8"/>
    <mergeCell ref="A54:H54"/>
    <mergeCell ref="B164:D164"/>
    <mergeCell ref="A212:H212"/>
    <mergeCell ref="B213:D213"/>
    <mergeCell ref="A239:H239"/>
    <mergeCell ref="I164:I211"/>
    <mergeCell ref="A18:H18"/>
    <mergeCell ref="I355:I358"/>
    <mergeCell ref="B270:D270"/>
    <mergeCell ref="I270:I275"/>
    <mergeCell ref="I213:I238"/>
    <mergeCell ref="I303:I308"/>
    <mergeCell ref="I290:I301"/>
    <mergeCell ref="I310:I353"/>
    <mergeCell ref="A276:H276"/>
    <mergeCell ref="B277:D277"/>
    <mergeCell ref="B240:D240"/>
    <mergeCell ref="A269:H269"/>
    <mergeCell ref="B40:D40"/>
    <mergeCell ref="I55:I92"/>
    <mergeCell ref="B290:D290"/>
    <mergeCell ref="A163:H163"/>
    <mergeCell ref="A360:H360"/>
    <mergeCell ref="A302:H302"/>
    <mergeCell ref="B303:D303"/>
    <mergeCell ref="A309:H309"/>
    <mergeCell ref="B310:D310"/>
    <mergeCell ref="A354:H354"/>
    <mergeCell ref="B355:D355"/>
    <mergeCell ref="A359:H359"/>
  </mergeCells>
  <dataValidations count="7">
    <dataValidation type="decimal" allowBlank="1" showInputMessage="1" showErrorMessage="1" errorTitle="Sólo números" error="Sólo ingresar números sin letras_x000a_" sqref="Q358:S358 AC356:AE358 Y356:AA358 L356:M358 AC311:AE353 Y353:AA353 Q353:S353 L353:M353 U353 AC304:AE308 V304:W306 AC291:AE301 U300:W301 L291:L299 AC214:AE238 W237:W238 U237:U238 AC165:AE211 Q210:Q211 L210:M211 U210:W211 S161:S162 Q161:Q162 U161:W162 L161:M162 Y161:AA162 AC132:AE162 S128:S129 U128:W129 Y128:AA129 L128:M129 Q128:Q129 L132:L160 U132:U160 AC95:AE129 U91:W92 L91:M92 S91:S92 W9:W15 U52:W53 L52:M53 Q37:S38 Y37:AA38 AC9:AE17 L37:M38 L27:M28 U27:W28 Q27:S28 R52:S53 AC20:AE28 R16:S17 Y16:AA17 L16:M17 Y20:AA28 Y41:AA53 AC31:AE38 L9:L15 U16:V17 U37:V38 AC41:AE53 Y56:AA92 AC56:AE92 Y165:AA211 U280:U286 Q287:Q288 Q274:Q275 L274:M275 Y274:AA275 U274:W275 R238 S237:S238 Q237:Q238 L237:M238 Y237:AA238 V214:W235 W241:W249 Y267:AA268 L267:M268 Q267:Q268 S267:S268 R268 AC271:AE275 S274:S275 L287:M288 U287:W288 S278:S288 U267:V268 AC241:AE268 W271:W273 Y278:AA288 AC278:AE288 Q308:R308 S307:S308 Y307:AA308 U307:W308 L304:M308 L300:M301 W291:W299 Q300:Q301 S300:S301 Y300:AA301 W311:W353 V321:V353 U358:W358">
      <formula1>-100000000</formula1>
      <formula2>10000000000</formula2>
    </dataValidation>
    <dataValidation type="date" errorStyle="information" operator="greaterThan" allowBlank="1" showInputMessage="1" showErrorMessage="1" errorTitle="SÓLO FECHAS" error="Las fechas corresponden al presupuesto 2014" sqref="H311:H352 G267:G268 G321:G353 G308 G304:H306 G132:G162 G16:G17 G128:G129 G52:G53 G91:G92 G9:H10 G37:H38 G27:H28 H20:H26 G214:H235 G287:G288 G237:H238 G210:G211 G271:H272 G274:G275 G291:H299 G300:G301 G356:G358">
      <formula1>41275</formula1>
    </dataValidation>
    <dataValidation allowBlank="1" showInputMessage="1" showErrorMessage="1" errorTitle="Sólo números" error="Sólo ingresar números sin letras_x000a_" sqref="N355:N358 N213:N238 N164:N211 N131:N162 N94:N129 N40:N53 N55:N92 N8:N17 N19:N28 N30:N38 N290:N301 N270:N275 N240:N268 N277:N288 N310:N353 N303:N304 N307:N308"/>
    <dataValidation type="date" operator="greaterThan" allowBlank="1" showInputMessage="1" showErrorMessage="1" errorTitle="Error en Ingresos de Fechas" error="La fecha debe corresponder al Año 2014." sqref="C356:C358 G311:G320 C311:C353 C210:C211 C128:C129 C9:C17 C91:C92 C37:C38 C52:C53 C41 C20:C28 G20:G26 C132:C162 C214:C235 C267:C268 C271:C275 C237:C238 C278:C288 C291:C301 C304:C308">
      <formula1>41275</formula1>
    </dataValidation>
    <dataValidation type="textLength" operator="lessThanOrEqual" allowBlank="1" showInputMessage="1" showErrorMessage="1" errorTitle="MÁXIMO DE CARACTERES SOBREPASADO" error="Sólo 255 caracteres por celdas" sqref="K356:K358 O356:P358 D356:F358 B356:B358 D353:F353 O353:P353 K353 E311:F352 B311:B353 D304:F308 K287:K288 B241:B251 K210:K211 O210:P211 D210:F211 B211 E165:F209 E132:F160 K128:K129 D161:F162 O161:P162 K161:K162 E56:F90 B128:B129 O128:P129 D128:D129 F128:F129 E129 E95:F127 K91:K92 D91:F92 O91:P92 K37:K38 B31:B38 B9:B17 K52:K53 D52:F53 O52:P53 O37:P38 K27:K28 D37:F38 O27:P28 D31:E36 D9:F17 O16:P17 B20:B28 D20:F28 B41:B53 K9:K17 E41:F51 B56:B92 B132:B162 B165:B209 B214:B235 E214:F236 F237:F238 D237:D238 D278:E279 D287:E288 E280:E286 D271:F275 O274:P275 E241:F266 B271:B275 K237:K238 O237:P238 B237:B238 B267:B268 D267:F268 O267:P268 K267:K268 K274:K275 O287:P288 B278:B288 F278:F288 B291:B301 D291:F301 O307:P308 O300:P301 K307:K308 B304:B308 K300:K301">
      <formula1>255</formula1>
    </dataValidation>
    <dataValidation type="textLength" operator="lessThanOrEqual" allowBlank="1" showInputMessage="1" showErrorMessage="1" sqref="J311:J353 J210:J211 J91:J92 S20:S26 J52:J53 J37:J38 J9:J17 J20:J28 J132:J162 W160 J271:J273 V311:V320">
      <formula1>255</formula1>
    </dataValidation>
    <dataValidation type="date" allowBlank="1" showInputMessage="1" showErrorMessage="1" errorTitle="SÓLO FECHAS" error="Las fechas corresponden a las del Año 2013" sqref="G11:G15 H11 H13 G273:H273">
      <formula1>41275</formula1>
      <formula2>41639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1" fitToHeight="20" orientation="landscape" r:id="rId1"/>
  <headerFooter alignWithMargins="0"/>
  <ignoredErrors>
    <ignoredError sqref="AI359 AB54 AF54 AB26 T93 AB93 AB130:AF130 AB212 T239 T276 T302 T309 T354" formula="1"/>
    <ignoredError sqref="U280:U284 J53 W287:W288" unlockedFormula="1"/>
    <ignoredError sqref="L3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="85" zoomScaleNormal="85" workbookViewId="0">
      <pane ySplit="7" topLeftCell="A8" activePane="bottomLeft" state="frozen"/>
      <selection activeCell="A140" sqref="A140"/>
      <selection pane="bottomLeft" activeCell="A140" sqref="A14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90" t="str">
        <f>+'24-03-341'!A1:AI1</f>
        <v>PARTIDA 21 - 01 - 01 "SUBSECRETARIA DE SERVICIOS SOCIALES"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1" customFormat="1" ht="16.5" customHeight="1">
      <c r="A2" s="190" t="s">
        <v>76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1" customFormat="1" ht="16.5" customHeight="1">
      <c r="A3" s="190" t="str">
        <f>+'24-03-341'!A3:AI3</f>
        <v>EJECUCIÓN AL 30 DE JUNIO  DE 2014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1:25" ht="18" customHeight="1">
      <c r="A5" s="226" t="str">
        <f>+'24-03-341'!A5:H5</f>
        <v xml:space="preserve">24-03-341 FICHA DE PROTECCION SOCIAL 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8"/>
    </row>
    <row r="6" spans="1:25" s="3" customFormat="1" ht="25.5" customHeight="1">
      <c r="A6" s="219" t="s">
        <v>34</v>
      </c>
      <c r="B6" s="220" t="s">
        <v>32</v>
      </c>
      <c r="C6" s="220" t="s">
        <v>51</v>
      </c>
      <c r="D6" s="222" t="s">
        <v>21</v>
      </c>
      <c r="E6" s="223"/>
      <c r="F6" s="224"/>
      <c r="G6" s="225" t="s">
        <v>33</v>
      </c>
      <c r="H6" s="225"/>
      <c r="I6" s="225"/>
      <c r="J6" s="199" t="s">
        <v>23</v>
      </c>
      <c r="K6" s="225" t="s">
        <v>33</v>
      </c>
      <c r="L6" s="225"/>
      <c r="M6" s="225"/>
      <c r="N6" s="199" t="s">
        <v>24</v>
      </c>
      <c r="O6" s="225" t="s">
        <v>33</v>
      </c>
      <c r="P6" s="225"/>
      <c r="Q6" s="225"/>
      <c r="R6" s="199" t="s">
        <v>25</v>
      </c>
      <c r="S6" s="225" t="s">
        <v>33</v>
      </c>
      <c r="T6" s="225"/>
      <c r="U6" s="225"/>
      <c r="V6" s="199" t="s">
        <v>26</v>
      </c>
      <c r="W6" s="220" t="s">
        <v>47</v>
      </c>
      <c r="X6" s="229" t="s">
        <v>27</v>
      </c>
      <c r="Y6" s="229"/>
    </row>
    <row r="7" spans="1:25" s="3" customFormat="1" ht="24" customHeight="1">
      <c r="A7" s="219"/>
      <c r="B7" s="221"/>
      <c r="C7" s="221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00"/>
      <c r="K7" s="44" t="s">
        <v>38</v>
      </c>
      <c r="L7" s="44" t="s">
        <v>39</v>
      </c>
      <c r="M7" s="44" t="s">
        <v>40</v>
      </c>
      <c r="N7" s="200"/>
      <c r="O7" s="44" t="s">
        <v>41</v>
      </c>
      <c r="P7" s="44" t="s">
        <v>42</v>
      </c>
      <c r="Q7" s="44" t="s">
        <v>43</v>
      </c>
      <c r="R7" s="200"/>
      <c r="S7" s="44" t="s">
        <v>44</v>
      </c>
      <c r="T7" s="44" t="s">
        <v>45</v>
      </c>
      <c r="U7" s="44" t="s">
        <v>46</v>
      </c>
      <c r="V7" s="200"/>
      <c r="W7" s="221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+'24-03-341'!I18</f>
        <v>63789826</v>
      </c>
      <c r="C8" s="9">
        <f>+'24-03-341'!J18</f>
        <v>61675525</v>
      </c>
      <c r="D8" s="9">
        <f>+'24-03-341'!L18</f>
        <v>0</v>
      </c>
      <c r="E8" s="9">
        <f>+'24-03-341'!M18</f>
        <v>0</v>
      </c>
      <c r="F8" s="9">
        <f>+'24-03-341'!N18</f>
        <v>0</v>
      </c>
      <c r="G8" s="9">
        <f>+'24-03-341'!Q18</f>
        <v>0</v>
      </c>
      <c r="H8" s="9">
        <f>+'24-03-341'!R18</f>
        <v>61960</v>
      </c>
      <c r="I8" s="9">
        <f>+'24-03-341'!S18</f>
        <v>5268301</v>
      </c>
      <c r="J8" s="9">
        <f>+'24-03-341'!T18</f>
        <v>7943371</v>
      </c>
      <c r="K8" s="9">
        <f>+'24-03-341'!U18</f>
        <v>2628600</v>
      </c>
      <c r="L8" s="9">
        <f>+'24-03-341'!V18</f>
        <v>2628600</v>
      </c>
      <c r="M8" s="9">
        <f>+'24-03-341'!W18</f>
        <v>18733036</v>
      </c>
      <c r="N8" s="9">
        <f>+'24-03-341'!X18</f>
        <v>23990236</v>
      </c>
      <c r="O8" s="9">
        <f>+'24-03-341'!Y18</f>
        <v>0</v>
      </c>
      <c r="P8" s="9">
        <f>+'24-03-341'!Z18</f>
        <v>0</v>
      </c>
      <c r="Q8" s="9">
        <f>+'24-03-341'!AA18</f>
        <v>0</v>
      </c>
      <c r="R8" s="9">
        <f>+'24-03-341'!AB18</f>
        <v>0</v>
      </c>
      <c r="S8" s="9">
        <f>+'24-03-341'!AC18</f>
        <v>0</v>
      </c>
      <c r="T8" s="9">
        <f>+'24-03-341'!AD18</f>
        <v>0</v>
      </c>
      <c r="U8" s="9">
        <f>+'24-03-341'!AE18</f>
        <v>0</v>
      </c>
      <c r="V8" s="9">
        <f>+'24-03-341'!AF18</f>
        <v>0</v>
      </c>
      <c r="W8" s="9">
        <f>+'24-03-341'!AG18</f>
        <v>31933607</v>
      </c>
      <c r="X8" s="11">
        <f>+'24-03-341'!AH18</f>
        <v>0.50060658575867567</v>
      </c>
      <c r="Y8" s="11">
        <f>+'24-03-341'!AI18</f>
        <v>1.5119965199731786E-2</v>
      </c>
    </row>
    <row r="9" spans="1:25" s="12" customFormat="1" ht="26.25" customHeight="1">
      <c r="A9" s="10" t="s">
        <v>12</v>
      </c>
      <c r="B9" s="9">
        <f>+'24-03-341'!I29</f>
        <v>104119393</v>
      </c>
      <c r="C9" s="9">
        <f>+'24-03-341'!J29</f>
        <v>99466151</v>
      </c>
      <c r="D9" s="9">
        <f>+'24-03-341'!L29</f>
        <v>0</v>
      </c>
      <c r="E9" s="9">
        <f>+'24-03-341'!M29</f>
        <v>0</v>
      </c>
      <c r="F9" s="9">
        <f>+'24-03-341'!N29</f>
        <v>0</v>
      </c>
      <c r="G9" s="9">
        <f>+'24-03-341'!Q29</f>
        <v>71478</v>
      </c>
      <c r="H9" s="9">
        <f>+'24-03-341'!R29</f>
        <v>8084996</v>
      </c>
      <c r="I9" s="9">
        <f>+'24-03-341'!S29</f>
        <v>46021318</v>
      </c>
      <c r="J9" s="9">
        <f>+'24-03-341'!T29</f>
        <v>54177792</v>
      </c>
      <c r="K9" s="9">
        <f>+'24-03-341'!U29</f>
        <v>3679771</v>
      </c>
      <c r="L9" s="9">
        <f>+'24-03-341'!V29</f>
        <v>2331719</v>
      </c>
      <c r="M9" s="9">
        <f>+'24-03-341'!W29</f>
        <v>4264705</v>
      </c>
      <c r="N9" s="9">
        <f>+'24-03-341'!X29</f>
        <v>10276195</v>
      </c>
      <c r="O9" s="9">
        <f>+'24-03-341'!Y29</f>
        <v>0</v>
      </c>
      <c r="P9" s="9">
        <f>+'24-03-341'!Z29</f>
        <v>0</v>
      </c>
      <c r="Q9" s="9">
        <f>+'24-03-341'!AA29</f>
        <v>0</v>
      </c>
      <c r="R9" s="9">
        <f>+'24-03-341'!AB29</f>
        <v>0</v>
      </c>
      <c r="S9" s="9">
        <f>+'24-03-341'!AC29</f>
        <v>0</v>
      </c>
      <c r="T9" s="9">
        <f>+'24-03-341'!AD29</f>
        <v>0</v>
      </c>
      <c r="U9" s="9">
        <f>+'24-03-341'!AE29</f>
        <v>0</v>
      </c>
      <c r="V9" s="9">
        <f>+'24-03-341'!AF29</f>
        <v>0</v>
      </c>
      <c r="W9" s="9">
        <f>+'24-03-341'!AG29</f>
        <v>64453987</v>
      </c>
      <c r="X9" s="11">
        <f>+'24-03-341'!AH29</f>
        <v>0.61903921203228685</v>
      </c>
      <c r="Y9" s="11">
        <f>+'24-03-341'!AI29</f>
        <v>3.0517756432086266E-2</v>
      </c>
    </row>
    <row r="10" spans="1:25" s="12" customFormat="1" ht="26.25" customHeight="1">
      <c r="A10" s="10" t="s">
        <v>13</v>
      </c>
      <c r="B10" s="9">
        <f>+'24-03-341'!I39</f>
        <v>63615487</v>
      </c>
      <c r="C10" s="9">
        <f>+'24-03-341'!J39</f>
        <v>54642103</v>
      </c>
      <c r="D10" s="9">
        <f>+'24-03-341'!L39</f>
        <v>0</v>
      </c>
      <c r="E10" s="9">
        <f>+'24-03-341'!M39</f>
        <v>0</v>
      </c>
      <c r="F10" s="9">
        <f>+'24-03-341'!N39</f>
        <v>0</v>
      </c>
      <c r="G10" s="9">
        <f>+'24-03-341'!Q39</f>
        <v>6433</v>
      </c>
      <c r="H10" s="9">
        <f>+'24-03-341'!R39</f>
        <v>4616746</v>
      </c>
      <c r="I10" s="9">
        <f>+'24-03-341'!S39</f>
        <v>2307083</v>
      </c>
      <c r="J10" s="9">
        <f>+'24-03-341'!T39</f>
        <v>6930262</v>
      </c>
      <c r="K10" s="9">
        <f>+'24-03-341'!U39</f>
        <v>1638873</v>
      </c>
      <c r="L10" s="9">
        <f>+'24-03-341'!V39</f>
        <v>1848386</v>
      </c>
      <c r="M10" s="9">
        <f>+'24-03-341'!W39</f>
        <v>29097304</v>
      </c>
      <c r="N10" s="9">
        <f>+'24-03-341'!X39</f>
        <v>32584563</v>
      </c>
      <c r="O10" s="9">
        <f>+'24-03-341'!Y39</f>
        <v>0</v>
      </c>
      <c r="P10" s="9">
        <f>+'24-03-341'!Z39</f>
        <v>0</v>
      </c>
      <c r="Q10" s="9">
        <f>+'24-03-341'!AA39</f>
        <v>0</v>
      </c>
      <c r="R10" s="9">
        <f>+'24-03-341'!AB39</f>
        <v>0</v>
      </c>
      <c r="S10" s="9">
        <f>+'24-03-341'!AC39</f>
        <v>0</v>
      </c>
      <c r="T10" s="9">
        <f>+'24-03-341'!AD39</f>
        <v>0</v>
      </c>
      <c r="U10" s="9">
        <f>+'24-03-341'!AE39</f>
        <v>0</v>
      </c>
      <c r="V10" s="9">
        <f>+'24-03-341'!AF39</f>
        <v>0</v>
      </c>
      <c r="W10" s="9">
        <f>+'24-03-341'!AG39</f>
        <v>39514825</v>
      </c>
      <c r="X10" s="11">
        <f>+'24-03-341'!AH39</f>
        <v>0.62115102569284741</v>
      </c>
      <c r="Y10" s="11">
        <f>+'24-03-341'!AI39</f>
        <v>1.8709530021882324E-2</v>
      </c>
    </row>
    <row r="11" spans="1:25" s="12" customFormat="1" ht="26.25" customHeight="1">
      <c r="A11" s="10" t="s">
        <v>14</v>
      </c>
      <c r="B11" s="9">
        <f>+'24-03-341'!I54</f>
        <v>120991615</v>
      </c>
      <c r="C11" s="9">
        <f>+'24-03-341'!J54</f>
        <v>97871393</v>
      </c>
      <c r="D11" s="9">
        <f>+'24-03-341'!L54</f>
        <v>0</v>
      </c>
      <c r="E11" s="9">
        <f>+'24-03-341'!M54</f>
        <v>0</v>
      </c>
      <c r="F11" s="9">
        <f>+'24-03-341'!N54</f>
        <v>0</v>
      </c>
      <c r="G11" s="9">
        <f>+'24-03-341'!Q54</f>
        <v>0</v>
      </c>
      <c r="H11" s="9">
        <f>+'24-03-341'!R54</f>
        <v>3822992</v>
      </c>
      <c r="I11" s="9">
        <f>+'24-03-341'!S54</f>
        <v>11248042</v>
      </c>
      <c r="J11" s="9">
        <f>+'24-03-341'!T54</f>
        <v>11248042</v>
      </c>
      <c r="K11" s="9">
        <f>+'24-03-341'!U54</f>
        <v>16509111</v>
      </c>
      <c r="L11" s="9">
        <f>+'24-03-341'!V54</f>
        <v>27571759</v>
      </c>
      <c r="M11" s="9">
        <f>+'24-03-341'!W54</f>
        <v>3767389</v>
      </c>
      <c r="N11" s="9">
        <f>+'24-03-341'!X54</f>
        <v>47848259</v>
      </c>
      <c r="O11" s="9">
        <f>+'24-03-341'!Y54</f>
        <v>0</v>
      </c>
      <c r="P11" s="9">
        <f>+'24-03-341'!Z54</f>
        <v>0</v>
      </c>
      <c r="Q11" s="9">
        <f>+'24-03-341'!AA54</f>
        <v>0</v>
      </c>
      <c r="R11" s="9">
        <f>+'24-03-341'!AB54</f>
        <v>0</v>
      </c>
      <c r="S11" s="9">
        <f>+'24-03-341'!AC54</f>
        <v>0</v>
      </c>
      <c r="T11" s="9">
        <f>+'24-03-341'!AD54</f>
        <v>0</v>
      </c>
      <c r="U11" s="9">
        <f>+'24-03-341'!AE54</f>
        <v>0</v>
      </c>
      <c r="V11" s="9">
        <f>+'24-03-341'!AF54</f>
        <v>0</v>
      </c>
      <c r="W11" s="9">
        <f>+'24-03-341'!AG54</f>
        <v>59096301</v>
      </c>
      <c r="X11" s="11">
        <f>+'24-03-341'!AH54</f>
        <v>0.48843302901610164</v>
      </c>
      <c r="Y11" s="11">
        <f>+'24-03-341'!AI54</f>
        <v>2.7980992393151039E-2</v>
      </c>
    </row>
    <row r="12" spans="1:25" s="12" customFormat="1" ht="26.25" customHeight="1">
      <c r="A12" s="43" t="s">
        <v>59</v>
      </c>
      <c r="B12" s="9">
        <f>+'24-03-341'!I93</f>
        <v>262777437</v>
      </c>
      <c r="C12" s="9">
        <f>+'24-03-341'!J93</f>
        <v>249356790</v>
      </c>
      <c r="D12" s="9">
        <f>+'24-03-341'!L93</f>
        <v>0</v>
      </c>
      <c r="E12" s="9">
        <f>+'24-03-341'!M93</f>
        <v>0</v>
      </c>
      <c r="F12" s="9">
        <f>+'24-03-341'!N93</f>
        <v>0</v>
      </c>
      <c r="G12" s="9">
        <f>+'24-03-341'!Q93</f>
        <v>120968</v>
      </c>
      <c r="H12" s="9">
        <f>+'24-03-341'!R93</f>
        <v>4396600</v>
      </c>
      <c r="I12" s="9">
        <f>+'24-03-341'!S93</f>
        <v>2631799</v>
      </c>
      <c r="J12" s="9">
        <f>+'24-03-341'!T93</f>
        <v>7149367</v>
      </c>
      <c r="K12" s="9">
        <f>+'24-03-341'!U93</f>
        <v>3162798</v>
      </c>
      <c r="L12" s="9">
        <f>+'24-03-341'!V93</f>
        <v>2834480</v>
      </c>
      <c r="M12" s="9">
        <f>+'24-03-341'!W93</f>
        <v>216491378</v>
      </c>
      <c r="N12" s="9">
        <f>+'24-03-341'!X93</f>
        <v>222488656</v>
      </c>
      <c r="O12" s="9">
        <f>+'24-03-341'!Y93</f>
        <v>0</v>
      </c>
      <c r="P12" s="9">
        <f>+'24-03-341'!Z93</f>
        <v>0</v>
      </c>
      <c r="Q12" s="9">
        <f>+'24-03-341'!AA93</f>
        <v>0</v>
      </c>
      <c r="R12" s="9">
        <f>+'24-03-341'!AB93</f>
        <v>0</v>
      </c>
      <c r="S12" s="9">
        <f>+'24-03-341'!AC93</f>
        <v>0</v>
      </c>
      <c r="T12" s="9">
        <f>+'24-03-341'!AD93</f>
        <v>0</v>
      </c>
      <c r="U12" s="9">
        <f>+'24-03-341'!AE93</f>
        <v>0</v>
      </c>
      <c r="V12" s="9">
        <f>+'24-03-341'!AF93</f>
        <v>0</v>
      </c>
      <c r="W12" s="9">
        <f>+'24-03-341'!AG93</f>
        <v>229638023</v>
      </c>
      <c r="X12" s="11">
        <f>+'24-03-341'!AH93</f>
        <v>0.87388790157048379</v>
      </c>
      <c r="Y12" s="11">
        <f>+'24-03-341'!AI93</f>
        <v>0.10872930565893191</v>
      </c>
    </row>
    <row r="13" spans="1:25" s="12" customFormat="1" ht="26.25" customHeight="1">
      <c r="A13" s="10" t="s">
        <v>15</v>
      </c>
      <c r="B13" s="9">
        <f>+'24-03-341'!I130</f>
        <v>163573671</v>
      </c>
      <c r="C13" s="9">
        <f>+'24-03-341'!J130</f>
        <v>147902543</v>
      </c>
      <c r="D13" s="9">
        <f>+'24-03-341'!L130</f>
        <v>0</v>
      </c>
      <c r="E13" s="9">
        <f>+'24-03-341'!M130</f>
        <v>0</v>
      </c>
      <c r="F13" s="9">
        <f>+'24-03-341'!N130</f>
        <v>0</v>
      </c>
      <c r="G13" s="9">
        <f>+'24-03-341'!Q130</f>
        <v>0</v>
      </c>
      <c r="H13" s="9">
        <f>+'24-03-341'!R130</f>
        <v>6130766</v>
      </c>
      <c r="I13" s="9">
        <f>+'24-03-341'!S130</f>
        <v>3199313</v>
      </c>
      <c r="J13" s="9">
        <f>+'24-03-341'!T130</f>
        <v>10363004</v>
      </c>
      <c r="K13" s="9">
        <f>+'24-03-341'!U130</f>
        <v>626925</v>
      </c>
      <c r="L13" s="9">
        <f>+'24-03-341'!V130</f>
        <v>406000</v>
      </c>
      <c r="M13" s="9">
        <f>+'24-03-341'!W130</f>
        <v>121689075</v>
      </c>
      <c r="N13" s="9">
        <f>+'24-03-341'!X130</f>
        <v>122722000</v>
      </c>
      <c r="O13" s="9">
        <f>+'24-03-341'!Y130</f>
        <v>0</v>
      </c>
      <c r="P13" s="9">
        <f>+'24-03-341'!Z130</f>
        <v>0</v>
      </c>
      <c r="Q13" s="9">
        <f>+'24-03-341'!AA130</f>
        <v>0</v>
      </c>
      <c r="R13" s="9">
        <f>+'24-03-341'!AB130</f>
        <v>0</v>
      </c>
      <c r="S13" s="9">
        <f>+'24-03-341'!AC130</f>
        <v>0</v>
      </c>
      <c r="T13" s="9">
        <f>+'24-03-341'!AD130</f>
        <v>0</v>
      </c>
      <c r="U13" s="9">
        <f>+'24-03-341'!AE130</f>
        <v>0</v>
      </c>
      <c r="V13" s="9">
        <f>+'24-03-341'!AF130</f>
        <v>0</v>
      </c>
      <c r="W13" s="9">
        <f>+'24-03-341'!AG130</f>
        <v>132052079</v>
      </c>
      <c r="X13" s="11">
        <f>+'24-03-341'!AH130</f>
        <v>0.80729421912894528</v>
      </c>
      <c r="Y13" s="11">
        <f>+'24-03-341'!AI130</f>
        <v>6.2524187732135389E-2</v>
      </c>
    </row>
    <row r="14" spans="1:25" s="12" customFormat="1" ht="26.25" customHeight="1">
      <c r="A14" s="10" t="s">
        <v>16</v>
      </c>
      <c r="B14" s="9">
        <f>+'24-03-341'!I163</f>
        <v>196202660</v>
      </c>
      <c r="C14" s="9">
        <f>+'24-03-341'!J163</f>
        <v>177854618</v>
      </c>
      <c r="D14" s="9">
        <f>+'24-03-341'!L163</f>
        <v>0</v>
      </c>
      <c r="E14" s="9">
        <f>+'24-03-341'!M163</f>
        <v>0</v>
      </c>
      <c r="F14" s="9">
        <f>+'24-03-341'!N163</f>
        <v>0</v>
      </c>
      <c r="G14" s="9">
        <f>+'24-03-341'!Q163</f>
        <v>0</v>
      </c>
      <c r="H14" s="9">
        <f>+'24-03-341'!R163</f>
        <v>6835636</v>
      </c>
      <c r="I14" s="9">
        <f>+'24-03-341'!S163</f>
        <v>4025888</v>
      </c>
      <c r="J14" s="9">
        <f>+'24-03-341'!T163</f>
        <v>10861524</v>
      </c>
      <c r="K14" s="9">
        <f>+'24-03-341'!U163</f>
        <v>146301704</v>
      </c>
      <c r="L14" s="9">
        <f>+'24-03-341'!V163</f>
        <v>4141113</v>
      </c>
      <c r="M14" s="9">
        <f>+'24-03-341'!W163</f>
        <v>2760686</v>
      </c>
      <c r="N14" s="9">
        <f>+'24-03-341'!X163</f>
        <v>153203503</v>
      </c>
      <c r="O14" s="9">
        <f>+'24-03-341'!Y163</f>
        <v>0</v>
      </c>
      <c r="P14" s="9">
        <f>+'24-03-341'!Z163</f>
        <v>0</v>
      </c>
      <c r="Q14" s="9">
        <f>+'24-03-341'!AA163</f>
        <v>0</v>
      </c>
      <c r="R14" s="9">
        <f>+'24-03-341'!AB163</f>
        <v>0</v>
      </c>
      <c r="S14" s="9">
        <f>+'24-03-341'!AC163</f>
        <v>0</v>
      </c>
      <c r="T14" s="9">
        <f>+'24-03-341'!AD163</f>
        <v>0</v>
      </c>
      <c r="U14" s="9">
        <f>+'24-03-341'!AE163</f>
        <v>0</v>
      </c>
      <c r="V14" s="9">
        <f>+'24-03-341'!AF163</f>
        <v>0</v>
      </c>
      <c r="W14" s="9">
        <f>+'24-03-341'!AG163</f>
        <v>164065027</v>
      </c>
      <c r="X14" s="11">
        <f>+'24-03-341'!AH163</f>
        <v>0.83620184863956482</v>
      </c>
      <c r="Y14" s="11">
        <f>+'24-03-341'!AI163</f>
        <v>7.768171941030827E-2</v>
      </c>
    </row>
    <row r="15" spans="1:25" s="12" customFormat="1" ht="26.25" customHeight="1">
      <c r="A15" s="43" t="s">
        <v>63</v>
      </c>
      <c r="B15" s="9">
        <f>+'24-03-341'!I212</f>
        <v>345022246</v>
      </c>
      <c r="C15" s="9">
        <f>+'24-03-341'!J212</f>
        <v>303120127</v>
      </c>
      <c r="D15" s="9">
        <f>+'24-03-341'!L212</f>
        <v>0</v>
      </c>
      <c r="E15" s="9">
        <f>+'24-03-341'!M212</f>
        <v>0</v>
      </c>
      <c r="F15" s="9">
        <f>+'24-03-341'!N212</f>
        <v>0</v>
      </c>
      <c r="G15" s="9">
        <f>+'24-03-341'!Q212</f>
        <v>0</v>
      </c>
      <c r="H15" s="9">
        <f>+'24-03-341'!R212</f>
        <v>8842091</v>
      </c>
      <c r="I15" s="9">
        <f>+'24-03-341'!S212</f>
        <v>5065005</v>
      </c>
      <c r="J15" s="9">
        <f>+'24-03-341'!T212</f>
        <v>13907096</v>
      </c>
      <c r="K15" s="9">
        <f>+'24-03-341'!U212</f>
        <v>129101554</v>
      </c>
      <c r="L15" s="9">
        <f>+'24-03-341'!V212</f>
        <v>130503218</v>
      </c>
      <c r="M15" s="9">
        <f>+'24-03-341'!W212</f>
        <v>252260</v>
      </c>
      <c r="N15" s="9">
        <f>+'24-03-341'!X212</f>
        <v>259857032</v>
      </c>
      <c r="O15" s="9">
        <f>+'24-03-341'!Y212</f>
        <v>0</v>
      </c>
      <c r="P15" s="9">
        <f>+'24-03-341'!Z212</f>
        <v>0</v>
      </c>
      <c r="Q15" s="9">
        <f>+'24-03-341'!AA212</f>
        <v>0</v>
      </c>
      <c r="R15" s="9">
        <f>+'24-03-341'!AB212</f>
        <v>0</v>
      </c>
      <c r="S15" s="9">
        <f>+'24-03-341'!AC212</f>
        <v>0</v>
      </c>
      <c r="T15" s="9">
        <f>+'24-03-341'!AD212</f>
        <v>0</v>
      </c>
      <c r="U15" s="9">
        <f>+'24-03-341'!AE212</f>
        <v>0</v>
      </c>
      <c r="V15" s="9">
        <f>+'24-03-341'!AF212</f>
        <v>0</v>
      </c>
      <c r="W15" s="9">
        <f>+'24-03-341'!AG212</f>
        <v>273764128</v>
      </c>
      <c r="X15" s="11">
        <f>+'24-03-341'!AH212</f>
        <v>0.7934680478545143</v>
      </c>
      <c r="Y15" s="11">
        <f>+'24-03-341'!AI212</f>
        <v>0.12962219044954484</v>
      </c>
    </row>
    <row r="16" spans="1:25" s="12" customFormat="1" ht="26.25" customHeight="1">
      <c r="A16" s="43" t="s">
        <v>65</v>
      </c>
      <c r="B16" s="9">
        <f>+'24-03-341'!I239</f>
        <v>179886697</v>
      </c>
      <c r="C16" s="9">
        <f>+'24-03-341'!J239</f>
        <v>140172775</v>
      </c>
      <c r="D16" s="9">
        <f>+'24-03-341'!L239</f>
        <v>0</v>
      </c>
      <c r="E16" s="9">
        <f>+'24-03-341'!M239</f>
        <v>0</v>
      </c>
      <c r="F16" s="9">
        <f>+'24-03-341'!N239</f>
        <v>0</v>
      </c>
      <c r="G16" s="9">
        <f>+'24-03-341'!Q239</f>
        <v>0</v>
      </c>
      <c r="H16" s="9">
        <f>+'24-03-341'!R239</f>
        <v>8945480</v>
      </c>
      <c r="I16" s="9">
        <f>+'24-03-341'!S239</f>
        <v>3851991</v>
      </c>
      <c r="J16" s="9">
        <f>+'24-03-341'!T239</f>
        <v>12797471</v>
      </c>
      <c r="K16" s="9">
        <f>+'24-03-341'!U239</f>
        <v>4080308</v>
      </c>
      <c r="L16" s="9">
        <f>+'24-03-341'!V239</f>
        <v>72468761</v>
      </c>
      <c r="M16" s="9">
        <f>+'24-03-341'!W239</f>
        <v>31597251</v>
      </c>
      <c r="N16" s="9">
        <f>+'24-03-341'!X239</f>
        <v>7187948</v>
      </c>
      <c r="O16" s="9">
        <f>+'24-03-341'!Y239</f>
        <v>0</v>
      </c>
      <c r="P16" s="9">
        <f>+'24-03-341'!Z239</f>
        <v>0</v>
      </c>
      <c r="Q16" s="9">
        <f>+'24-03-341'!AA239</f>
        <v>0</v>
      </c>
      <c r="R16" s="9">
        <f>+'24-03-341'!AB239</f>
        <v>0</v>
      </c>
      <c r="S16" s="9">
        <f>+'24-03-341'!AC239</f>
        <v>0</v>
      </c>
      <c r="T16" s="9">
        <f>+'24-03-341'!AD239</f>
        <v>0</v>
      </c>
      <c r="U16" s="9">
        <f>+'24-03-341'!AE239</f>
        <v>0</v>
      </c>
      <c r="V16" s="9">
        <f>+'24-03-341'!AF239</f>
        <v>0</v>
      </c>
      <c r="W16" s="9">
        <f>+'24-03-341'!AG239</f>
        <v>120943791</v>
      </c>
      <c r="X16" s="11">
        <f>+'24-03-341'!AH239</f>
        <v>0.67233315757640488</v>
      </c>
      <c r="Y16" s="11">
        <f>+'24-03-341'!AI239</f>
        <v>5.726462128263915E-2</v>
      </c>
    </row>
    <row r="17" spans="1:25" s="12" customFormat="1" ht="26.25" customHeight="1">
      <c r="A17" s="10" t="s">
        <v>17</v>
      </c>
      <c r="B17" s="9">
        <f>+'24-03-341'!I269</f>
        <v>139105028</v>
      </c>
      <c r="C17" s="9">
        <f>+'24-03-341'!J269</f>
        <v>134404366</v>
      </c>
      <c r="D17" s="9">
        <f>+'24-03-341'!L269</f>
        <v>0</v>
      </c>
      <c r="E17" s="9">
        <f>+'24-03-341'!M269</f>
        <v>0</v>
      </c>
      <c r="F17" s="9">
        <f>+'24-03-341'!N269</f>
        <v>0</v>
      </c>
      <c r="G17" s="9">
        <f>+'24-03-341'!Q269</f>
        <v>0</v>
      </c>
      <c r="H17" s="9">
        <f>+'24-03-341'!R269</f>
        <v>42758086</v>
      </c>
      <c r="I17" s="9">
        <f>+'24-03-341'!S269</f>
        <v>21482190</v>
      </c>
      <c r="J17" s="9">
        <f>+'24-03-341'!T269</f>
        <v>10831142</v>
      </c>
      <c r="K17" s="9">
        <f>+'24-03-341'!U269</f>
        <v>3458032</v>
      </c>
      <c r="L17" s="9">
        <f>+'24-03-341'!V269</f>
        <v>38254937</v>
      </c>
      <c r="M17" s="9">
        <f>+'24-03-341'!W269</f>
        <v>39835781</v>
      </c>
      <c r="N17" s="9">
        <f>+'24-03-341'!X269</f>
        <v>81548750</v>
      </c>
      <c r="O17" s="9">
        <f>+'24-03-341'!Y269</f>
        <v>0</v>
      </c>
      <c r="P17" s="9">
        <f>+'24-03-341'!Z269</f>
        <v>0</v>
      </c>
      <c r="Q17" s="9">
        <f>+'24-03-341'!AA269</f>
        <v>0</v>
      </c>
      <c r="R17" s="9">
        <f>+'24-03-341'!AB269</f>
        <v>0</v>
      </c>
      <c r="S17" s="9">
        <f>+'24-03-341'!AC269</f>
        <v>0</v>
      </c>
      <c r="T17" s="9">
        <f>+'24-03-341'!AD269</f>
        <v>0</v>
      </c>
      <c r="U17" s="9">
        <f>+'24-03-341'!AE269</f>
        <v>0</v>
      </c>
      <c r="V17" s="9">
        <f>+'24-03-341'!AF269</f>
        <v>0</v>
      </c>
      <c r="W17" s="9">
        <f>+'24-03-341'!AG269</f>
        <v>92379892</v>
      </c>
      <c r="X17" s="11">
        <f>+'24-03-341'!AH269</f>
        <v>0.66410174620000073</v>
      </c>
      <c r="Y17" s="11">
        <f>+'24-03-341'!AI269</f>
        <v>4.3740149748663873E-2</v>
      </c>
    </row>
    <row r="18" spans="1:25" s="12" customFormat="1" ht="26.25" customHeight="1">
      <c r="A18" s="43" t="s">
        <v>68</v>
      </c>
      <c r="B18" s="9">
        <f>+'24-03-341'!I276</f>
        <v>48096360</v>
      </c>
      <c r="C18" s="9">
        <f>+'24-03-341'!J276</f>
        <v>44129122</v>
      </c>
      <c r="D18" s="9">
        <f>+'24-03-341'!L276</f>
        <v>0</v>
      </c>
      <c r="E18" s="9">
        <f>+'24-03-341'!M276</f>
        <v>0</v>
      </c>
      <c r="F18" s="9">
        <f>+'24-03-341'!N276</f>
        <v>0</v>
      </c>
      <c r="G18" s="9">
        <f>+'24-03-341'!Q276</f>
        <v>0</v>
      </c>
      <c r="H18" s="9">
        <f>+'24-03-341'!R276</f>
        <v>4518233</v>
      </c>
      <c r="I18" s="9">
        <f>+'24-03-341'!S276</f>
        <v>2189064</v>
      </c>
      <c r="J18" s="9">
        <f>+'24-03-341'!T276</f>
        <v>6707297</v>
      </c>
      <c r="K18" s="9">
        <f>+'24-03-341'!U276</f>
        <v>1945440</v>
      </c>
      <c r="L18" s="9">
        <f>+'24-03-341'!V276</f>
        <v>2306685</v>
      </c>
      <c r="M18" s="9">
        <f>+'24-03-341'!W276</f>
        <v>13698702</v>
      </c>
      <c r="N18" s="9">
        <f>+'24-03-341'!X276</f>
        <v>17950827</v>
      </c>
      <c r="O18" s="9">
        <f>+'24-03-341'!Y276</f>
        <v>0</v>
      </c>
      <c r="P18" s="9">
        <f>+'24-03-341'!Z276</f>
        <v>0</v>
      </c>
      <c r="Q18" s="9">
        <f>+'24-03-341'!AA276</f>
        <v>0</v>
      </c>
      <c r="R18" s="9">
        <f>+'24-03-341'!AB276</f>
        <v>0</v>
      </c>
      <c r="S18" s="9">
        <f>+'24-03-341'!AC276</f>
        <v>0</v>
      </c>
      <c r="T18" s="9">
        <f>+'24-03-341'!AD276</f>
        <v>0</v>
      </c>
      <c r="U18" s="9">
        <f>+'24-03-341'!AE276</f>
        <v>0</v>
      </c>
      <c r="V18" s="9">
        <f>+'24-03-341'!AF276</f>
        <v>0</v>
      </c>
      <c r="W18" s="9">
        <f>+'24-03-341'!AG276</f>
        <v>24658124</v>
      </c>
      <c r="X18" s="11">
        <f>+'24-03-341'!AH276</f>
        <v>0.51268170813758052</v>
      </c>
      <c r="Y18" s="11">
        <f>+'24-03-341'!AI276</f>
        <v>1.1675160177510519E-2</v>
      </c>
    </row>
    <row r="19" spans="1:25" s="12" customFormat="1" ht="26.25" customHeight="1">
      <c r="A19" s="10" t="s">
        <v>18</v>
      </c>
      <c r="B19" s="9">
        <f>+'24-03-341'!I289</f>
        <v>43681907</v>
      </c>
      <c r="C19" s="9">
        <f>+'24-03-341'!J289</f>
        <v>41948525</v>
      </c>
      <c r="D19" s="9">
        <f>+'24-03-341'!L289</f>
        <v>0</v>
      </c>
      <c r="E19" s="9">
        <f>+'24-03-341'!M289</f>
        <v>0</v>
      </c>
      <c r="F19" s="9">
        <f>+'24-03-341'!N289</f>
        <v>0</v>
      </c>
      <c r="G19" s="9">
        <f>+'24-03-341'!Q289</f>
        <v>0</v>
      </c>
      <c r="H19" s="9">
        <f>+'24-03-341'!R289</f>
        <v>3912560</v>
      </c>
      <c r="I19" s="9">
        <f>+'24-03-341'!S289</f>
        <v>14464167</v>
      </c>
      <c r="J19" s="9">
        <f>+'24-03-341'!T289</f>
        <v>18376727</v>
      </c>
      <c r="K19" s="9">
        <f>+'24-03-341'!U289</f>
        <v>7141654</v>
      </c>
      <c r="L19" s="9">
        <f>+'24-03-341'!V289</f>
        <v>2455984</v>
      </c>
      <c r="M19" s="9">
        <f>+'24-03-341'!W289</f>
        <v>2469210</v>
      </c>
      <c r="N19" s="9">
        <f>+'24-03-341'!X289</f>
        <v>12066848</v>
      </c>
      <c r="O19" s="9">
        <f>+'24-03-341'!Y289</f>
        <v>0</v>
      </c>
      <c r="P19" s="9">
        <f>+'24-03-341'!Z289</f>
        <v>0</v>
      </c>
      <c r="Q19" s="9">
        <f>+'24-03-341'!AA289</f>
        <v>0</v>
      </c>
      <c r="R19" s="9">
        <f>+'24-03-341'!AB289</f>
        <v>0</v>
      </c>
      <c r="S19" s="9">
        <f>+'24-03-341'!AC289</f>
        <v>0</v>
      </c>
      <c r="T19" s="9">
        <f>+'24-03-341'!AD289</f>
        <v>0</v>
      </c>
      <c r="U19" s="9">
        <f>+'24-03-341'!AE289</f>
        <v>0</v>
      </c>
      <c r="V19" s="9">
        <f>+'24-03-341'!AF289</f>
        <v>0</v>
      </c>
      <c r="W19" s="9">
        <f>+'24-03-341'!AG289</f>
        <v>30443575</v>
      </c>
      <c r="X19" s="11">
        <f>+'24-03-341'!AH289</f>
        <v>0.6969378649151009</v>
      </c>
      <c r="Y19" s="11">
        <f>+'24-03-341'!AI289</f>
        <v>1.4414462937288125E-2</v>
      </c>
    </row>
    <row r="20" spans="1:25" s="12" customFormat="1" ht="26.25" customHeight="1">
      <c r="A20" s="15" t="s">
        <v>71</v>
      </c>
      <c r="B20" s="9">
        <f>+'24-03-341'!I302</f>
        <v>72456952</v>
      </c>
      <c r="C20" s="9">
        <f>+'24-03-341'!J302</f>
        <v>65891216</v>
      </c>
      <c r="D20" s="9">
        <f>+'24-03-341'!L302</f>
        <v>0</v>
      </c>
      <c r="E20" s="9">
        <f>+'24-03-341'!M302</f>
        <v>0</v>
      </c>
      <c r="F20" s="9">
        <f>+'24-03-341'!N302</f>
        <v>0</v>
      </c>
      <c r="G20" s="9">
        <f>+'24-03-341'!Q302</f>
        <v>0</v>
      </c>
      <c r="H20" s="9">
        <f>+'24-03-341'!R302</f>
        <v>4007366</v>
      </c>
      <c r="I20" s="9">
        <f>+'24-03-341'!S302</f>
        <v>1006301</v>
      </c>
      <c r="J20" s="9">
        <f>+'24-03-341'!T302</f>
        <v>5013667</v>
      </c>
      <c r="K20" s="9">
        <f>+'24-03-341'!U302</f>
        <v>733067</v>
      </c>
      <c r="L20" s="9">
        <f>+'24-03-341'!V302</f>
        <v>913772</v>
      </c>
      <c r="M20" s="9">
        <f>+'24-03-341'!W302</f>
        <v>47758627</v>
      </c>
      <c r="N20" s="9">
        <f>+'24-03-341'!X302</f>
        <v>49405466</v>
      </c>
      <c r="O20" s="9">
        <f>+'24-03-341'!Y302</f>
        <v>0</v>
      </c>
      <c r="P20" s="9">
        <f>+'24-03-341'!Z302</f>
        <v>0</v>
      </c>
      <c r="Q20" s="9">
        <f>+'24-03-341'!AA302</f>
        <v>0</v>
      </c>
      <c r="R20" s="9">
        <f>+'24-03-341'!AB302</f>
        <v>0</v>
      </c>
      <c r="S20" s="9">
        <f>+'24-03-341'!AC302</f>
        <v>0</v>
      </c>
      <c r="T20" s="9">
        <f>+'24-03-341'!AD302</f>
        <v>0</v>
      </c>
      <c r="U20" s="9">
        <f>+'24-03-341'!AE302</f>
        <v>0</v>
      </c>
      <c r="V20" s="9">
        <f>+'24-03-341'!AF302</f>
        <v>0</v>
      </c>
      <c r="W20" s="9">
        <f>+'24-03-341'!AG302</f>
        <v>54419133</v>
      </c>
      <c r="X20" s="11">
        <f>+'24-03-341'!AH302</f>
        <v>0.75105468140586429</v>
      </c>
      <c r="Y20" s="11">
        <f>+'24-03-341'!AI302</f>
        <v>2.5766440889673867E-2</v>
      </c>
    </row>
    <row r="21" spans="1:25" s="12" customFormat="1" ht="26.25" customHeight="1">
      <c r="A21" s="13" t="s">
        <v>20</v>
      </c>
      <c r="B21" s="9">
        <f>+'24-03-341'!I309</f>
        <v>41697103</v>
      </c>
      <c r="C21" s="9">
        <f>+'24-03-341'!J309</f>
        <v>38991591</v>
      </c>
      <c r="D21" s="9">
        <f>+'24-03-341'!L309</f>
        <v>8194</v>
      </c>
      <c r="E21" s="9">
        <f>+'24-03-341'!M309</f>
        <v>8194</v>
      </c>
      <c r="F21" s="9">
        <f>+'24-03-341'!N309</f>
        <v>0</v>
      </c>
      <c r="G21" s="9">
        <f>+'24-03-341'!Q309</f>
        <v>95292</v>
      </c>
      <c r="H21" s="9">
        <f>+'24-03-341'!R309</f>
        <v>1659378</v>
      </c>
      <c r="I21" s="9">
        <f>+'24-03-341'!S309</f>
        <v>932181</v>
      </c>
      <c r="J21" s="9">
        <f>+'24-03-341'!T309</f>
        <v>2686851</v>
      </c>
      <c r="K21" s="9">
        <f>+'24-03-341'!U309</f>
        <v>1217914</v>
      </c>
      <c r="L21" s="9">
        <f>+'24-03-341'!V309</f>
        <v>20055206</v>
      </c>
      <c r="M21" s="9">
        <f>+'24-03-341'!W309</f>
        <v>2449086</v>
      </c>
      <c r="N21" s="9">
        <f>+'24-03-341'!X309</f>
        <v>23722206</v>
      </c>
      <c r="O21" s="9">
        <f>+'24-03-341'!Y309</f>
        <v>0</v>
      </c>
      <c r="P21" s="9">
        <f>+'24-03-341'!Z309</f>
        <v>0</v>
      </c>
      <c r="Q21" s="9">
        <f>+'24-03-341'!AA309</f>
        <v>0</v>
      </c>
      <c r="R21" s="9">
        <f>+'24-03-341'!AB309</f>
        <v>0</v>
      </c>
      <c r="S21" s="9">
        <f>+'24-03-341'!AC309</f>
        <v>0</v>
      </c>
      <c r="T21" s="9">
        <f>+'24-03-341'!AD309</f>
        <v>0</v>
      </c>
      <c r="U21" s="9">
        <f>+'24-03-341'!AE309</f>
        <v>0</v>
      </c>
      <c r="V21" s="9">
        <f>+'24-03-341'!AF309</f>
        <v>0</v>
      </c>
      <c r="W21" s="9">
        <f>+'24-03-341'!AG309</f>
        <v>26409057</v>
      </c>
      <c r="X21" s="11">
        <f>+'24-03-341'!AH309</f>
        <v>0.63335472011089111</v>
      </c>
      <c r="Y21" s="11">
        <f>+'24-03-341'!AI309</f>
        <v>1.2504194180060308E-2</v>
      </c>
    </row>
    <row r="22" spans="1:25" s="12" customFormat="1" ht="26.25" customHeight="1">
      <c r="A22" s="13" t="s">
        <v>19</v>
      </c>
      <c r="B22" s="9">
        <f>+'24-03-341'!I354</f>
        <v>569046817</v>
      </c>
      <c r="C22" s="9">
        <f>+'24-03-341'!J354</f>
        <v>510569613</v>
      </c>
      <c r="D22" s="9">
        <f>+'24-03-341'!L354</f>
        <v>0</v>
      </c>
      <c r="E22" s="9">
        <f>+'24-03-341'!M354</f>
        <v>0</v>
      </c>
      <c r="F22" s="9">
        <f>+'24-03-341'!N354</f>
        <v>0</v>
      </c>
      <c r="G22" s="9">
        <f>+'24-03-341'!Q354</f>
        <v>0</v>
      </c>
      <c r="H22" s="9">
        <f>+'24-03-341'!R354</f>
        <v>0</v>
      </c>
      <c r="I22" s="9">
        <f>+'24-03-341'!S354</f>
        <v>1852585</v>
      </c>
      <c r="J22" s="9">
        <f>+'24-03-341'!T354</f>
        <v>1852585</v>
      </c>
      <c r="K22" s="9">
        <f>+'24-03-341'!U354</f>
        <v>1404935</v>
      </c>
      <c r="L22" s="9">
        <f>+'24-03-341'!V354</f>
        <v>168266364</v>
      </c>
      <c r="M22" s="9">
        <f>+'24-03-341'!W354</f>
        <v>328515729</v>
      </c>
      <c r="N22" s="9">
        <f>+'24-03-341'!X354</f>
        <v>498187028</v>
      </c>
      <c r="O22" s="9">
        <f>+'24-03-341'!Y354</f>
        <v>0</v>
      </c>
      <c r="P22" s="9">
        <f>+'24-03-341'!Z354</f>
        <v>0</v>
      </c>
      <c r="Q22" s="9">
        <f>+'24-03-341'!AA354</f>
        <v>0</v>
      </c>
      <c r="R22" s="9">
        <f>+'24-03-341'!AB354</f>
        <v>0</v>
      </c>
      <c r="S22" s="9">
        <f>+'24-03-341'!AC354</f>
        <v>0</v>
      </c>
      <c r="T22" s="9">
        <f>+'24-03-341'!AD354</f>
        <v>0</v>
      </c>
      <c r="U22" s="9">
        <f>+'24-03-341'!AE354</f>
        <v>0</v>
      </c>
      <c r="V22" s="9">
        <f>+'24-03-341'!AF354</f>
        <v>0</v>
      </c>
      <c r="W22" s="9">
        <f>+'24-03-341'!AG354</f>
        <v>500039613</v>
      </c>
      <c r="X22" s="11">
        <f>+'24-03-341'!AH354</f>
        <v>0.878731939203519</v>
      </c>
      <c r="Y22" s="11">
        <f>+'24-03-341'!AI354</f>
        <v>0.23675939730351633</v>
      </c>
    </row>
    <row r="23" spans="1:25" s="12" customFormat="1" ht="26.25" customHeight="1">
      <c r="A23" s="245" t="s">
        <v>49</v>
      </c>
      <c r="B23" s="9">
        <f>+'24-03-341'!I359</f>
        <v>1845863801</v>
      </c>
      <c r="C23" s="9">
        <f>+'24-03-341'!J359</f>
        <v>1002306434</v>
      </c>
      <c r="D23" s="9">
        <f>+'24-03-341'!L359</f>
        <v>0</v>
      </c>
      <c r="E23" s="9">
        <f>+'24-03-341'!M359</f>
        <v>0</v>
      </c>
      <c r="F23" s="9">
        <f>+'24-03-341'!N359</f>
        <v>0</v>
      </c>
      <c r="G23" s="9">
        <f>+'24-03-341'!Q359</f>
        <v>12504723</v>
      </c>
      <c r="H23" s="9">
        <f>+'24-03-341'!R359</f>
        <v>81313810</v>
      </c>
      <c r="I23" s="9">
        <f>+'24-03-341'!S359</f>
        <v>43516142</v>
      </c>
      <c r="J23" s="9">
        <f>+'24-03-341'!T359</f>
        <v>137334675</v>
      </c>
      <c r="K23" s="9">
        <f>+'24-03-341'!U359</f>
        <v>47828371</v>
      </c>
      <c r="L23" s="9">
        <f>+'24-03-341'!V359</f>
        <v>37262420</v>
      </c>
      <c r="M23" s="9">
        <f>+'24-03-341'!W359</f>
        <v>45779278</v>
      </c>
      <c r="N23" s="9">
        <f>+'24-03-341'!X359</f>
        <v>130870069</v>
      </c>
      <c r="O23" s="9">
        <f>+'24-03-341'!Y359</f>
        <v>0</v>
      </c>
      <c r="P23" s="9">
        <f>+'24-03-341'!Z359</f>
        <v>0</v>
      </c>
      <c r="Q23" s="9">
        <f>+'24-03-341'!AA359</f>
        <v>0</v>
      </c>
      <c r="R23" s="9">
        <f>+'24-03-341'!AB359</f>
        <v>0</v>
      </c>
      <c r="S23" s="9">
        <f>+'24-03-341'!AC359</f>
        <v>0</v>
      </c>
      <c r="T23" s="9">
        <f>+'24-03-341'!AD359</f>
        <v>0</v>
      </c>
      <c r="U23" s="9">
        <f>+'24-03-341'!AE359</f>
        <v>0</v>
      </c>
      <c r="V23" s="9">
        <f>+'24-03-341'!AF359</f>
        <v>0</v>
      </c>
      <c r="W23" s="9">
        <f>+'24-03-341'!AG359</f>
        <v>268204744</v>
      </c>
      <c r="X23" s="11">
        <f>+'24-03-341'!AH359</f>
        <v>0.14530039749124479</v>
      </c>
      <c r="Y23" s="11">
        <f>+'24-03-341'!AI359</f>
        <v>0.12698992618287602</v>
      </c>
    </row>
    <row r="24" spans="1:25" ht="36" customHeight="1">
      <c r="A24" s="246" t="str">
        <f>"TOTAL ASIG."&amp;" "&amp;$A$5</f>
        <v xml:space="preserve">TOTAL ASIG. 24-03-341 FICHA DE PROTECCION SOCIAL </v>
      </c>
      <c r="B24" s="67">
        <f t="shared" ref="B24:W24" si="0">SUM(B8:B23)</f>
        <v>4259927000</v>
      </c>
      <c r="C24" s="67">
        <f t="shared" si="0"/>
        <v>3170302892</v>
      </c>
      <c r="D24" s="67">
        <f t="shared" si="0"/>
        <v>8194</v>
      </c>
      <c r="E24" s="67">
        <f t="shared" ref="E24" si="1">SUM(E8:E23)</f>
        <v>8194</v>
      </c>
      <c r="F24" s="67">
        <f t="shared" si="0"/>
        <v>0</v>
      </c>
      <c r="G24" s="70">
        <f t="shared" si="0"/>
        <v>12798894</v>
      </c>
      <c r="H24" s="70">
        <f t="shared" si="0"/>
        <v>189906700</v>
      </c>
      <c r="I24" s="70">
        <f t="shared" si="0"/>
        <v>169061370</v>
      </c>
      <c r="J24" s="67">
        <f t="shared" si="0"/>
        <v>318180873</v>
      </c>
      <c r="K24" s="70">
        <f t="shared" si="0"/>
        <v>371459057</v>
      </c>
      <c r="L24" s="70">
        <f t="shared" si="0"/>
        <v>514249404</v>
      </c>
      <c r="M24" s="70">
        <f t="shared" si="0"/>
        <v>909159497</v>
      </c>
      <c r="N24" s="67">
        <f t="shared" si="0"/>
        <v>1693909586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2112015906</v>
      </c>
      <c r="X24" s="68">
        <f>IF(ISERROR(W24/B24),0,W24/B24)</f>
        <v>0.49578687756855927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22"/>
  <sheetViews>
    <sheetView tabSelected="1" workbookViewId="0">
      <pane xSplit="3" ySplit="7" topLeftCell="D8" activePane="bottomRight" state="frozen"/>
      <selection activeCell="A140" sqref="A140"/>
      <selection pane="topRight" activeCell="A140" sqref="A140"/>
      <selection pane="bottomLeft" activeCell="A140" sqref="A140"/>
      <selection pane="bottomRight" activeCell="A140" sqref="A140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4.85546875" style="2" customWidth="1"/>
    <col min="5" max="5" width="31.42578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1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89" t="s">
        <v>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s="1" customFormat="1" ht="16.5" customHeight="1">
      <c r="A2" s="190" t="s">
        <v>77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35" s="1" customFormat="1" ht="16.5" customHeight="1">
      <c r="A3" s="189" t="s">
        <v>339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</row>
    <row r="5" spans="1:35" ht="17.25" customHeight="1">
      <c r="A5" s="197" t="s">
        <v>81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35" s="3" customFormat="1" ht="25.5" customHeight="1">
      <c r="A6" s="191" t="s">
        <v>0</v>
      </c>
      <c r="B6" s="47" t="s">
        <v>34</v>
      </c>
      <c r="C6" s="192" t="s">
        <v>2</v>
      </c>
      <c r="D6" s="191" t="s">
        <v>30</v>
      </c>
      <c r="E6" s="192" t="s">
        <v>3</v>
      </c>
      <c r="F6" s="191" t="s">
        <v>31</v>
      </c>
      <c r="G6" s="191" t="s">
        <v>4</v>
      </c>
      <c r="H6" s="191"/>
      <c r="I6" s="199" t="s">
        <v>32</v>
      </c>
      <c r="J6" s="199" t="s">
        <v>10</v>
      </c>
      <c r="K6" s="191" t="s">
        <v>8</v>
      </c>
      <c r="L6" s="205" t="s">
        <v>21</v>
      </c>
      <c r="M6" s="206"/>
      <c r="N6" s="207"/>
      <c r="O6" s="191" t="s">
        <v>9</v>
      </c>
      <c r="P6" s="192" t="s">
        <v>5</v>
      </c>
      <c r="Q6" s="204" t="s">
        <v>33</v>
      </c>
      <c r="R6" s="204"/>
      <c r="S6" s="204"/>
      <c r="T6" s="194" t="s">
        <v>23</v>
      </c>
      <c r="U6" s="204" t="s">
        <v>33</v>
      </c>
      <c r="V6" s="204"/>
      <c r="W6" s="204"/>
      <c r="X6" s="208" t="s">
        <v>24</v>
      </c>
      <c r="Y6" s="204" t="s">
        <v>33</v>
      </c>
      <c r="Z6" s="204"/>
      <c r="AA6" s="204"/>
      <c r="AB6" s="194" t="s">
        <v>25</v>
      </c>
      <c r="AC6" s="204" t="s">
        <v>33</v>
      </c>
      <c r="AD6" s="204"/>
      <c r="AE6" s="204"/>
      <c r="AF6" s="194" t="s">
        <v>26</v>
      </c>
      <c r="AG6" s="194" t="s">
        <v>47</v>
      </c>
      <c r="AH6" s="196" t="s">
        <v>53</v>
      </c>
      <c r="AI6" s="196"/>
    </row>
    <row r="7" spans="1:35" s="3" customFormat="1" ht="22.5">
      <c r="A7" s="191"/>
      <c r="B7" s="48" t="s">
        <v>1</v>
      </c>
      <c r="C7" s="193"/>
      <c r="D7" s="191"/>
      <c r="E7" s="193"/>
      <c r="F7" s="191"/>
      <c r="G7" s="49" t="s">
        <v>6</v>
      </c>
      <c r="H7" s="49" t="s">
        <v>7</v>
      </c>
      <c r="I7" s="200"/>
      <c r="J7" s="200"/>
      <c r="K7" s="191"/>
      <c r="L7" s="50" t="s">
        <v>11</v>
      </c>
      <c r="M7" s="50" t="s">
        <v>22</v>
      </c>
      <c r="N7" s="51" t="s">
        <v>75</v>
      </c>
      <c r="O7" s="191"/>
      <c r="P7" s="193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9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201" t="s">
        <v>52</v>
      </c>
      <c r="C8" s="202"/>
      <c r="D8" s="203"/>
      <c r="E8" s="18"/>
      <c r="F8" s="19"/>
      <c r="G8" s="20"/>
      <c r="H8" s="20"/>
      <c r="I8" s="186">
        <v>33518550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22.5" outlineLevel="1">
      <c r="A9" s="16">
        <v>1</v>
      </c>
      <c r="B9" s="81" t="s">
        <v>90</v>
      </c>
      <c r="C9" s="76">
        <v>41687</v>
      </c>
      <c r="D9" s="75" t="s">
        <v>86</v>
      </c>
      <c r="E9" s="75" t="s">
        <v>92</v>
      </c>
      <c r="F9" s="81" t="s">
        <v>93</v>
      </c>
      <c r="G9" s="76">
        <v>41687</v>
      </c>
      <c r="H9" s="76">
        <v>42004</v>
      </c>
      <c r="I9" s="187"/>
      <c r="J9" s="77">
        <v>17056825</v>
      </c>
      <c r="K9" s="75" t="s">
        <v>87</v>
      </c>
      <c r="L9" s="35"/>
      <c r="M9" s="35"/>
      <c r="N9" s="35"/>
      <c r="O9" s="81" t="s">
        <v>88</v>
      </c>
      <c r="P9" s="28"/>
      <c r="Q9" s="35"/>
      <c r="R9" s="35">
        <v>10234095</v>
      </c>
      <c r="S9" s="82"/>
      <c r="T9" s="40">
        <f>SUM(Q9:R9)</f>
        <v>10234095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0" si="0">SUM(T9,X9,AB9,AF9)</f>
        <v>10234095</v>
      </c>
      <c r="AH9" s="41">
        <f>IF(ISERROR(AG9/I8),0,AG9/I8)</f>
        <v>0.30532630438965885</v>
      </c>
      <c r="AI9" s="42">
        <f>IF(ISERROR(AG9/$AG$105),"-",AG9/$AG$105)</f>
        <v>1.6473021396266666E-2</v>
      </c>
    </row>
    <row r="10" spans="1:35" ht="22.5" outlineLevel="1">
      <c r="A10" s="16">
        <v>2</v>
      </c>
      <c r="B10" s="84" t="s">
        <v>91</v>
      </c>
      <c r="C10" s="79">
        <v>41691</v>
      </c>
      <c r="D10" s="78" t="s">
        <v>89</v>
      </c>
      <c r="E10" s="75" t="s">
        <v>92</v>
      </c>
      <c r="F10" s="81" t="s">
        <v>93</v>
      </c>
      <c r="G10" s="76">
        <v>41691</v>
      </c>
      <c r="H10" s="76">
        <v>42004</v>
      </c>
      <c r="I10" s="188"/>
      <c r="J10" s="80">
        <v>16461725</v>
      </c>
      <c r="K10" s="78" t="s">
        <v>87</v>
      </c>
      <c r="L10" s="35"/>
      <c r="M10" s="35"/>
      <c r="N10" s="35"/>
      <c r="O10" s="81" t="s">
        <v>88</v>
      </c>
      <c r="P10" s="32"/>
      <c r="Q10" s="35"/>
      <c r="R10" s="35">
        <v>9877035</v>
      </c>
      <c r="S10" s="82"/>
      <c r="T10" s="40">
        <f>SUM(Q10:R10)</f>
        <v>9877035</v>
      </c>
      <c r="U10" s="35"/>
      <c r="V10" s="35"/>
      <c r="W10" s="35"/>
      <c r="X10" s="40">
        <f t="shared" ref="X10" si="1">SUM(U10:W10)</f>
        <v>0</v>
      </c>
      <c r="Y10" s="35"/>
      <c r="Z10" s="35"/>
      <c r="AA10" s="35"/>
      <c r="AB10" s="40">
        <f t="shared" ref="AB10" si="2">SUM(Y10:AA10)</f>
        <v>0</v>
      </c>
      <c r="AC10" s="35"/>
      <c r="AD10" s="35"/>
      <c r="AE10" s="35"/>
      <c r="AF10" s="40">
        <f t="shared" ref="AF10" si="3">SUM(AC10:AE10)</f>
        <v>0</v>
      </c>
      <c r="AG10" s="40">
        <f t="shared" si="0"/>
        <v>9877035</v>
      </c>
      <c r="AH10" s="41">
        <f>IF(ISERROR(AG10/I8),0,AG10/I8)</f>
        <v>0.29467369561034112</v>
      </c>
      <c r="AI10" s="42">
        <f>IF(ISERROR(AG10/$AG$105),"-",AG10/$AG$105)</f>
        <v>1.5898289871910973E-2</v>
      </c>
    </row>
    <row r="11" spans="1:35" ht="12.75" customHeight="1">
      <c r="A11" s="210" t="s">
        <v>56</v>
      </c>
      <c r="B11" s="211"/>
      <c r="C11" s="211"/>
      <c r="D11" s="211"/>
      <c r="E11" s="211"/>
      <c r="F11" s="211"/>
      <c r="G11" s="211"/>
      <c r="H11" s="212"/>
      <c r="I11" s="55">
        <f>I8</f>
        <v>33518550</v>
      </c>
      <c r="J11" s="55">
        <f>SUM(J9:J10)</f>
        <v>33518550</v>
      </c>
      <c r="K11" s="56"/>
      <c r="L11" s="55">
        <f>SUM(L9:L10)</f>
        <v>0</v>
      </c>
      <c r="M11" s="55">
        <f>SUM(M9:M10)</f>
        <v>0</v>
      </c>
      <c r="N11" s="55">
        <f>SUM(N9:N10)</f>
        <v>0</v>
      </c>
      <c r="O11" s="57"/>
      <c r="P11" s="59"/>
      <c r="Q11" s="55">
        <f>SUM(Q9:Q10)</f>
        <v>0</v>
      </c>
      <c r="R11" s="55">
        <f t="shared" ref="R11:S11" si="4">SUM(R9:R10)</f>
        <v>20111130</v>
      </c>
      <c r="S11" s="55">
        <f t="shared" si="4"/>
        <v>0</v>
      </c>
      <c r="T11" s="60">
        <f t="shared" ref="T11:AG11" si="5">SUM(T9:T10)</f>
        <v>20111130</v>
      </c>
      <c r="U11" s="55">
        <f t="shared" si="5"/>
        <v>0</v>
      </c>
      <c r="V11" s="55">
        <f t="shared" si="5"/>
        <v>0</v>
      </c>
      <c r="W11" s="55">
        <f t="shared" si="5"/>
        <v>0</v>
      </c>
      <c r="X11" s="60">
        <f t="shared" si="5"/>
        <v>0</v>
      </c>
      <c r="Y11" s="55">
        <f t="shared" si="5"/>
        <v>0</v>
      </c>
      <c r="Z11" s="55">
        <f t="shared" si="5"/>
        <v>0</v>
      </c>
      <c r="AA11" s="55">
        <f t="shared" si="5"/>
        <v>0</v>
      </c>
      <c r="AB11" s="60">
        <f t="shared" si="5"/>
        <v>0</v>
      </c>
      <c r="AC11" s="55">
        <f t="shared" si="5"/>
        <v>0</v>
      </c>
      <c r="AD11" s="55">
        <f t="shared" si="5"/>
        <v>0</v>
      </c>
      <c r="AE11" s="55">
        <f t="shared" si="5"/>
        <v>0</v>
      </c>
      <c r="AF11" s="60">
        <f t="shared" si="5"/>
        <v>0</v>
      </c>
      <c r="AG11" s="53">
        <f t="shared" si="5"/>
        <v>20111130</v>
      </c>
      <c r="AH11" s="54">
        <f>IF(ISERROR(AG11/I11),0,AG11/I11)</f>
        <v>0.6</v>
      </c>
      <c r="AI11" s="54">
        <f>IF(ISERROR(AG11/$AG$105),0,AG11/$AG$105)</f>
        <v>3.237131126817764E-2</v>
      </c>
    </row>
    <row r="12" spans="1:35" ht="12.75" customHeight="1">
      <c r="A12" s="36"/>
      <c r="B12" s="213" t="s">
        <v>12</v>
      </c>
      <c r="C12" s="214"/>
      <c r="D12" s="215"/>
      <c r="E12" s="18"/>
      <c r="F12" s="19"/>
      <c r="G12" s="20"/>
      <c r="H12" s="20"/>
      <c r="I12" s="186">
        <v>52108597</v>
      </c>
      <c r="J12" s="22"/>
      <c r="K12" s="23"/>
      <c r="L12" s="24"/>
      <c r="M12" s="24"/>
      <c r="N12" s="24"/>
      <c r="O12" s="19"/>
      <c r="P12" s="25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6"/>
      <c r="AI12" s="26"/>
    </row>
    <row r="13" spans="1:35" ht="22.5" outlineLevel="1">
      <c r="A13" s="16">
        <v>1</v>
      </c>
      <c r="B13" s="81" t="s">
        <v>98</v>
      </c>
      <c r="C13" s="76">
        <v>41683</v>
      </c>
      <c r="D13" s="75" t="s">
        <v>94</v>
      </c>
      <c r="E13" s="75" t="s">
        <v>92</v>
      </c>
      <c r="F13" s="81" t="s">
        <v>93</v>
      </c>
      <c r="G13" s="76">
        <v>41683</v>
      </c>
      <c r="H13" s="76">
        <v>42004</v>
      </c>
      <c r="I13" s="187"/>
      <c r="J13" s="77">
        <v>16716329</v>
      </c>
      <c r="K13" s="75"/>
      <c r="L13" s="35"/>
      <c r="M13" s="35"/>
      <c r="N13" s="35"/>
      <c r="O13" s="81" t="s">
        <v>88</v>
      </c>
      <c r="P13" s="28"/>
      <c r="Q13" s="35"/>
      <c r="R13" s="35">
        <v>10029797</v>
      </c>
      <c r="S13" s="82"/>
      <c r="T13" s="40">
        <f>SUM(Q13:S13)</f>
        <v>10029797</v>
      </c>
      <c r="U13" s="35"/>
      <c r="V13" s="35"/>
      <c r="W13" s="35"/>
      <c r="X13" s="40">
        <f>SUM(U13:W13)</f>
        <v>0</v>
      </c>
      <c r="Y13" s="35"/>
      <c r="Z13" s="35"/>
      <c r="AA13" s="35"/>
      <c r="AB13" s="40">
        <f>SUM(Y13:AA13)</f>
        <v>0</v>
      </c>
      <c r="AC13" s="35"/>
      <c r="AD13" s="35"/>
      <c r="AE13" s="35"/>
      <c r="AF13" s="40">
        <f>SUM(AC13:AE13)</f>
        <v>0</v>
      </c>
      <c r="AG13" s="40">
        <f t="shared" ref="AG13:AG15" si="6">SUM(T13,X13,AB13,AF13)</f>
        <v>10029797</v>
      </c>
      <c r="AH13" s="41">
        <f>IF(ISERROR(AG13/I12),0,AG13/I12)</f>
        <v>0.1924787382012991</v>
      </c>
      <c r="AI13" s="42">
        <f>IF(ISERROR(AG13/$AG$105),"-",AG13/$AG$105)</f>
        <v>1.6144178902112127E-2</v>
      </c>
    </row>
    <row r="14" spans="1:35" ht="22.5" outlineLevel="1">
      <c r="A14" s="16">
        <v>2</v>
      </c>
      <c r="B14" s="81" t="s">
        <v>97</v>
      </c>
      <c r="C14" s="76">
        <v>41691</v>
      </c>
      <c r="D14" s="75" t="s">
        <v>95</v>
      </c>
      <c r="E14" s="75" t="s">
        <v>92</v>
      </c>
      <c r="F14" s="81" t="s">
        <v>93</v>
      </c>
      <c r="G14" s="76">
        <v>41691</v>
      </c>
      <c r="H14" s="76">
        <v>42004</v>
      </c>
      <c r="I14" s="187"/>
      <c r="J14" s="77">
        <v>17456329</v>
      </c>
      <c r="K14" s="75"/>
      <c r="L14" s="35"/>
      <c r="M14" s="35"/>
      <c r="N14" s="35"/>
      <c r="O14" s="81" t="s">
        <v>88</v>
      </c>
      <c r="P14" s="28"/>
      <c r="Q14" s="35"/>
      <c r="R14" s="35">
        <v>10473797</v>
      </c>
      <c r="S14" s="82"/>
      <c r="T14" s="40">
        <f t="shared" ref="T14:T15" si="7">SUM(Q14:S14)</f>
        <v>10473797</v>
      </c>
      <c r="U14" s="35"/>
      <c r="V14" s="35"/>
      <c r="W14" s="35"/>
      <c r="X14" s="40">
        <f t="shared" ref="X14:X15" si="8">SUM(U14:W14)</f>
        <v>0</v>
      </c>
      <c r="Y14" s="35"/>
      <c r="Z14" s="35"/>
      <c r="AA14" s="35"/>
      <c r="AB14" s="40">
        <f t="shared" ref="AB14:AB15" si="9">SUM(Y14:AA14)</f>
        <v>0</v>
      </c>
      <c r="AC14" s="35"/>
      <c r="AD14" s="35"/>
      <c r="AE14" s="35"/>
      <c r="AF14" s="40">
        <f t="shared" ref="AF14:AF15" si="10">SUM(AC14:AE14)</f>
        <v>0</v>
      </c>
      <c r="AG14" s="40">
        <f t="shared" si="6"/>
        <v>10473797</v>
      </c>
      <c r="AH14" s="41">
        <f>IF(ISERROR(AG14/I12),0,AG14/I12)</f>
        <v>0.20099940514614123</v>
      </c>
      <c r="AI14" s="42">
        <f>IF(ISERROR(AG14/$AG$105),"-",AG14/$AG$105)</f>
        <v>1.6858850937103244E-2</v>
      </c>
    </row>
    <row r="15" spans="1:35" ht="22.5" outlineLevel="1">
      <c r="A15" s="16">
        <v>3</v>
      </c>
      <c r="B15" s="81" t="s">
        <v>99</v>
      </c>
      <c r="C15" s="76">
        <v>41691</v>
      </c>
      <c r="D15" s="75" t="s">
        <v>96</v>
      </c>
      <c r="E15" s="75" t="s">
        <v>92</v>
      </c>
      <c r="F15" s="81" t="s">
        <v>93</v>
      </c>
      <c r="G15" s="76">
        <v>41691</v>
      </c>
      <c r="H15" s="76">
        <v>42004</v>
      </c>
      <c r="I15" s="188"/>
      <c r="J15" s="77">
        <v>10761563</v>
      </c>
      <c r="K15" s="75"/>
      <c r="L15" s="35"/>
      <c r="M15" s="35"/>
      <c r="N15" s="35"/>
      <c r="O15" s="81" t="s">
        <v>88</v>
      </c>
      <c r="P15" s="28"/>
      <c r="Q15" s="35"/>
      <c r="R15" s="35">
        <v>10761563</v>
      </c>
      <c r="S15" s="82"/>
      <c r="T15" s="40">
        <f t="shared" si="7"/>
        <v>10761563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6"/>
        <v>10761563</v>
      </c>
      <c r="AH15" s="41">
        <f>IF(ISERROR(AG15/I12),0,AG15/I12)</f>
        <v>0.20652183362373008</v>
      </c>
      <c r="AI15" s="42">
        <f>IF(ISERROR(AG15/$AG$105),"-",AG15/$AG$105)</f>
        <v>1.7322045335349309E-2</v>
      </c>
    </row>
    <row r="16" spans="1:35" ht="12.75" customHeight="1">
      <c r="A16" s="210" t="s">
        <v>55</v>
      </c>
      <c r="B16" s="211"/>
      <c r="C16" s="211"/>
      <c r="D16" s="211"/>
      <c r="E16" s="211"/>
      <c r="F16" s="211"/>
      <c r="G16" s="211"/>
      <c r="H16" s="212"/>
      <c r="I16" s="55">
        <f>I12</f>
        <v>52108597</v>
      </c>
      <c r="J16" s="55">
        <f>SUM(J13:J15)</f>
        <v>44934221</v>
      </c>
      <c r="K16" s="56"/>
      <c r="L16" s="55">
        <f>SUM(L13:L15)</f>
        <v>0</v>
      </c>
      <c r="M16" s="55">
        <f>SUM(M13:M15)</f>
        <v>0</v>
      </c>
      <c r="N16" s="55">
        <f>SUM(N13:N15)</f>
        <v>0</v>
      </c>
      <c r="O16" s="57"/>
      <c r="P16" s="59"/>
      <c r="Q16" s="55">
        <f t="shared" ref="Q16:AG16" si="11">SUM(Q13:Q15)</f>
        <v>0</v>
      </c>
      <c r="R16" s="55">
        <f t="shared" si="11"/>
        <v>31265157</v>
      </c>
      <c r="S16" s="55">
        <f t="shared" si="11"/>
        <v>0</v>
      </c>
      <c r="T16" s="60">
        <f t="shared" si="11"/>
        <v>31265157</v>
      </c>
      <c r="U16" s="55">
        <f t="shared" si="11"/>
        <v>0</v>
      </c>
      <c r="V16" s="55">
        <f t="shared" si="11"/>
        <v>0</v>
      </c>
      <c r="W16" s="55">
        <f t="shared" si="11"/>
        <v>0</v>
      </c>
      <c r="X16" s="60">
        <f t="shared" si="11"/>
        <v>0</v>
      </c>
      <c r="Y16" s="55">
        <f t="shared" si="11"/>
        <v>0</v>
      </c>
      <c r="Z16" s="55">
        <f t="shared" si="11"/>
        <v>0</v>
      </c>
      <c r="AA16" s="55">
        <f t="shared" si="11"/>
        <v>0</v>
      </c>
      <c r="AB16" s="60">
        <f t="shared" si="11"/>
        <v>0</v>
      </c>
      <c r="AC16" s="55">
        <f t="shared" si="11"/>
        <v>0</v>
      </c>
      <c r="AD16" s="55">
        <f t="shared" si="11"/>
        <v>0</v>
      </c>
      <c r="AE16" s="55">
        <f t="shared" si="11"/>
        <v>0</v>
      </c>
      <c r="AF16" s="60">
        <f t="shared" si="11"/>
        <v>0</v>
      </c>
      <c r="AG16" s="53">
        <f t="shared" si="11"/>
        <v>31265157</v>
      </c>
      <c r="AH16" s="54">
        <f>IF(ISERROR(AG16/I16),0,AG16/I16)</f>
        <v>0.59999997697117047</v>
      </c>
      <c r="AI16" s="54">
        <f>IF(ISERROR(AG16/$AG$105),0,AG16/$AG$105)</f>
        <v>5.0325075174564679E-2</v>
      </c>
    </row>
    <row r="17" spans="1:35" ht="12.75" customHeight="1">
      <c r="A17" s="36"/>
      <c r="B17" s="213" t="s">
        <v>13</v>
      </c>
      <c r="C17" s="214"/>
      <c r="D17" s="215"/>
      <c r="E17" s="18"/>
      <c r="F17" s="19"/>
      <c r="G17" s="20"/>
      <c r="H17" s="20"/>
      <c r="I17" s="186">
        <v>50548597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ht="22.5" outlineLevel="1">
      <c r="A18" s="16">
        <v>1</v>
      </c>
      <c r="B18" s="81" t="s">
        <v>100</v>
      </c>
      <c r="C18" s="76">
        <v>41680</v>
      </c>
      <c r="D18" s="75" t="s">
        <v>103</v>
      </c>
      <c r="E18" s="75" t="s">
        <v>92</v>
      </c>
      <c r="F18" s="81" t="s">
        <v>93</v>
      </c>
      <c r="G18" s="76">
        <v>41680</v>
      </c>
      <c r="H18" s="76">
        <v>41820</v>
      </c>
      <c r="I18" s="187"/>
      <c r="J18" s="77">
        <v>10317563</v>
      </c>
      <c r="K18" s="75"/>
      <c r="L18" s="35"/>
      <c r="M18" s="35"/>
      <c r="N18" s="35"/>
      <c r="O18" s="81" t="s">
        <v>88</v>
      </c>
      <c r="P18" s="28"/>
      <c r="Q18" s="35"/>
      <c r="R18" s="35">
        <v>10317563</v>
      </c>
      <c r="S18" s="82"/>
      <c r="T18" s="40">
        <f>SUM(Q18:S18)</f>
        <v>10317563</v>
      </c>
      <c r="U18" s="35"/>
      <c r="V18" s="35"/>
      <c r="W18" s="35"/>
      <c r="X18" s="40">
        <f>SUM(U18:W18)</f>
        <v>0</v>
      </c>
      <c r="Y18" s="35"/>
      <c r="Z18" s="35"/>
      <c r="AA18" s="35"/>
      <c r="AB18" s="40">
        <f>SUM(Y18:AA18)</f>
        <v>0</v>
      </c>
      <c r="AC18" s="35"/>
      <c r="AD18" s="35"/>
      <c r="AE18" s="35"/>
      <c r="AF18" s="40">
        <f>SUM(AC18:AE18)</f>
        <v>0</v>
      </c>
      <c r="AG18" s="40">
        <f t="shared" ref="AG18:AG20" si="12">SUM(T18,X18,AB18,AF18)</f>
        <v>10317563</v>
      </c>
      <c r="AH18" s="41">
        <f>IF(ISERROR(AG18/I17),0,AG18/I17)</f>
        <v>0.20411175803751783</v>
      </c>
      <c r="AI18" s="42">
        <f>IF(ISERROR(AG18/$AG$105),"-",AG18/$AG$105)</f>
        <v>1.6607373300358195E-2</v>
      </c>
    </row>
    <row r="19" spans="1:35" ht="22.5" outlineLevel="1">
      <c r="A19" s="16">
        <v>2</v>
      </c>
      <c r="B19" s="81" t="s">
        <v>101</v>
      </c>
      <c r="C19" s="76">
        <v>41681</v>
      </c>
      <c r="D19" s="75" t="s">
        <v>104</v>
      </c>
      <c r="E19" s="75" t="s">
        <v>92</v>
      </c>
      <c r="F19" s="81" t="s">
        <v>93</v>
      </c>
      <c r="G19" s="76">
        <v>41681</v>
      </c>
      <c r="H19" s="76">
        <v>41820</v>
      </c>
      <c r="I19" s="187"/>
      <c r="J19" s="77">
        <v>10005797</v>
      </c>
      <c r="K19" s="75"/>
      <c r="L19" s="35"/>
      <c r="M19" s="35"/>
      <c r="N19" s="35"/>
      <c r="O19" s="81" t="s">
        <v>88</v>
      </c>
      <c r="P19" s="28"/>
      <c r="Q19" s="35"/>
      <c r="R19" s="35">
        <v>10005797</v>
      </c>
      <c r="S19" s="82"/>
      <c r="T19" s="40">
        <f t="shared" ref="T19:T20" si="13">SUM(Q19:S19)</f>
        <v>10005797</v>
      </c>
      <c r="U19" s="35"/>
      <c r="V19" s="35"/>
      <c r="W19" s="35"/>
      <c r="X19" s="40">
        <f t="shared" ref="X19:X20" si="14">SUM(U19:W19)</f>
        <v>0</v>
      </c>
      <c r="Y19" s="35"/>
      <c r="Z19" s="35"/>
      <c r="AA19" s="35"/>
      <c r="AB19" s="40">
        <f t="shared" ref="AB19:AB20" si="15">SUM(Y19:AA19)</f>
        <v>0</v>
      </c>
      <c r="AC19" s="35"/>
      <c r="AD19" s="35"/>
      <c r="AE19" s="35"/>
      <c r="AF19" s="40">
        <f t="shared" ref="AF19:AF20" si="16">SUM(AC19:AE19)</f>
        <v>0</v>
      </c>
      <c r="AG19" s="40">
        <f t="shared" si="12"/>
        <v>10005797</v>
      </c>
      <c r="AH19" s="41">
        <f>IF(ISERROR(AG19/I17),0,AG19/I17)</f>
        <v>0.19794410911147545</v>
      </c>
      <c r="AI19" s="42">
        <f>IF(ISERROR(AG19/$AG$105),"-",AG19/$AG$105)</f>
        <v>1.6105547981301798E-2</v>
      </c>
    </row>
    <row r="20" spans="1:35" ht="22.5" outlineLevel="1">
      <c r="A20" s="16">
        <v>3</v>
      </c>
      <c r="B20" s="81" t="s">
        <v>102</v>
      </c>
      <c r="C20" s="76">
        <v>41688</v>
      </c>
      <c r="D20" s="75" t="s">
        <v>105</v>
      </c>
      <c r="E20" s="75" t="s">
        <v>92</v>
      </c>
      <c r="F20" s="81" t="s">
        <v>93</v>
      </c>
      <c r="G20" s="76">
        <v>41688</v>
      </c>
      <c r="H20" s="76">
        <v>41820</v>
      </c>
      <c r="I20" s="188"/>
      <c r="J20" s="77">
        <v>10005797</v>
      </c>
      <c r="K20" s="75"/>
      <c r="L20" s="35"/>
      <c r="M20" s="35"/>
      <c r="N20" s="35"/>
      <c r="O20" s="81" t="s">
        <v>88</v>
      </c>
      <c r="P20" s="28"/>
      <c r="Q20" s="35"/>
      <c r="R20" s="35">
        <v>10005797</v>
      </c>
      <c r="S20" s="82"/>
      <c r="T20" s="40">
        <f t="shared" si="13"/>
        <v>10005797</v>
      </c>
      <c r="U20" s="35"/>
      <c r="V20" s="35"/>
      <c r="W20" s="35"/>
      <c r="X20" s="40">
        <f t="shared" si="14"/>
        <v>0</v>
      </c>
      <c r="Y20" s="35"/>
      <c r="Z20" s="35"/>
      <c r="AA20" s="35"/>
      <c r="AB20" s="40">
        <f t="shared" si="15"/>
        <v>0</v>
      </c>
      <c r="AC20" s="35"/>
      <c r="AD20" s="35"/>
      <c r="AE20" s="35"/>
      <c r="AF20" s="40">
        <f t="shared" si="16"/>
        <v>0</v>
      </c>
      <c r="AG20" s="40">
        <f t="shared" si="12"/>
        <v>10005797</v>
      </c>
      <c r="AH20" s="41">
        <f>IF(ISERROR(AG20/I17),0,AG20/I17)</f>
        <v>0.19794410911147545</v>
      </c>
      <c r="AI20" s="42">
        <f>IF(ISERROR(AG20/$AG$105),"-",AG20/$AG$105)</f>
        <v>1.6105547981301798E-2</v>
      </c>
    </row>
    <row r="21" spans="1:35" ht="12.75" customHeight="1">
      <c r="A21" s="210" t="s">
        <v>57</v>
      </c>
      <c r="B21" s="211"/>
      <c r="C21" s="211"/>
      <c r="D21" s="211"/>
      <c r="E21" s="211"/>
      <c r="F21" s="211"/>
      <c r="G21" s="211"/>
      <c r="H21" s="212"/>
      <c r="I21" s="55">
        <f>I17</f>
        <v>50548597</v>
      </c>
      <c r="J21" s="55">
        <f>SUM(J18:J20)</f>
        <v>30329157</v>
      </c>
      <c r="K21" s="56"/>
      <c r="L21" s="55">
        <f>SUM(L18:L20)</f>
        <v>0</v>
      </c>
      <c r="M21" s="55">
        <f>SUM(M18:M20)</f>
        <v>0</v>
      </c>
      <c r="N21" s="55">
        <f>SUM(N18:N20)</f>
        <v>0</v>
      </c>
      <c r="O21" s="57"/>
      <c r="P21" s="59"/>
      <c r="Q21" s="55">
        <f t="shared" ref="Q21:AG21" si="17">SUM(Q18:Q20)</f>
        <v>0</v>
      </c>
      <c r="R21" s="55">
        <f t="shared" si="17"/>
        <v>30329157</v>
      </c>
      <c r="S21" s="55">
        <f t="shared" si="17"/>
        <v>0</v>
      </c>
      <c r="T21" s="60">
        <f t="shared" si="17"/>
        <v>30329157</v>
      </c>
      <c r="U21" s="55">
        <f t="shared" si="17"/>
        <v>0</v>
      </c>
      <c r="V21" s="55">
        <f t="shared" si="17"/>
        <v>0</v>
      </c>
      <c r="W21" s="55">
        <f t="shared" si="17"/>
        <v>0</v>
      </c>
      <c r="X21" s="60">
        <f t="shared" si="17"/>
        <v>0</v>
      </c>
      <c r="Y21" s="55">
        <f t="shared" si="17"/>
        <v>0</v>
      </c>
      <c r="Z21" s="55">
        <f t="shared" si="17"/>
        <v>0</v>
      </c>
      <c r="AA21" s="55">
        <f t="shared" si="17"/>
        <v>0</v>
      </c>
      <c r="AB21" s="60">
        <f t="shared" si="17"/>
        <v>0</v>
      </c>
      <c r="AC21" s="55">
        <f t="shared" si="17"/>
        <v>0</v>
      </c>
      <c r="AD21" s="55">
        <f t="shared" si="17"/>
        <v>0</v>
      </c>
      <c r="AE21" s="55">
        <f t="shared" si="17"/>
        <v>0</v>
      </c>
      <c r="AF21" s="60">
        <f t="shared" si="17"/>
        <v>0</v>
      </c>
      <c r="AG21" s="53">
        <f t="shared" si="17"/>
        <v>30329157</v>
      </c>
      <c r="AH21" s="54">
        <f>IF(ISERROR(AG21/I21),0,AG21/I21)</f>
        <v>0.59999997626046875</v>
      </c>
      <c r="AI21" s="54">
        <f>IF(ISERROR(AG21/$AG$105),0,AG21/$AG$105)</f>
        <v>4.8818469262961788E-2</v>
      </c>
    </row>
    <row r="22" spans="1:35" ht="12.75" customHeight="1">
      <c r="A22" s="36"/>
      <c r="B22" s="213" t="s">
        <v>14</v>
      </c>
      <c r="C22" s="214"/>
      <c r="D22" s="215"/>
      <c r="E22" s="18"/>
      <c r="F22" s="19"/>
      <c r="G22" s="20"/>
      <c r="H22" s="20"/>
      <c r="I22" s="186">
        <v>51664171</v>
      </c>
      <c r="J22" s="22"/>
      <c r="K22" s="23"/>
      <c r="L22" s="24"/>
      <c r="M22" s="24"/>
      <c r="N22" s="24"/>
      <c r="O22" s="19"/>
      <c r="P22" s="25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6"/>
      <c r="AI22" s="26"/>
    </row>
    <row r="23" spans="1:35" ht="22.5" outlineLevel="1">
      <c r="A23" s="16">
        <v>1</v>
      </c>
      <c r="B23" s="81" t="s">
        <v>106</v>
      </c>
      <c r="C23" s="76">
        <v>41688</v>
      </c>
      <c r="D23" s="75" t="s">
        <v>109</v>
      </c>
      <c r="E23" s="75" t="s">
        <v>92</v>
      </c>
      <c r="F23" s="81" t="s">
        <v>93</v>
      </c>
      <c r="G23" s="76"/>
      <c r="H23" s="76"/>
      <c r="I23" s="187"/>
      <c r="J23" s="77">
        <v>17666329</v>
      </c>
      <c r="K23" s="75"/>
      <c r="L23" s="35"/>
      <c r="M23" s="35"/>
      <c r="N23" s="35"/>
      <c r="O23" s="81" t="s">
        <v>88</v>
      </c>
      <c r="P23" s="28"/>
      <c r="Q23" s="35"/>
      <c r="R23" s="35">
        <v>10599797</v>
      </c>
      <c r="S23" s="82"/>
      <c r="T23" s="40">
        <f>SUM(Q23:S23)</f>
        <v>10599797</v>
      </c>
      <c r="U23" s="35"/>
      <c r="V23" s="35"/>
      <c r="W23" s="35"/>
      <c r="X23" s="40">
        <f>SUM(U23:W23)</f>
        <v>0</v>
      </c>
      <c r="Y23" s="35"/>
      <c r="Z23" s="35"/>
      <c r="AA23" s="35"/>
      <c r="AB23" s="40">
        <f>SUM(Y23:AA23)</f>
        <v>0</v>
      </c>
      <c r="AC23" s="35"/>
      <c r="AD23" s="35"/>
      <c r="AE23" s="35"/>
      <c r="AF23" s="40">
        <f>SUM(AC23:AE23)</f>
        <v>0</v>
      </c>
      <c r="AG23" s="40">
        <f t="shared" ref="AG23:AG25" si="18">SUM(T23,X23,AB23,AF23)</f>
        <v>10599797</v>
      </c>
      <c r="AH23" s="41">
        <f>IF(ISERROR(AG23/I22),0,AG23/I22)</f>
        <v>0.20516727153136746</v>
      </c>
      <c r="AI23" s="42">
        <f>IF(ISERROR(AG23/$AG$105),"-",AG23/$AG$105)</f>
        <v>1.7061663271357479E-2</v>
      </c>
    </row>
    <row r="24" spans="1:35" ht="22.5" outlineLevel="1">
      <c r="A24" s="16">
        <v>2</v>
      </c>
      <c r="B24" s="81" t="s">
        <v>107</v>
      </c>
      <c r="C24" s="76">
        <v>41688</v>
      </c>
      <c r="D24" s="75" t="s">
        <v>110</v>
      </c>
      <c r="E24" s="75" t="s">
        <v>92</v>
      </c>
      <c r="F24" s="81" t="s">
        <v>93</v>
      </c>
      <c r="G24" s="76"/>
      <c r="H24" s="76"/>
      <c r="I24" s="187"/>
      <c r="J24" s="77">
        <v>16966329</v>
      </c>
      <c r="K24" s="75"/>
      <c r="L24" s="35"/>
      <c r="M24" s="35"/>
      <c r="N24" s="35"/>
      <c r="O24" s="81" t="s">
        <v>88</v>
      </c>
      <c r="P24" s="28"/>
      <c r="Q24" s="35"/>
      <c r="R24" s="35">
        <v>10179797</v>
      </c>
      <c r="S24" s="82"/>
      <c r="T24" s="40">
        <f t="shared" ref="T24:T25" si="19">SUM(Q24:S24)</f>
        <v>10179797</v>
      </c>
      <c r="U24" s="35"/>
      <c r="V24" s="35"/>
      <c r="W24" s="35"/>
      <c r="X24" s="40">
        <f t="shared" ref="X24:X25" si="20">SUM(U24:W24)</f>
        <v>0</v>
      </c>
      <c r="Y24" s="35"/>
      <c r="Z24" s="35"/>
      <c r="AA24" s="35"/>
      <c r="AB24" s="40">
        <f t="shared" ref="AB24:AB25" si="21">SUM(Y24:AA24)</f>
        <v>0</v>
      </c>
      <c r="AC24" s="35"/>
      <c r="AD24" s="35"/>
      <c r="AE24" s="35"/>
      <c r="AF24" s="40">
        <f t="shared" ref="AF24:AF25" si="22">SUM(AC24:AE24)</f>
        <v>0</v>
      </c>
      <c r="AG24" s="40">
        <f t="shared" si="18"/>
        <v>10179797</v>
      </c>
      <c r="AH24" s="41">
        <f>IF(ISERROR(AG24/I22),0,AG24/I22)</f>
        <v>0.1970378465958546</v>
      </c>
      <c r="AI24" s="42">
        <f>IF(ISERROR(AG24/$AG$105),"-",AG24/$AG$105)</f>
        <v>1.6385622157176694E-2</v>
      </c>
    </row>
    <row r="25" spans="1:35" ht="22.5" outlineLevel="1">
      <c r="A25" s="16">
        <v>3</v>
      </c>
      <c r="B25" s="81" t="s">
        <v>108</v>
      </c>
      <c r="C25" s="76">
        <v>41688</v>
      </c>
      <c r="D25" s="75" t="s">
        <v>111</v>
      </c>
      <c r="E25" s="75" t="s">
        <v>92</v>
      </c>
      <c r="F25" s="81" t="s">
        <v>93</v>
      </c>
      <c r="G25" s="76"/>
      <c r="H25" s="76"/>
      <c r="I25" s="188"/>
      <c r="J25" s="77">
        <v>17031513</v>
      </c>
      <c r="K25" s="75"/>
      <c r="L25" s="35"/>
      <c r="M25" s="35"/>
      <c r="N25" s="35"/>
      <c r="O25" s="81" t="s">
        <v>88</v>
      </c>
      <c r="P25" s="28"/>
      <c r="Q25" s="35"/>
      <c r="R25" s="35">
        <v>10218908</v>
      </c>
      <c r="S25" s="82"/>
      <c r="T25" s="40">
        <f t="shared" si="19"/>
        <v>10218908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8"/>
        <v>10218908</v>
      </c>
      <c r="AH25" s="41">
        <f>IF(ISERROR(AG25/I22),0,AG25/I22)</f>
        <v>0.19779487025931375</v>
      </c>
      <c r="AI25" s="42">
        <f>IF(ISERROR(AG25/$AG$105),"-",AG25/$AG$105)</f>
        <v>1.6448576071502227E-2</v>
      </c>
    </row>
    <row r="26" spans="1:35" ht="12.75" customHeight="1">
      <c r="A26" s="210" t="s">
        <v>58</v>
      </c>
      <c r="B26" s="211"/>
      <c r="C26" s="211"/>
      <c r="D26" s="211"/>
      <c r="E26" s="211"/>
      <c r="F26" s="211"/>
      <c r="G26" s="211"/>
      <c r="H26" s="212"/>
      <c r="I26" s="55">
        <f>I22</f>
        <v>51664171</v>
      </c>
      <c r="J26" s="55">
        <f>SUM(J23:J25)</f>
        <v>51664171</v>
      </c>
      <c r="K26" s="56"/>
      <c r="L26" s="55">
        <f>SUM(L23:L25)</f>
        <v>0</v>
      </c>
      <c r="M26" s="55">
        <f>SUM(M23:M25)</f>
        <v>0</v>
      </c>
      <c r="N26" s="55">
        <f>SUM(N23:N25)</f>
        <v>0</v>
      </c>
      <c r="O26" s="57"/>
      <c r="P26" s="59"/>
      <c r="Q26" s="55">
        <f t="shared" ref="Q26:AG26" si="23">SUM(Q23:Q25)</f>
        <v>0</v>
      </c>
      <c r="R26" s="55">
        <f t="shared" si="23"/>
        <v>30998502</v>
      </c>
      <c r="S26" s="55">
        <f t="shared" si="23"/>
        <v>0</v>
      </c>
      <c r="T26" s="60">
        <f t="shared" si="23"/>
        <v>30998502</v>
      </c>
      <c r="U26" s="55">
        <f t="shared" si="23"/>
        <v>0</v>
      </c>
      <c r="V26" s="55">
        <f t="shared" si="23"/>
        <v>0</v>
      </c>
      <c r="W26" s="55">
        <f t="shared" si="23"/>
        <v>0</v>
      </c>
      <c r="X26" s="60">
        <f t="shared" si="23"/>
        <v>0</v>
      </c>
      <c r="Y26" s="55">
        <f t="shared" si="23"/>
        <v>0</v>
      </c>
      <c r="Z26" s="55">
        <f t="shared" si="23"/>
        <v>0</v>
      </c>
      <c r="AA26" s="55">
        <f t="shared" si="23"/>
        <v>0</v>
      </c>
      <c r="AB26" s="60">
        <f t="shared" si="23"/>
        <v>0</v>
      </c>
      <c r="AC26" s="55">
        <f t="shared" si="23"/>
        <v>0</v>
      </c>
      <c r="AD26" s="55">
        <f t="shared" si="23"/>
        <v>0</v>
      </c>
      <c r="AE26" s="55">
        <f t="shared" si="23"/>
        <v>0</v>
      </c>
      <c r="AF26" s="60">
        <f t="shared" si="23"/>
        <v>0</v>
      </c>
      <c r="AG26" s="53">
        <f t="shared" si="23"/>
        <v>30998502</v>
      </c>
      <c r="AH26" s="54">
        <f>IF(ISERROR(AG26/I26),0,AG26/I26)</f>
        <v>0.59999998838653579</v>
      </c>
      <c r="AI26" s="54">
        <f>IF(ISERROR(AG26/$AG$105),0,AG26/$AG$105)</f>
        <v>4.9895861500036401E-2</v>
      </c>
    </row>
    <row r="27" spans="1:35" ht="12.75" customHeight="1">
      <c r="A27" s="36"/>
      <c r="B27" s="213" t="s">
        <v>59</v>
      </c>
      <c r="C27" s="214"/>
      <c r="D27" s="215"/>
      <c r="E27" s="18"/>
      <c r="F27" s="19"/>
      <c r="G27" s="20"/>
      <c r="H27" s="20"/>
      <c r="I27" s="186">
        <v>145918019</v>
      </c>
      <c r="J27" s="22"/>
      <c r="K27" s="23"/>
      <c r="L27" s="24"/>
      <c r="M27" s="24"/>
      <c r="N27" s="24"/>
      <c r="O27" s="19"/>
      <c r="P27" s="25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6"/>
      <c r="AI27" s="26"/>
    </row>
    <row r="28" spans="1:35" ht="22.5" outlineLevel="1">
      <c r="A28" s="16">
        <v>1</v>
      </c>
      <c r="B28" s="81" t="s">
        <v>112</v>
      </c>
      <c r="C28" s="76">
        <v>41684</v>
      </c>
      <c r="D28" s="75" t="s">
        <v>113</v>
      </c>
      <c r="E28" s="75" t="s">
        <v>92</v>
      </c>
      <c r="F28" s="81" t="s">
        <v>93</v>
      </c>
      <c r="G28" s="76"/>
      <c r="H28" s="76"/>
      <c r="I28" s="187"/>
      <c r="J28" s="77">
        <v>30795216</v>
      </c>
      <c r="K28" s="75"/>
      <c r="L28" s="35"/>
      <c r="M28" s="35"/>
      <c r="N28" s="35"/>
      <c r="O28" s="81"/>
      <c r="P28" s="28"/>
      <c r="Q28" s="35"/>
      <c r="R28" s="35">
        <v>18477130</v>
      </c>
      <c r="S28" s="82"/>
      <c r="T28" s="40">
        <f>SUM(Q28:S28)</f>
        <v>18477130</v>
      </c>
      <c r="U28" s="35"/>
      <c r="V28" s="35"/>
      <c r="W28" s="35"/>
      <c r="X28" s="40">
        <f>SUM(U28:W28)</f>
        <v>0</v>
      </c>
      <c r="Y28" s="35"/>
      <c r="Z28" s="35"/>
      <c r="AA28" s="35"/>
      <c r="AB28" s="40">
        <f>SUM(Y28:AA28)</f>
        <v>0</v>
      </c>
      <c r="AC28" s="35"/>
      <c r="AD28" s="35"/>
      <c r="AE28" s="35"/>
      <c r="AF28" s="40">
        <f>SUM(AC28:AE28)</f>
        <v>0</v>
      </c>
      <c r="AG28" s="40">
        <f t="shared" ref="AG28:AG36" si="24">SUM(T28,X28,AB28,AF28)</f>
        <v>18477130</v>
      </c>
      <c r="AH28" s="41">
        <f>IF(ISERROR(AG28/I27),0,AG28/I27)</f>
        <v>0.1266267876073619</v>
      </c>
      <c r="AI28" s="42">
        <f t="shared" ref="AI28:AI36" si="25">IF(ISERROR(AG28/$AG$105),"-",AG28/$AG$105)</f>
        <v>2.9741189409674299E-2</v>
      </c>
    </row>
    <row r="29" spans="1:35" ht="22.5" outlineLevel="1">
      <c r="A29" s="16">
        <v>2</v>
      </c>
      <c r="B29" s="81" t="s">
        <v>112</v>
      </c>
      <c r="C29" s="76">
        <v>41680</v>
      </c>
      <c r="D29" s="75" t="s">
        <v>114</v>
      </c>
      <c r="E29" s="75" t="s">
        <v>92</v>
      </c>
      <c r="F29" s="81" t="s">
        <v>93</v>
      </c>
      <c r="G29" s="76"/>
      <c r="H29" s="76"/>
      <c r="I29" s="187"/>
      <c r="J29" s="77">
        <v>9942563</v>
      </c>
      <c r="K29" s="75"/>
      <c r="L29" s="35"/>
      <c r="M29" s="35"/>
      <c r="N29" s="35"/>
      <c r="O29" s="81"/>
      <c r="P29" s="28"/>
      <c r="Q29" s="35"/>
      <c r="R29" s="35">
        <v>9942563</v>
      </c>
      <c r="S29" s="82"/>
      <c r="T29" s="40">
        <f t="shared" ref="T29:T36" si="26">SUM(Q29:S29)</f>
        <v>9942563</v>
      </c>
      <c r="U29" s="35"/>
      <c r="V29" s="35"/>
      <c r="W29" s="35"/>
      <c r="X29" s="40">
        <f t="shared" ref="X29:X36" si="27">SUM(U29:W29)</f>
        <v>0</v>
      </c>
      <c r="Y29" s="35"/>
      <c r="Z29" s="35"/>
      <c r="AA29" s="35"/>
      <c r="AB29" s="40">
        <f t="shared" ref="AB29:AB36" si="28">SUM(Y29:AA29)</f>
        <v>0</v>
      </c>
      <c r="AC29" s="35"/>
      <c r="AD29" s="35"/>
      <c r="AE29" s="35"/>
      <c r="AF29" s="40">
        <f t="shared" ref="AF29:AF36" si="29">SUM(AC29:AE29)</f>
        <v>0</v>
      </c>
      <c r="AG29" s="40">
        <f t="shared" si="24"/>
        <v>9942563</v>
      </c>
      <c r="AH29" s="41">
        <f>IF(ISERROR(AG29/I27),0,AG29/I27)</f>
        <v>6.8138006999670139E-2</v>
      </c>
      <c r="AI29" s="42">
        <f t="shared" si="25"/>
        <v>1.6003765162696779E-2</v>
      </c>
    </row>
    <row r="30" spans="1:35" ht="22.5" outlineLevel="1">
      <c r="A30" s="16">
        <v>3</v>
      </c>
      <c r="B30" s="81" t="s">
        <v>112</v>
      </c>
      <c r="C30" s="76">
        <v>41682</v>
      </c>
      <c r="D30" s="75" t="s">
        <v>114</v>
      </c>
      <c r="E30" s="75" t="s">
        <v>92</v>
      </c>
      <c r="F30" s="81" t="s">
        <v>93</v>
      </c>
      <c r="G30" s="76"/>
      <c r="H30" s="76"/>
      <c r="I30" s="187"/>
      <c r="J30" s="77">
        <v>6628375</v>
      </c>
      <c r="K30" s="75"/>
      <c r="L30" s="35"/>
      <c r="M30" s="35"/>
      <c r="N30" s="35"/>
      <c r="O30" s="81"/>
      <c r="P30" s="28"/>
      <c r="Q30" s="35"/>
      <c r="R30" s="35"/>
      <c r="S30" s="82"/>
      <c r="T30" s="40">
        <f t="shared" si="26"/>
        <v>0</v>
      </c>
      <c r="U30" s="35"/>
      <c r="V30" s="35"/>
      <c r="W30" s="35"/>
      <c r="X30" s="40">
        <f t="shared" si="27"/>
        <v>0</v>
      </c>
      <c r="Y30" s="35"/>
      <c r="Z30" s="35"/>
      <c r="AA30" s="35"/>
      <c r="AB30" s="40">
        <f t="shared" si="28"/>
        <v>0</v>
      </c>
      <c r="AC30" s="35"/>
      <c r="AD30" s="35"/>
      <c r="AE30" s="35"/>
      <c r="AF30" s="40">
        <f t="shared" si="29"/>
        <v>0</v>
      </c>
      <c r="AG30" s="40">
        <f t="shared" si="24"/>
        <v>0</v>
      </c>
      <c r="AH30" s="41">
        <f>IF(ISERROR(AG30/I30),0,AG30/I30)</f>
        <v>0</v>
      </c>
      <c r="AI30" s="42">
        <f t="shared" si="25"/>
        <v>0</v>
      </c>
    </row>
    <row r="31" spans="1:35" ht="22.5" outlineLevel="1">
      <c r="A31" s="16">
        <v>4</v>
      </c>
      <c r="B31" s="81" t="s">
        <v>112</v>
      </c>
      <c r="C31" s="76">
        <v>41684</v>
      </c>
      <c r="D31" s="75" t="s">
        <v>115</v>
      </c>
      <c r="E31" s="75" t="s">
        <v>92</v>
      </c>
      <c r="F31" s="81" t="s">
        <v>93</v>
      </c>
      <c r="G31" s="76"/>
      <c r="H31" s="76"/>
      <c r="I31" s="187"/>
      <c r="J31" s="77">
        <v>15526779</v>
      </c>
      <c r="K31" s="75"/>
      <c r="L31" s="35"/>
      <c r="M31" s="35"/>
      <c r="N31" s="35"/>
      <c r="O31" s="81"/>
      <c r="P31" s="28"/>
      <c r="Q31" s="35"/>
      <c r="R31" s="35">
        <v>9316067</v>
      </c>
      <c r="S31" s="82"/>
      <c r="T31" s="40">
        <f t="shared" si="26"/>
        <v>9316067</v>
      </c>
      <c r="U31" s="35"/>
      <c r="V31" s="35"/>
      <c r="W31" s="35"/>
      <c r="X31" s="40">
        <f t="shared" si="27"/>
        <v>0</v>
      </c>
      <c r="Y31" s="35"/>
      <c r="Z31" s="35"/>
      <c r="AA31" s="35"/>
      <c r="AB31" s="40">
        <f t="shared" si="28"/>
        <v>0</v>
      </c>
      <c r="AC31" s="35"/>
      <c r="AD31" s="35"/>
      <c r="AE31" s="35"/>
      <c r="AF31" s="40">
        <f t="shared" si="29"/>
        <v>0</v>
      </c>
      <c r="AG31" s="40">
        <f t="shared" si="24"/>
        <v>9316067</v>
      </c>
      <c r="AH31" s="41">
        <f>IF(ISERROR(AG31/I27),0,AG31/I27)</f>
        <v>6.3844527659054906E-2</v>
      </c>
      <c r="AI31" s="42">
        <f t="shared" si="25"/>
        <v>1.4995343605863911E-2</v>
      </c>
    </row>
    <row r="32" spans="1:35" ht="22.5" outlineLevel="1">
      <c r="A32" s="16">
        <v>5</v>
      </c>
      <c r="B32" s="81" t="s">
        <v>112</v>
      </c>
      <c r="C32" s="76">
        <v>41684</v>
      </c>
      <c r="D32" s="75" t="s">
        <v>116</v>
      </c>
      <c r="E32" s="75" t="s">
        <v>92</v>
      </c>
      <c r="F32" s="81" t="s">
        <v>93</v>
      </c>
      <c r="G32" s="76"/>
      <c r="H32" s="76"/>
      <c r="I32" s="187"/>
      <c r="J32" s="77">
        <v>16570939</v>
      </c>
      <c r="K32" s="75"/>
      <c r="L32" s="35"/>
      <c r="M32" s="35"/>
      <c r="N32" s="35"/>
      <c r="O32" s="81"/>
      <c r="P32" s="28"/>
      <c r="Q32" s="35"/>
      <c r="R32" s="35">
        <v>9942563</v>
      </c>
      <c r="S32" s="82"/>
      <c r="T32" s="40">
        <f t="shared" si="26"/>
        <v>9942563</v>
      </c>
      <c r="U32" s="35"/>
      <c r="V32" s="35"/>
      <c r="W32" s="35"/>
      <c r="X32" s="40">
        <f t="shared" si="27"/>
        <v>0</v>
      </c>
      <c r="Y32" s="35"/>
      <c r="Z32" s="35"/>
      <c r="AA32" s="35"/>
      <c r="AB32" s="40">
        <f t="shared" si="28"/>
        <v>0</v>
      </c>
      <c r="AC32" s="35"/>
      <c r="AD32" s="35"/>
      <c r="AE32" s="35"/>
      <c r="AF32" s="40">
        <f t="shared" si="29"/>
        <v>0</v>
      </c>
      <c r="AG32" s="40">
        <f t="shared" si="24"/>
        <v>9942563</v>
      </c>
      <c r="AH32" s="41">
        <f>IF(ISERROR(AG32/I27),0,AG32/I27)</f>
        <v>6.8138006999670139E-2</v>
      </c>
      <c r="AI32" s="42">
        <f t="shared" si="25"/>
        <v>1.6003765162696779E-2</v>
      </c>
    </row>
    <row r="33" spans="1:35" ht="22.5" outlineLevel="1">
      <c r="A33" s="16">
        <v>6</v>
      </c>
      <c r="B33" s="81" t="s">
        <v>112</v>
      </c>
      <c r="C33" s="76">
        <v>41684</v>
      </c>
      <c r="D33" s="75" t="s">
        <v>117</v>
      </c>
      <c r="E33" s="75" t="s">
        <v>92</v>
      </c>
      <c r="F33" s="81" t="s">
        <v>93</v>
      </c>
      <c r="G33" s="76"/>
      <c r="H33" s="76"/>
      <c r="I33" s="187"/>
      <c r="J33" s="77">
        <v>16570939</v>
      </c>
      <c r="K33" s="75"/>
      <c r="L33" s="35"/>
      <c r="M33" s="35"/>
      <c r="N33" s="35"/>
      <c r="O33" s="81"/>
      <c r="P33" s="28"/>
      <c r="Q33" s="35"/>
      <c r="R33" s="35">
        <v>9942563</v>
      </c>
      <c r="S33" s="82"/>
      <c r="T33" s="40">
        <f t="shared" si="26"/>
        <v>9942563</v>
      </c>
      <c r="U33" s="35"/>
      <c r="V33" s="35"/>
      <c r="W33" s="35"/>
      <c r="X33" s="40">
        <f t="shared" si="27"/>
        <v>0</v>
      </c>
      <c r="Y33" s="35"/>
      <c r="Z33" s="35"/>
      <c r="AA33" s="35"/>
      <c r="AB33" s="40">
        <f t="shared" si="28"/>
        <v>0</v>
      </c>
      <c r="AC33" s="35"/>
      <c r="AD33" s="35"/>
      <c r="AE33" s="35"/>
      <c r="AF33" s="40">
        <f t="shared" si="29"/>
        <v>0</v>
      </c>
      <c r="AG33" s="40">
        <f t="shared" si="24"/>
        <v>9942563</v>
      </c>
      <c r="AH33" s="41">
        <f>IF(ISERROR(AG33/I27),0,AG33/I27)</f>
        <v>6.8138006999670139E-2</v>
      </c>
      <c r="AI33" s="42">
        <f t="shared" si="25"/>
        <v>1.6003765162696779E-2</v>
      </c>
    </row>
    <row r="34" spans="1:35" ht="22.5" outlineLevel="1">
      <c r="A34" s="16">
        <v>7</v>
      </c>
      <c r="B34" s="81" t="s">
        <v>112</v>
      </c>
      <c r="C34" s="76">
        <v>41691</v>
      </c>
      <c r="D34" s="75" t="s">
        <v>118</v>
      </c>
      <c r="E34" s="75" t="s">
        <v>92</v>
      </c>
      <c r="F34" s="81" t="s">
        <v>93</v>
      </c>
      <c r="G34" s="76"/>
      <c r="H34" s="76"/>
      <c r="I34" s="187"/>
      <c r="J34" s="77">
        <v>16741329</v>
      </c>
      <c r="K34" s="75"/>
      <c r="L34" s="35"/>
      <c r="M34" s="35"/>
      <c r="N34" s="35"/>
      <c r="O34" s="81"/>
      <c r="P34" s="28"/>
      <c r="Q34" s="35"/>
      <c r="R34" s="35">
        <v>10044797</v>
      </c>
      <c r="S34" s="82"/>
      <c r="T34" s="40">
        <f t="shared" si="26"/>
        <v>10044797</v>
      </c>
      <c r="U34" s="35"/>
      <c r="V34" s="35"/>
      <c r="W34" s="35"/>
      <c r="X34" s="40">
        <f t="shared" si="27"/>
        <v>0</v>
      </c>
      <c r="Y34" s="35"/>
      <c r="Z34" s="35"/>
      <c r="AA34" s="35"/>
      <c r="AB34" s="40">
        <f t="shared" si="28"/>
        <v>0</v>
      </c>
      <c r="AC34" s="35"/>
      <c r="AD34" s="35"/>
      <c r="AE34" s="35"/>
      <c r="AF34" s="40">
        <f t="shared" si="29"/>
        <v>0</v>
      </c>
      <c r="AG34" s="40">
        <f t="shared" si="24"/>
        <v>10044797</v>
      </c>
      <c r="AH34" s="41">
        <f>IF(ISERROR(AG34/I27),0,AG34/I27)</f>
        <v>6.8838633287640782E-2</v>
      </c>
      <c r="AI34" s="42">
        <f t="shared" si="25"/>
        <v>1.6168323227618586E-2</v>
      </c>
    </row>
    <row r="35" spans="1:35" ht="22.5" outlineLevel="1">
      <c r="A35" s="16">
        <v>8</v>
      </c>
      <c r="B35" s="81" t="s">
        <v>112</v>
      </c>
      <c r="C35" s="76">
        <v>41682</v>
      </c>
      <c r="D35" s="75" t="s">
        <v>119</v>
      </c>
      <c r="E35" s="75" t="s">
        <v>92</v>
      </c>
      <c r="F35" s="81" t="s">
        <v>93</v>
      </c>
      <c r="G35" s="76"/>
      <c r="H35" s="76"/>
      <c r="I35" s="187"/>
      <c r="J35" s="77">
        <v>16570939</v>
      </c>
      <c r="K35" s="75"/>
      <c r="L35" s="35"/>
      <c r="M35" s="35"/>
      <c r="N35" s="35"/>
      <c r="O35" s="81"/>
      <c r="P35" s="28"/>
      <c r="Q35" s="35"/>
      <c r="R35" s="35">
        <v>9942563</v>
      </c>
      <c r="S35" s="82"/>
      <c r="T35" s="40">
        <f t="shared" si="26"/>
        <v>9942563</v>
      </c>
      <c r="U35" s="35"/>
      <c r="V35" s="35"/>
      <c r="W35" s="35"/>
      <c r="X35" s="40">
        <f t="shared" si="27"/>
        <v>0</v>
      </c>
      <c r="Y35" s="35"/>
      <c r="Z35" s="35"/>
      <c r="AA35" s="35"/>
      <c r="AB35" s="40">
        <f t="shared" si="28"/>
        <v>0</v>
      </c>
      <c r="AC35" s="35"/>
      <c r="AD35" s="35"/>
      <c r="AE35" s="35"/>
      <c r="AF35" s="40">
        <f t="shared" si="29"/>
        <v>0</v>
      </c>
      <c r="AG35" s="40">
        <f t="shared" si="24"/>
        <v>9942563</v>
      </c>
      <c r="AH35" s="41">
        <f>IF(ISERROR(AG35/I27),0,AG35/I27)</f>
        <v>6.8138006999670139E-2</v>
      </c>
      <c r="AI35" s="42">
        <f t="shared" si="25"/>
        <v>1.6003765162696779E-2</v>
      </c>
    </row>
    <row r="36" spans="1:35" ht="22.5" outlineLevel="1">
      <c r="A36" s="16">
        <v>9</v>
      </c>
      <c r="B36" s="81" t="s">
        <v>112</v>
      </c>
      <c r="C36" s="76">
        <v>41691</v>
      </c>
      <c r="D36" s="75" t="s">
        <v>120</v>
      </c>
      <c r="E36" s="75" t="s">
        <v>92</v>
      </c>
      <c r="F36" s="81" t="s">
        <v>93</v>
      </c>
      <c r="G36" s="76"/>
      <c r="H36" s="76"/>
      <c r="I36" s="188"/>
      <c r="J36" s="77">
        <v>16570939</v>
      </c>
      <c r="K36" s="75"/>
      <c r="L36" s="35"/>
      <c r="M36" s="35"/>
      <c r="N36" s="35"/>
      <c r="O36" s="81"/>
      <c r="P36" s="28"/>
      <c r="Q36" s="35"/>
      <c r="R36" s="35">
        <v>9942563</v>
      </c>
      <c r="S36" s="82"/>
      <c r="T36" s="40">
        <f t="shared" si="26"/>
        <v>9942563</v>
      </c>
      <c r="U36" s="35"/>
      <c r="V36" s="35"/>
      <c r="W36" s="35"/>
      <c r="X36" s="40">
        <f t="shared" si="27"/>
        <v>0</v>
      </c>
      <c r="Y36" s="35"/>
      <c r="Z36" s="35"/>
      <c r="AA36" s="35"/>
      <c r="AB36" s="40">
        <f t="shared" si="28"/>
        <v>0</v>
      </c>
      <c r="AC36" s="35"/>
      <c r="AD36" s="35"/>
      <c r="AE36" s="35"/>
      <c r="AF36" s="40">
        <f t="shared" si="29"/>
        <v>0</v>
      </c>
      <c r="AG36" s="40">
        <f t="shared" si="24"/>
        <v>9942563</v>
      </c>
      <c r="AH36" s="41">
        <f>IF(ISERROR(AG36/I27),0,AG36/I27)</f>
        <v>6.8138006999670139E-2</v>
      </c>
      <c r="AI36" s="42">
        <f t="shared" si="25"/>
        <v>1.6003765162696779E-2</v>
      </c>
    </row>
    <row r="37" spans="1:35" ht="12.75" customHeight="1">
      <c r="A37" s="210" t="s">
        <v>60</v>
      </c>
      <c r="B37" s="211"/>
      <c r="C37" s="211"/>
      <c r="D37" s="211"/>
      <c r="E37" s="211"/>
      <c r="F37" s="211"/>
      <c r="G37" s="211"/>
      <c r="H37" s="212"/>
      <c r="I37" s="55">
        <f>I27</f>
        <v>145918019</v>
      </c>
      <c r="J37" s="55">
        <f>SUM(J28:J36)</f>
        <v>145918018</v>
      </c>
      <c r="K37" s="56"/>
      <c r="L37" s="55">
        <f>SUM(L28:L36)</f>
        <v>0</v>
      </c>
      <c r="M37" s="55">
        <f>SUM(M28:M36)</f>
        <v>0</v>
      </c>
      <c r="N37" s="55">
        <f>SUM(N28:N36)</f>
        <v>0</v>
      </c>
      <c r="O37" s="57"/>
      <c r="P37" s="59"/>
      <c r="Q37" s="55">
        <f t="shared" ref="Q37:AG37" si="30">SUM(Q28:Q36)</f>
        <v>0</v>
      </c>
      <c r="R37" s="55">
        <f t="shared" si="30"/>
        <v>87550809</v>
      </c>
      <c r="S37" s="55">
        <f t="shared" si="30"/>
        <v>0</v>
      </c>
      <c r="T37" s="60">
        <f t="shared" si="30"/>
        <v>87550809</v>
      </c>
      <c r="U37" s="55">
        <f t="shared" si="30"/>
        <v>0</v>
      </c>
      <c r="V37" s="55">
        <f t="shared" si="30"/>
        <v>0</v>
      </c>
      <c r="W37" s="55">
        <f t="shared" si="30"/>
        <v>0</v>
      </c>
      <c r="X37" s="60">
        <f t="shared" si="30"/>
        <v>0</v>
      </c>
      <c r="Y37" s="55">
        <f t="shared" si="30"/>
        <v>0</v>
      </c>
      <c r="Z37" s="55">
        <f t="shared" si="30"/>
        <v>0</v>
      </c>
      <c r="AA37" s="55">
        <f t="shared" si="30"/>
        <v>0</v>
      </c>
      <c r="AB37" s="60">
        <f t="shared" si="30"/>
        <v>0</v>
      </c>
      <c r="AC37" s="55">
        <f t="shared" si="30"/>
        <v>0</v>
      </c>
      <c r="AD37" s="55">
        <f t="shared" si="30"/>
        <v>0</v>
      </c>
      <c r="AE37" s="55">
        <f t="shared" si="30"/>
        <v>0</v>
      </c>
      <c r="AF37" s="60">
        <f t="shared" si="30"/>
        <v>0</v>
      </c>
      <c r="AG37" s="53">
        <f t="shared" si="30"/>
        <v>87550809</v>
      </c>
      <c r="AH37" s="54">
        <f>IF(ISERROR(AG37/I37),0,AG37/I37)</f>
        <v>0.59999998355240824</v>
      </c>
      <c r="AI37" s="54">
        <f>IF(ISERROR(AG37/$AG$105),0,AG37/$AG$105)</f>
        <v>0.14092368205664069</v>
      </c>
    </row>
    <row r="38" spans="1:35" ht="12.75" customHeight="1">
      <c r="A38" s="36"/>
      <c r="B38" s="213" t="s">
        <v>15</v>
      </c>
      <c r="C38" s="214"/>
      <c r="D38" s="215"/>
      <c r="E38" s="18"/>
      <c r="F38" s="19"/>
      <c r="G38" s="20"/>
      <c r="H38" s="20"/>
      <c r="I38" s="232">
        <v>59991377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ht="22.5" outlineLevel="1">
      <c r="A39" s="16">
        <v>1</v>
      </c>
      <c r="B39" s="81" t="s">
        <v>121</v>
      </c>
      <c r="C39" s="76">
        <v>41682</v>
      </c>
      <c r="D39" s="75" t="s">
        <v>125</v>
      </c>
      <c r="E39" s="75" t="s">
        <v>92</v>
      </c>
      <c r="F39" s="81" t="s">
        <v>93</v>
      </c>
      <c r="G39" s="76">
        <v>41682</v>
      </c>
      <c r="H39" s="76">
        <v>42004</v>
      </c>
      <c r="I39" s="187"/>
      <c r="J39" s="77">
        <v>20253718</v>
      </c>
      <c r="K39" s="75" t="s">
        <v>140</v>
      </c>
      <c r="L39" s="35"/>
      <c r="M39" s="35"/>
      <c r="N39" s="35"/>
      <c r="O39" s="81" t="s">
        <v>122</v>
      </c>
      <c r="P39" s="28"/>
      <c r="Q39" s="35"/>
      <c r="R39" s="35">
        <v>15752231</v>
      </c>
      <c r="S39" s="82"/>
      <c r="T39" s="40">
        <f t="shared" ref="T39:T41" si="31">SUM(Q39:S39)</f>
        <v>15752231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/>
      <c r="AD39" s="35"/>
      <c r="AE39" s="35"/>
      <c r="AF39" s="40">
        <f>SUM(AC39:AE39)</f>
        <v>0</v>
      </c>
      <c r="AG39" s="40">
        <f t="shared" ref="AG39:AG41" si="32">SUM(T39,X39,AB39,AF39)</f>
        <v>15752231</v>
      </c>
      <c r="AH39" s="41">
        <f>IF(ISERROR(AG39/I38),0,AG39/I38)</f>
        <v>0.26257491972554653</v>
      </c>
      <c r="AI39" s="42">
        <f>IF(ISERROR(AG39/$AG$105),"-",AG39/$AG$105)</f>
        <v>2.5355132847793095E-2</v>
      </c>
    </row>
    <row r="40" spans="1:35" ht="22.5" outlineLevel="1">
      <c r="A40" s="16">
        <v>2</v>
      </c>
      <c r="B40" s="81" t="s">
        <v>123</v>
      </c>
      <c r="C40" s="76">
        <v>41682</v>
      </c>
      <c r="D40" s="75" t="s">
        <v>126</v>
      </c>
      <c r="E40" s="75" t="s">
        <v>92</v>
      </c>
      <c r="F40" s="81" t="s">
        <v>93</v>
      </c>
      <c r="G40" s="76">
        <v>41682</v>
      </c>
      <c r="H40" s="76">
        <v>42004</v>
      </c>
      <c r="I40" s="187"/>
      <c r="J40" s="77">
        <v>16841328</v>
      </c>
      <c r="K40" s="75" t="s">
        <v>140</v>
      </c>
      <c r="L40" s="35"/>
      <c r="M40" s="35"/>
      <c r="N40" s="35"/>
      <c r="O40" s="81" t="s">
        <v>122</v>
      </c>
      <c r="P40" s="28"/>
      <c r="Q40" s="35"/>
      <c r="R40" s="35">
        <v>10104797</v>
      </c>
      <c r="S40" s="82"/>
      <c r="T40" s="40">
        <f t="shared" si="31"/>
        <v>10104797</v>
      </c>
      <c r="U40" s="35"/>
      <c r="V40" s="35"/>
      <c r="W40" s="35"/>
      <c r="X40" s="40">
        <f t="shared" ref="X40:X41" si="33">SUM(U40:W40)</f>
        <v>0</v>
      </c>
      <c r="Y40" s="35"/>
      <c r="Z40" s="35"/>
      <c r="AA40" s="35"/>
      <c r="AB40" s="40">
        <f t="shared" ref="AB40:AB41" si="34">SUM(Y40:AA40)</f>
        <v>0</v>
      </c>
      <c r="AC40" s="35"/>
      <c r="AD40" s="35"/>
      <c r="AE40" s="35"/>
      <c r="AF40" s="40">
        <f t="shared" ref="AF40:AF41" si="35">SUM(AC40:AE40)</f>
        <v>0</v>
      </c>
      <c r="AG40" s="40">
        <f t="shared" si="32"/>
        <v>10104797</v>
      </c>
      <c r="AH40" s="41">
        <f>IF(ISERROR(AG40/I38),0,AG40/I38)</f>
        <v>0.16843749060802521</v>
      </c>
      <c r="AI40" s="42">
        <f t="shared" ref="AI40:AI41" si="36">IF(ISERROR(AG40/$AG$105),"-",AG40/$AG$105)</f>
        <v>1.626490052964441E-2</v>
      </c>
    </row>
    <row r="41" spans="1:35" ht="22.5" outlineLevel="1">
      <c r="A41" s="16">
        <v>3</v>
      </c>
      <c r="B41" s="81" t="s">
        <v>124</v>
      </c>
      <c r="C41" s="76">
        <v>41682</v>
      </c>
      <c r="D41" s="75" t="s">
        <v>127</v>
      </c>
      <c r="E41" s="75" t="s">
        <v>92</v>
      </c>
      <c r="F41" s="81" t="s">
        <v>93</v>
      </c>
      <c r="G41" s="76">
        <v>41682</v>
      </c>
      <c r="H41" s="76">
        <v>42004</v>
      </c>
      <c r="I41" s="188"/>
      <c r="J41" s="77">
        <v>16896328</v>
      </c>
      <c r="K41" s="75" t="s">
        <v>140</v>
      </c>
      <c r="L41" s="35"/>
      <c r="M41" s="35"/>
      <c r="N41" s="35"/>
      <c r="O41" s="81" t="s">
        <v>122</v>
      </c>
      <c r="P41" s="28"/>
      <c r="Q41" s="35"/>
      <c r="R41" s="35">
        <v>10137797</v>
      </c>
      <c r="S41" s="82"/>
      <c r="T41" s="40">
        <f t="shared" si="31"/>
        <v>10137797</v>
      </c>
      <c r="U41" s="35"/>
      <c r="V41" s="35"/>
      <c r="W41" s="35"/>
      <c r="X41" s="40">
        <f t="shared" si="33"/>
        <v>0</v>
      </c>
      <c r="Y41" s="35"/>
      <c r="Z41" s="35"/>
      <c r="AA41" s="35"/>
      <c r="AB41" s="40">
        <f t="shared" si="34"/>
        <v>0</v>
      </c>
      <c r="AC41" s="35"/>
      <c r="AD41" s="35"/>
      <c r="AE41" s="35"/>
      <c r="AF41" s="40">
        <f t="shared" si="35"/>
        <v>0</v>
      </c>
      <c r="AG41" s="40">
        <f t="shared" si="32"/>
        <v>10137797</v>
      </c>
      <c r="AH41" s="41">
        <f>IF(ISERROR(AG41/I38),0,AG41/I38)</f>
        <v>0.16898756966355349</v>
      </c>
      <c r="AI41" s="42">
        <f t="shared" si="36"/>
        <v>1.6318018045758616E-2</v>
      </c>
    </row>
    <row r="42" spans="1:35" ht="12.75" customHeight="1">
      <c r="A42" s="210" t="s">
        <v>61</v>
      </c>
      <c r="B42" s="211"/>
      <c r="C42" s="211"/>
      <c r="D42" s="211"/>
      <c r="E42" s="211"/>
      <c r="F42" s="211"/>
      <c r="G42" s="211"/>
      <c r="H42" s="212"/>
      <c r="I42" s="55">
        <f>I38</f>
        <v>59991377</v>
      </c>
      <c r="J42" s="55">
        <f>SUM(J39:J41)</f>
        <v>53991374</v>
      </c>
      <c r="K42" s="56"/>
      <c r="L42" s="55">
        <f>SUM(L39:L41)</f>
        <v>0</v>
      </c>
      <c r="M42" s="55">
        <f t="shared" ref="M42:N42" si="37">SUM(M39:M41)</f>
        <v>0</v>
      </c>
      <c r="N42" s="55">
        <f t="shared" si="37"/>
        <v>0</v>
      </c>
      <c r="O42" s="57"/>
      <c r="P42" s="59"/>
      <c r="Q42" s="55">
        <f>SUM(Q39:Q41)</f>
        <v>0</v>
      </c>
      <c r="R42" s="55">
        <f t="shared" ref="R42:S42" si="38">SUM(R39:R41)</f>
        <v>35994825</v>
      </c>
      <c r="S42" s="55">
        <f t="shared" si="38"/>
        <v>0</v>
      </c>
      <c r="T42" s="60">
        <f>SUM(T39:T41)</f>
        <v>35994825</v>
      </c>
      <c r="U42" s="55">
        <f>SUM(U39:U39)</f>
        <v>0</v>
      </c>
      <c r="V42" s="55">
        <f>SUM(V39:V39)</f>
        <v>0</v>
      </c>
      <c r="W42" s="55">
        <f>SUM(W39:W39)</f>
        <v>0</v>
      </c>
      <c r="X42" s="60">
        <f>SUM(X39:X41)</f>
        <v>0</v>
      </c>
      <c r="Y42" s="55">
        <f>SUM(Y39:Y39)</f>
        <v>0</v>
      </c>
      <c r="Z42" s="55">
        <f>SUM(Z39:Z39)</f>
        <v>0</v>
      </c>
      <c r="AA42" s="55">
        <f>SUM(AA39:AA39)</f>
        <v>0</v>
      </c>
      <c r="AB42" s="60">
        <f>SUM(AB39:AB41)</f>
        <v>0</v>
      </c>
      <c r="AC42" s="55">
        <f>SUM(AC39:AC39)</f>
        <v>0</v>
      </c>
      <c r="AD42" s="55">
        <f>SUM(AD39:AD39)</f>
        <v>0</v>
      </c>
      <c r="AE42" s="55">
        <f>SUM(AE39:AE39)</f>
        <v>0</v>
      </c>
      <c r="AF42" s="60">
        <f>SUM(AF39:AF41)</f>
        <v>0</v>
      </c>
      <c r="AG42" s="53">
        <f>SUM(AG39:AG41)</f>
        <v>35994825</v>
      </c>
      <c r="AH42" s="54">
        <f>IF(ISERROR(AG42/I42),0,AG42/I42)</f>
        <v>0.59999997999712529</v>
      </c>
      <c r="AI42" s="54">
        <f>IF(ISERROR(AG42/$AG$105),0,AG42/$AG$105)</f>
        <v>5.7938051423196121E-2</v>
      </c>
    </row>
    <row r="43" spans="1:35" ht="12.75" customHeight="1">
      <c r="A43" s="36"/>
      <c r="B43" s="213" t="s">
        <v>16</v>
      </c>
      <c r="C43" s="214"/>
      <c r="D43" s="215"/>
      <c r="E43" s="18"/>
      <c r="F43" s="19"/>
      <c r="G43" s="20"/>
      <c r="H43" s="20"/>
      <c r="I43" s="186">
        <v>68485316</v>
      </c>
      <c r="J43" s="22"/>
      <c r="K43" s="23"/>
      <c r="L43" s="24"/>
      <c r="M43" s="24"/>
      <c r="N43" s="24"/>
      <c r="O43" s="19"/>
      <c r="P43" s="25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6"/>
      <c r="AI43" s="26"/>
    </row>
    <row r="44" spans="1:35" ht="22.5" outlineLevel="1">
      <c r="A44" s="16">
        <v>1</v>
      </c>
      <c r="B44" s="81" t="s">
        <v>132</v>
      </c>
      <c r="C44" s="85" t="s">
        <v>128</v>
      </c>
      <c r="D44" s="75" t="s">
        <v>136</v>
      </c>
      <c r="E44" s="75" t="s">
        <v>92</v>
      </c>
      <c r="F44" s="81" t="s">
        <v>93</v>
      </c>
      <c r="G44" s="76">
        <v>41697</v>
      </c>
      <c r="H44" s="76">
        <v>41820</v>
      </c>
      <c r="I44" s="187"/>
      <c r="J44" s="77">
        <v>16941329</v>
      </c>
      <c r="K44" s="75" t="s">
        <v>141</v>
      </c>
      <c r="L44" s="35"/>
      <c r="M44" s="35"/>
      <c r="N44" s="35"/>
      <c r="O44" s="81" t="s">
        <v>122</v>
      </c>
      <c r="P44" s="28"/>
      <c r="Q44" s="35"/>
      <c r="R44" s="35">
        <v>10164797</v>
      </c>
      <c r="S44" s="82"/>
      <c r="T44" s="40">
        <f>SUM(Q44:S44)</f>
        <v>10164797</v>
      </c>
      <c r="U44" s="35"/>
      <c r="V44" s="35"/>
      <c r="W44" s="35"/>
      <c r="X44" s="40">
        <f>SUM(U44:W44)</f>
        <v>0</v>
      </c>
      <c r="Y44" s="35"/>
      <c r="Z44" s="35"/>
      <c r="AA44" s="35"/>
      <c r="AB44" s="40">
        <f>SUM(Y44:AA44)</f>
        <v>0</v>
      </c>
      <c r="AC44" s="35"/>
      <c r="AD44" s="35"/>
      <c r="AE44" s="35"/>
      <c r="AF44" s="40">
        <f>SUM(AC44:AE44)</f>
        <v>0</v>
      </c>
      <c r="AG44" s="40">
        <f t="shared" ref="AG44:AG47" si="39">SUM(T44,X44,AB44,AF44)</f>
        <v>10164797</v>
      </c>
      <c r="AH44" s="41">
        <f>IF(ISERROR(AG44/I43),0,AG44/I43)</f>
        <v>0.14842301377422279</v>
      </c>
      <c r="AI44" s="42">
        <f>IF(ISERROR(AG44/$AG$105),"-",AG44/$AG$105)</f>
        <v>1.6361477831670239E-2</v>
      </c>
    </row>
    <row r="45" spans="1:35" ht="22.5" outlineLevel="1">
      <c r="A45" s="16">
        <v>2</v>
      </c>
      <c r="B45" s="81" t="s">
        <v>133</v>
      </c>
      <c r="C45" s="85" t="s">
        <v>129</v>
      </c>
      <c r="D45" s="75" t="s">
        <v>137</v>
      </c>
      <c r="E45" s="75" t="s">
        <v>92</v>
      </c>
      <c r="F45" s="81" t="s">
        <v>93</v>
      </c>
      <c r="G45" s="76">
        <v>41697</v>
      </c>
      <c r="H45" s="76">
        <v>41820</v>
      </c>
      <c r="I45" s="187"/>
      <c r="J45" s="77">
        <v>16751329</v>
      </c>
      <c r="K45" s="75" t="s">
        <v>141</v>
      </c>
      <c r="L45" s="35"/>
      <c r="M45" s="35"/>
      <c r="N45" s="35"/>
      <c r="O45" s="81" t="s">
        <v>122</v>
      </c>
      <c r="P45" s="28"/>
      <c r="Q45" s="35"/>
      <c r="R45" s="35">
        <v>10050797</v>
      </c>
      <c r="S45" s="82"/>
      <c r="T45" s="40">
        <f t="shared" ref="T45:T47" si="40">SUM(Q45:S45)</f>
        <v>10050797</v>
      </c>
      <c r="U45" s="35"/>
      <c r="V45" s="35"/>
      <c r="W45" s="35"/>
      <c r="X45" s="40">
        <f t="shared" ref="X45:X47" si="41">SUM(U45:W45)</f>
        <v>0</v>
      </c>
      <c r="Y45" s="35"/>
      <c r="Z45" s="35"/>
      <c r="AA45" s="35"/>
      <c r="AB45" s="40">
        <f t="shared" ref="AB45:AB47" si="42">SUM(Y45:AA45)</f>
        <v>0</v>
      </c>
      <c r="AC45" s="35"/>
      <c r="AD45" s="35"/>
      <c r="AE45" s="35"/>
      <c r="AF45" s="40">
        <f t="shared" ref="AF45:AF47" si="43">SUM(AC45:AE45)</f>
        <v>0</v>
      </c>
      <c r="AG45" s="40">
        <f t="shared" si="39"/>
        <v>10050797</v>
      </c>
      <c r="AH45" s="41">
        <f>IF(ISERROR(AG45/I43),0,AG45/I43)</f>
        <v>0.14675842336771872</v>
      </c>
      <c r="AI45" s="42">
        <f>IF(ISERROR(AG45/$AG$105),"-",AG45/$AG$105)</f>
        <v>1.6177980957821168E-2</v>
      </c>
    </row>
    <row r="46" spans="1:35" ht="22.5" outlineLevel="1">
      <c r="A46" s="16">
        <v>3</v>
      </c>
      <c r="B46" s="81" t="s">
        <v>134</v>
      </c>
      <c r="C46" s="85" t="s">
        <v>130</v>
      </c>
      <c r="D46" s="75" t="s">
        <v>138</v>
      </c>
      <c r="E46" s="75" t="s">
        <v>92</v>
      </c>
      <c r="F46" s="81" t="s">
        <v>93</v>
      </c>
      <c r="G46" s="76">
        <v>41697</v>
      </c>
      <c r="H46" s="76">
        <v>41820</v>
      </c>
      <c r="I46" s="187"/>
      <c r="J46" s="77">
        <v>16841329</v>
      </c>
      <c r="K46" s="75" t="s">
        <v>141</v>
      </c>
      <c r="L46" s="35"/>
      <c r="M46" s="35"/>
      <c r="N46" s="35"/>
      <c r="O46" s="81" t="s">
        <v>122</v>
      </c>
      <c r="P46" s="28"/>
      <c r="Q46" s="35"/>
      <c r="R46" s="35">
        <v>10104797</v>
      </c>
      <c r="S46" s="82"/>
      <c r="T46" s="40">
        <f t="shared" si="40"/>
        <v>10104797</v>
      </c>
      <c r="U46" s="35"/>
      <c r="V46" s="35"/>
      <c r="W46" s="35"/>
      <c r="X46" s="40">
        <f t="shared" si="41"/>
        <v>0</v>
      </c>
      <c r="Y46" s="35"/>
      <c r="Z46" s="35"/>
      <c r="AA46" s="35"/>
      <c r="AB46" s="40">
        <f t="shared" si="42"/>
        <v>0</v>
      </c>
      <c r="AC46" s="35"/>
      <c r="AD46" s="35"/>
      <c r="AE46" s="35"/>
      <c r="AF46" s="40">
        <f t="shared" si="43"/>
        <v>0</v>
      </c>
      <c r="AG46" s="40">
        <f t="shared" si="39"/>
        <v>10104797</v>
      </c>
      <c r="AH46" s="41">
        <f>IF(ISERROR(AG46/I43),0,AG46/I43)</f>
        <v>0.14754691356027327</v>
      </c>
      <c r="AI46" s="42">
        <f>IF(ISERROR(AG46/$AG$105),"-",AG46/$AG$105)</f>
        <v>1.626490052964441E-2</v>
      </c>
    </row>
    <row r="47" spans="1:35" ht="22.5" outlineLevel="1">
      <c r="A47" s="16">
        <v>4</v>
      </c>
      <c r="B47" s="81" t="s">
        <v>135</v>
      </c>
      <c r="C47" s="85" t="s">
        <v>131</v>
      </c>
      <c r="D47" s="75" t="s">
        <v>139</v>
      </c>
      <c r="E47" s="75" t="s">
        <v>92</v>
      </c>
      <c r="F47" s="81" t="s">
        <v>93</v>
      </c>
      <c r="G47" s="76">
        <v>41697</v>
      </c>
      <c r="H47" s="76">
        <v>41820</v>
      </c>
      <c r="I47" s="188"/>
      <c r="J47" s="77">
        <v>17951329</v>
      </c>
      <c r="K47" s="75" t="s">
        <v>141</v>
      </c>
      <c r="L47" s="35"/>
      <c r="M47" s="35"/>
      <c r="N47" s="35"/>
      <c r="O47" s="81" t="s">
        <v>122</v>
      </c>
      <c r="P47" s="28"/>
      <c r="Q47" s="35"/>
      <c r="R47" s="35">
        <v>10770797</v>
      </c>
      <c r="S47" s="82"/>
      <c r="T47" s="40">
        <f t="shared" si="40"/>
        <v>10770797</v>
      </c>
      <c r="U47" s="35"/>
      <c r="V47" s="35"/>
      <c r="W47" s="35"/>
      <c r="X47" s="40">
        <f t="shared" si="41"/>
        <v>0</v>
      </c>
      <c r="Y47" s="35"/>
      <c r="Z47" s="35"/>
      <c r="AA47" s="35"/>
      <c r="AB47" s="40">
        <f t="shared" si="42"/>
        <v>0</v>
      </c>
      <c r="AC47" s="35"/>
      <c r="AD47" s="35"/>
      <c r="AE47" s="35"/>
      <c r="AF47" s="40">
        <f t="shared" si="43"/>
        <v>0</v>
      </c>
      <c r="AG47" s="40">
        <f t="shared" si="39"/>
        <v>10770797</v>
      </c>
      <c r="AH47" s="41">
        <f>IF(ISERROR(AG47/I43),0,AG47/I43)</f>
        <v>0.15727162593511287</v>
      </c>
      <c r="AI47" s="42">
        <f>IF(ISERROR(AG47/$AG$105),"-",AG47/$AG$105)</f>
        <v>1.7336908582131084E-2</v>
      </c>
    </row>
    <row r="48" spans="1:35" ht="12.75" customHeight="1">
      <c r="A48" s="210" t="s">
        <v>62</v>
      </c>
      <c r="B48" s="211"/>
      <c r="C48" s="211"/>
      <c r="D48" s="211"/>
      <c r="E48" s="211"/>
      <c r="F48" s="211"/>
      <c r="G48" s="211"/>
      <c r="H48" s="212"/>
      <c r="I48" s="55">
        <f>I43</f>
        <v>68485316</v>
      </c>
      <c r="J48" s="55">
        <f>SUM(J44:J47)</f>
        <v>68485316</v>
      </c>
      <c r="K48" s="56"/>
      <c r="L48" s="55">
        <f>SUM(L39:L47)</f>
        <v>0</v>
      </c>
      <c r="M48" s="55">
        <f>SUM(M39:M47)</f>
        <v>0</v>
      </c>
      <c r="N48" s="55">
        <f>SUM(N39:N47)</f>
        <v>0</v>
      </c>
      <c r="O48" s="57"/>
      <c r="P48" s="59"/>
      <c r="Q48" s="55">
        <f>SUM(Q39:Q47)</f>
        <v>0</v>
      </c>
      <c r="R48" s="55">
        <f t="shared" ref="R48:AG48" si="44">SUM(R44:R47)</f>
        <v>41091188</v>
      </c>
      <c r="S48" s="55">
        <f t="shared" si="44"/>
        <v>0</v>
      </c>
      <c r="T48" s="60">
        <f t="shared" si="44"/>
        <v>41091188</v>
      </c>
      <c r="U48" s="55">
        <f t="shared" si="44"/>
        <v>0</v>
      </c>
      <c r="V48" s="55">
        <f t="shared" si="44"/>
        <v>0</v>
      </c>
      <c r="W48" s="55">
        <f t="shared" si="44"/>
        <v>0</v>
      </c>
      <c r="X48" s="60">
        <f t="shared" si="44"/>
        <v>0</v>
      </c>
      <c r="Y48" s="55">
        <f t="shared" si="44"/>
        <v>0</v>
      </c>
      <c r="Z48" s="55">
        <f t="shared" si="44"/>
        <v>0</v>
      </c>
      <c r="AA48" s="55">
        <f t="shared" si="44"/>
        <v>0</v>
      </c>
      <c r="AB48" s="60">
        <f t="shared" si="44"/>
        <v>0</v>
      </c>
      <c r="AC48" s="55">
        <f t="shared" si="44"/>
        <v>0</v>
      </c>
      <c r="AD48" s="55">
        <f t="shared" si="44"/>
        <v>0</v>
      </c>
      <c r="AE48" s="55">
        <f t="shared" si="44"/>
        <v>0</v>
      </c>
      <c r="AF48" s="60">
        <f t="shared" si="44"/>
        <v>0</v>
      </c>
      <c r="AG48" s="53">
        <f t="shared" si="44"/>
        <v>41091188</v>
      </c>
      <c r="AH48" s="54">
        <f>IF(ISERROR(AG48/I48),0,AG48/I48)</f>
        <v>0.59999997663732763</v>
      </c>
      <c r="AI48" s="54">
        <f>IF(ISERROR(AG48/$AG$105),0,AG48/$AG$105)</f>
        <v>6.6141267901266898E-2</v>
      </c>
    </row>
    <row r="49" spans="1:35" ht="12.75" customHeight="1">
      <c r="A49" s="36"/>
      <c r="B49" s="213" t="s">
        <v>63</v>
      </c>
      <c r="C49" s="214"/>
      <c r="D49" s="215"/>
      <c r="E49" s="18"/>
      <c r="F49" s="19"/>
      <c r="G49" s="20"/>
      <c r="H49" s="20"/>
      <c r="I49" s="186">
        <v>95722486</v>
      </c>
      <c r="J49" s="22"/>
      <c r="K49" s="23"/>
      <c r="L49" s="24"/>
      <c r="M49" s="24"/>
      <c r="N49" s="24"/>
      <c r="O49" s="19"/>
      <c r="P49" s="2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6"/>
      <c r="AI49" s="26"/>
    </row>
    <row r="50" spans="1:35" ht="22.5" outlineLevel="1">
      <c r="A50" s="16">
        <v>1</v>
      </c>
      <c r="B50" s="81" t="s">
        <v>142</v>
      </c>
      <c r="C50" s="85">
        <v>41687</v>
      </c>
      <c r="D50" s="75" t="s">
        <v>143</v>
      </c>
      <c r="E50" s="75" t="s">
        <v>144</v>
      </c>
      <c r="F50" s="81" t="s">
        <v>93</v>
      </c>
      <c r="G50" s="76"/>
      <c r="H50" s="76">
        <v>42094</v>
      </c>
      <c r="I50" s="187"/>
      <c r="J50" s="77">
        <v>17716329</v>
      </c>
      <c r="K50" s="75"/>
      <c r="L50" s="35"/>
      <c r="M50" s="35"/>
      <c r="N50" s="35"/>
      <c r="O50" s="81" t="s">
        <v>88</v>
      </c>
      <c r="P50" s="28"/>
      <c r="Q50" s="35"/>
      <c r="R50" s="35"/>
      <c r="S50" s="82">
        <v>10629797</v>
      </c>
      <c r="T50" s="40">
        <f>SUM(Q50:S50)</f>
        <v>10629797</v>
      </c>
      <c r="U50" s="35"/>
      <c r="V50" s="35"/>
      <c r="W50" s="35"/>
      <c r="X50" s="40">
        <f>SUM(U50:W50)</f>
        <v>0</v>
      </c>
      <c r="Y50" s="35"/>
      <c r="Z50" s="35"/>
      <c r="AA50" s="35"/>
      <c r="AB50" s="40">
        <f>SUM(Y50:AA50)</f>
        <v>0</v>
      </c>
      <c r="AC50" s="35"/>
      <c r="AD50" s="35"/>
      <c r="AE50" s="35"/>
      <c r="AF50" s="40">
        <f>SUM(AC50:AE50)</f>
        <v>0</v>
      </c>
      <c r="AG50" s="40">
        <f t="shared" ref="AG50:AG53" si="45">SUM(T50,X50,AB50,AF50)</f>
        <v>10629797</v>
      </c>
      <c r="AH50" s="41">
        <f>IF(ISERROR(AG50/I50),0,AG50/I50)</f>
        <v>0</v>
      </c>
      <c r="AI50" s="42">
        <f>IF(ISERROR(AG50/$AG$105),"-",AG50/$AG$105)</f>
        <v>1.7109951922370394E-2</v>
      </c>
    </row>
    <row r="51" spans="1:35" ht="22.5" outlineLevel="1">
      <c r="A51" s="16">
        <v>2</v>
      </c>
      <c r="B51" s="81" t="s">
        <v>145</v>
      </c>
      <c r="C51" s="85">
        <v>41687</v>
      </c>
      <c r="D51" s="75" t="s">
        <v>146</v>
      </c>
      <c r="E51" s="75" t="s">
        <v>144</v>
      </c>
      <c r="F51" s="81" t="s">
        <v>93</v>
      </c>
      <c r="G51" s="76"/>
      <c r="H51" s="76">
        <v>42094</v>
      </c>
      <c r="I51" s="187"/>
      <c r="J51" s="77">
        <v>16816329</v>
      </c>
      <c r="K51" s="75"/>
      <c r="L51" s="35"/>
      <c r="M51" s="35"/>
      <c r="N51" s="35"/>
      <c r="O51" s="81" t="s">
        <v>88</v>
      </c>
      <c r="P51" s="28"/>
      <c r="Q51" s="35"/>
      <c r="R51" s="35"/>
      <c r="S51" s="82">
        <v>10089797</v>
      </c>
      <c r="T51" s="40">
        <f t="shared" ref="T51:T53" si="46">SUM(Q51:S51)</f>
        <v>10089797</v>
      </c>
      <c r="U51" s="35"/>
      <c r="V51" s="35"/>
      <c r="W51" s="35"/>
      <c r="X51" s="40">
        <f t="shared" ref="X51:X53" si="47">SUM(U51:W51)</f>
        <v>0</v>
      </c>
      <c r="Y51" s="35"/>
      <c r="Z51" s="35"/>
      <c r="AA51" s="35"/>
      <c r="AB51" s="40">
        <f t="shared" ref="AB51:AB53" si="48">SUM(Y51:AA51)</f>
        <v>0</v>
      </c>
      <c r="AC51" s="35"/>
      <c r="AD51" s="35"/>
      <c r="AE51" s="35"/>
      <c r="AF51" s="40">
        <f t="shared" ref="AF51:AF53" si="49">SUM(AC51:AE51)</f>
        <v>0</v>
      </c>
      <c r="AG51" s="40">
        <f t="shared" si="45"/>
        <v>10089797</v>
      </c>
      <c r="AH51" s="41">
        <f t="shared" ref="AH51:AH53" si="50">IF(ISERROR(AG51/I51),0,AG51/I51)</f>
        <v>0</v>
      </c>
      <c r="AI51" s="42">
        <f>IF(ISERROR(AG51/$AG$105),"-",AG51/$AG$105)</f>
        <v>1.6240756204137955E-2</v>
      </c>
    </row>
    <row r="52" spans="1:35" ht="22.5" outlineLevel="1">
      <c r="A52" s="16">
        <v>3</v>
      </c>
      <c r="B52" s="81" t="s">
        <v>147</v>
      </c>
      <c r="C52" s="85">
        <v>41687</v>
      </c>
      <c r="D52" s="75" t="s">
        <v>148</v>
      </c>
      <c r="E52" s="75" t="s">
        <v>144</v>
      </c>
      <c r="F52" s="81" t="s">
        <v>93</v>
      </c>
      <c r="G52" s="76"/>
      <c r="H52" s="76">
        <v>42094</v>
      </c>
      <c r="I52" s="187"/>
      <c r="J52" s="77">
        <v>34811109</v>
      </c>
      <c r="K52" s="75"/>
      <c r="L52" s="35"/>
      <c r="M52" s="35"/>
      <c r="N52" s="35"/>
      <c r="O52" s="81" t="s">
        <v>88</v>
      </c>
      <c r="P52" s="28"/>
      <c r="Q52" s="35"/>
      <c r="R52" s="35"/>
      <c r="S52" s="82">
        <v>20886665</v>
      </c>
      <c r="T52" s="40">
        <f t="shared" si="46"/>
        <v>20886665</v>
      </c>
      <c r="U52" s="35"/>
      <c r="V52" s="35"/>
      <c r="W52" s="35"/>
      <c r="X52" s="40">
        <f t="shared" si="47"/>
        <v>0</v>
      </c>
      <c r="Y52" s="35"/>
      <c r="Z52" s="35"/>
      <c r="AA52" s="35"/>
      <c r="AB52" s="40">
        <f t="shared" si="48"/>
        <v>0</v>
      </c>
      <c r="AC52" s="35"/>
      <c r="AD52" s="35"/>
      <c r="AE52" s="35"/>
      <c r="AF52" s="40">
        <f t="shared" si="49"/>
        <v>0</v>
      </c>
      <c r="AG52" s="40">
        <f t="shared" si="45"/>
        <v>20886665</v>
      </c>
      <c r="AH52" s="41">
        <f t="shared" si="50"/>
        <v>0</v>
      </c>
      <c r="AI52" s="42">
        <f>IF(ISERROR(AG52/$AG$105),"-",AG52/$AG$105)</f>
        <v>3.3619629233620961E-2</v>
      </c>
    </row>
    <row r="53" spans="1:35" ht="22.5" outlineLevel="1">
      <c r="A53" s="16">
        <v>4</v>
      </c>
      <c r="B53" s="81" t="s">
        <v>149</v>
      </c>
      <c r="C53" s="85">
        <v>41687</v>
      </c>
      <c r="D53" s="75" t="s">
        <v>150</v>
      </c>
      <c r="E53" s="75" t="s">
        <v>144</v>
      </c>
      <c r="F53" s="81" t="s">
        <v>93</v>
      </c>
      <c r="G53" s="76"/>
      <c r="H53" s="76">
        <v>42094</v>
      </c>
      <c r="I53" s="188"/>
      <c r="J53" s="77">
        <v>26378719</v>
      </c>
      <c r="K53" s="75"/>
      <c r="L53" s="35"/>
      <c r="M53" s="35"/>
      <c r="N53" s="35"/>
      <c r="O53" s="81" t="s">
        <v>88</v>
      </c>
      <c r="P53" s="28"/>
      <c r="Q53" s="35"/>
      <c r="R53" s="35"/>
      <c r="S53" s="82">
        <v>15827231</v>
      </c>
      <c r="T53" s="40">
        <f t="shared" si="46"/>
        <v>15827231</v>
      </c>
      <c r="U53" s="35"/>
      <c r="V53" s="35"/>
      <c r="W53" s="35"/>
      <c r="X53" s="40">
        <f t="shared" si="47"/>
        <v>0</v>
      </c>
      <c r="Y53" s="35"/>
      <c r="Z53" s="35"/>
      <c r="AA53" s="35"/>
      <c r="AB53" s="40">
        <f t="shared" si="48"/>
        <v>0</v>
      </c>
      <c r="AC53" s="35"/>
      <c r="AD53" s="35"/>
      <c r="AE53" s="35"/>
      <c r="AF53" s="40">
        <f t="shared" si="49"/>
        <v>0</v>
      </c>
      <c r="AG53" s="40">
        <f t="shared" si="45"/>
        <v>15827231</v>
      </c>
      <c r="AH53" s="41">
        <f t="shared" si="50"/>
        <v>0</v>
      </c>
      <c r="AI53" s="42">
        <f>IF(ISERROR(AG53/$AG$105),"-",AG53/$AG$105)</f>
        <v>2.5475854475325375E-2</v>
      </c>
    </row>
    <row r="54" spans="1:35" ht="12.75" customHeight="1">
      <c r="A54" s="210" t="s">
        <v>64</v>
      </c>
      <c r="B54" s="211"/>
      <c r="C54" s="211"/>
      <c r="D54" s="211"/>
      <c r="E54" s="211"/>
      <c r="F54" s="211"/>
      <c r="G54" s="211"/>
      <c r="H54" s="212"/>
      <c r="I54" s="55">
        <f>I49</f>
        <v>95722486</v>
      </c>
      <c r="J54" s="55">
        <f>SUM(J50:J53)</f>
        <v>95722486</v>
      </c>
      <c r="K54" s="56"/>
      <c r="L54" s="55">
        <f>SUM(L50:L53)</f>
        <v>0</v>
      </c>
      <c r="M54" s="55">
        <f>SUM(M50:M53)</f>
        <v>0</v>
      </c>
      <c r="N54" s="55">
        <f>SUM(N50:N53)</f>
        <v>0</v>
      </c>
      <c r="O54" s="57"/>
      <c r="P54" s="59"/>
      <c r="Q54" s="55">
        <f t="shared" ref="Q54:AG54" si="51">SUM(Q50:Q53)</f>
        <v>0</v>
      </c>
      <c r="R54" s="55">
        <f t="shared" si="51"/>
        <v>0</v>
      </c>
      <c r="S54" s="55">
        <f t="shared" si="51"/>
        <v>57433490</v>
      </c>
      <c r="T54" s="60">
        <f t="shared" si="51"/>
        <v>57433490</v>
      </c>
      <c r="U54" s="55">
        <f t="shared" si="51"/>
        <v>0</v>
      </c>
      <c r="V54" s="55">
        <f t="shared" si="51"/>
        <v>0</v>
      </c>
      <c r="W54" s="55">
        <f t="shared" si="51"/>
        <v>0</v>
      </c>
      <c r="X54" s="60">
        <f t="shared" si="51"/>
        <v>0</v>
      </c>
      <c r="Y54" s="55">
        <f t="shared" si="51"/>
        <v>0</v>
      </c>
      <c r="Z54" s="55">
        <f t="shared" si="51"/>
        <v>0</v>
      </c>
      <c r="AA54" s="55">
        <f t="shared" si="51"/>
        <v>0</v>
      </c>
      <c r="AB54" s="60">
        <f t="shared" si="51"/>
        <v>0</v>
      </c>
      <c r="AC54" s="55">
        <f t="shared" si="51"/>
        <v>0</v>
      </c>
      <c r="AD54" s="55">
        <f t="shared" si="51"/>
        <v>0</v>
      </c>
      <c r="AE54" s="55">
        <f t="shared" si="51"/>
        <v>0</v>
      </c>
      <c r="AF54" s="60">
        <f t="shared" si="51"/>
        <v>0</v>
      </c>
      <c r="AG54" s="53">
        <f t="shared" si="51"/>
        <v>57433490</v>
      </c>
      <c r="AH54" s="54">
        <f>IF(ISERROR(AG54/I54),0,AG54/I54)</f>
        <v>0.59999998328501414</v>
      </c>
      <c r="AI54" s="54">
        <f>IF(ISERROR(AG54/$AG$105),0,AG54/$AG$105)</f>
        <v>9.2446191835454689E-2</v>
      </c>
    </row>
    <row r="55" spans="1:35" ht="12.75" customHeight="1">
      <c r="A55" s="36"/>
      <c r="B55" s="213" t="s">
        <v>65</v>
      </c>
      <c r="C55" s="214"/>
      <c r="D55" s="215"/>
      <c r="E55" s="18"/>
      <c r="F55" s="19"/>
      <c r="G55" s="20"/>
      <c r="H55" s="20"/>
      <c r="I55" s="232">
        <v>52357438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ht="22.5" outlineLevel="1">
      <c r="A56" s="16">
        <v>1</v>
      </c>
      <c r="B56" s="81" t="s">
        <v>151</v>
      </c>
      <c r="C56" s="85">
        <v>41680</v>
      </c>
      <c r="D56" s="75" t="s">
        <v>153</v>
      </c>
      <c r="E56" s="75" t="s">
        <v>144</v>
      </c>
      <c r="F56" s="81" t="s">
        <v>93</v>
      </c>
      <c r="G56" s="76">
        <v>41680</v>
      </c>
      <c r="H56" s="76">
        <v>42094</v>
      </c>
      <c r="I56" s="187"/>
      <c r="J56" s="77">
        <v>26478719</v>
      </c>
      <c r="K56" s="75"/>
      <c r="L56" s="35"/>
      <c r="M56" s="35"/>
      <c r="N56" s="35"/>
      <c r="O56" s="81" t="s">
        <v>88</v>
      </c>
      <c r="P56" s="28"/>
      <c r="Q56" s="35"/>
      <c r="R56" s="35">
        <v>15887231</v>
      </c>
      <c r="S56" s="82"/>
      <c r="T56" s="40">
        <f>SUM(Q56:S56)</f>
        <v>15887231</v>
      </c>
      <c r="U56" s="35"/>
      <c r="V56" s="35"/>
      <c r="W56" s="35"/>
      <c r="X56" s="40">
        <f>SUM(U56:W56)</f>
        <v>0</v>
      </c>
      <c r="Y56" s="35"/>
      <c r="Z56" s="35"/>
      <c r="AA56" s="35"/>
      <c r="AB56" s="40">
        <f>SUM(Y56:AA56)</f>
        <v>0</v>
      </c>
      <c r="AC56" s="35"/>
      <c r="AD56" s="35"/>
      <c r="AE56" s="35"/>
      <c r="AF56" s="40">
        <f>SUM(AC56:AE56)</f>
        <v>0</v>
      </c>
      <c r="AG56" s="40">
        <f t="shared" ref="AG56:AG57" si="52">SUM(T56,X56,AB56,AF56)</f>
        <v>15887231</v>
      </c>
      <c r="AH56" s="41">
        <f>IF(ISERROR(AG56/I55),0,AG56/I55)</f>
        <v>0.30343789931050485</v>
      </c>
      <c r="AI56" s="42">
        <f>IF(ISERROR(AG56/$AG$105),"-",AG56/$AG$105)</f>
        <v>2.5572431777351204E-2</v>
      </c>
    </row>
    <row r="57" spans="1:35" ht="22.5" outlineLevel="1">
      <c r="A57" s="16">
        <v>2</v>
      </c>
      <c r="B57" s="81" t="s">
        <v>152</v>
      </c>
      <c r="C57" s="85">
        <v>41694</v>
      </c>
      <c r="D57" s="75" t="s">
        <v>154</v>
      </c>
      <c r="E57" s="75" t="s">
        <v>144</v>
      </c>
      <c r="F57" s="81" t="s">
        <v>93</v>
      </c>
      <c r="G57" s="76">
        <v>41694</v>
      </c>
      <c r="H57" s="76">
        <v>42094</v>
      </c>
      <c r="I57" s="188"/>
      <c r="J57" s="77">
        <v>25878719</v>
      </c>
      <c r="K57" s="75"/>
      <c r="L57" s="35"/>
      <c r="M57" s="35"/>
      <c r="N57" s="35"/>
      <c r="O57" s="81" t="s">
        <v>88</v>
      </c>
      <c r="P57" s="28"/>
      <c r="Q57" s="35"/>
      <c r="R57" s="35">
        <v>15527231</v>
      </c>
      <c r="S57" s="82"/>
      <c r="T57" s="40">
        <f t="shared" ref="T57" si="53">SUM(Q57:S57)</f>
        <v>15527231</v>
      </c>
      <c r="U57" s="35"/>
      <c r="V57" s="35"/>
      <c r="W57" s="35"/>
      <c r="X57" s="40">
        <f t="shared" ref="X57" si="54">SUM(U57:W57)</f>
        <v>0</v>
      </c>
      <c r="Y57" s="35"/>
      <c r="Z57" s="35"/>
      <c r="AA57" s="35"/>
      <c r="AB57" s="40">
        <f t="shared" ref="AB57" si="55">SUM(Y57:AA57)</f>
        <v>0</v>
      </c>
      <c r="AC57" s="35"/>
      <c r="AD57" s="35"/>
      <c r="AE57" s="35"/>
      <c r="AF57" s="40">
        <f t="shared" ref="AF57" si="56">SUM(AC57:AE57)</f>
        <v>0</v>
      </c>
      <c r="AG57" s="40">
        <f t="shared" si="52"/>
        <v>15527231</v>
      </c>
      <c r="AH57" s="41">
        <f>IF(ISERROR(AG57/I55),0,AG57/I55)</f>
        <v>0.29656208540990869</v>
      </c>
      <c r="AI57" s="42">
        <f>IF(ISERROR(AG57/$AG$105),"-",AG57/$AG$105)</f>
        <v>2.4992967965196244E-2</v>
      </c>
    </row>
    <row r="58" spans="1:35" ht="12.75" customHeight="1">
      <c r="A58" s="210" t="s">
        <v>66</v>
      </c>
      <c r="B58" s="211"/>
      <c r="C58" s="211"/>
      <c r="D58" s="211"/>
      <c r="E58" s="211"/>
      <c r="F58" s="211"/>
      <c r="G58" s="211"/>
      <c r="H58" s="212"/>
      <c r="I58" s="55">
        <f>SUM(I55:I57)</f>
        <v>52357438</v>
      </c>
      <c r="J58" s="55">
        <f>SUM(J56:J57)</f>
        <v>52357438</v>
      </c>
      <c r="K58" s="56"/>
      <c r="L58" s="55">
        <f>SUM(L56:L57)</f>
        <v>0</v>
      </c>
      <c r="M58" s="55">
        <f>SUM(M56:M57)</f>
        <v>0</v>
      </c>
      <c r="N58" s="55">
        <f>SUM(N56:N57)</f>
        <v>0</v>
      </c>
      <c r="O58" s="57"/>
      <c r="P58" s="59"/>
      <c r="Q58" s="55">
        <f t="shared" ref="Q58:AG58" si="57">SUM(Q56:Q57)</f>
        <v>0</v>
      </c>
      <c r="R58" s="55">
        <f t="shared" si="57"/>
        <v>31414462</v>
      </c>
      <c r="S58" s="55">
        <f t="shared" si="57"/>
        <v>0</v>
      </c>
      <c r="T58" s="60">
        <f t="shared" si="57"/>
        <v>31414462</v>
      </c>
      <c r="U58" s="55">
        <f t="shared" si="57"/>
        <v>0</v>
      </c>
      <c r="V58" s="55">
        <f t="shared" si="57"/>
        <v>0</v>
      </c>
      <c r="W58" s="55">
        <f t="shared" si="57"/>
        <v>0</v>
      </c>
      <c r="X58" s="60">
        <f t="shared" si="57"/>
        <v>0</v>
      </c>
      <c r="Y58" s="55">
        <f t="shared" si="57"/>
        <v>0</v>
      </c>
      <c r="Z58" s="55">
        <f t="shared" si="57"/>
        <v>0</v>
      </c>
      <c r="AA58" s="55">
        <f t="shared" si="57"/>
        <v>0</v>
      </c>
      <c r="AB58" s="60">
        <f t="shared" si="57"/>
        <v>0</v>
      </c>
      <c r="AC58" s="55">
        <f t="shared" si="57"/>
        <v>0</v>
      </c>
      <c r="AD58" s="55">
        <f t="shared" si="57"/>
        <v>0</v>
      </c>
      <c r="AE58" s="55">
        <f t="shared" si="57"/>
        <v>0</v>
      </c>
      <c r="AF58" s="60">
        <f t="shared" si="57"/>
        <v>0</v>
      </c>
      <c r="AG58" s="53">
        <f t="shared" si="57"/>
        <v>31414462</v>
      </c>
      <c r="AH58" s="54">
        <f>IF(ISERROR(AG58/I58),0,AG58/I58)</f>
        <v>0.5999999847204136</v>
      </c>
      <c r="AI58" s="54">
        <f>IF(ISERROR(AG58/$AG$105),0,AG58/$AG$105)</f>
        <v>5.0565399742547444E-2</v>
      </c>
    </row>
    <row r="59" spans="1:35" ht="12.75" customHeight="1">
      <c r="A59" s="36"/>
      <c r="B59" s="213" t="s">
        <v>17</v>
      </c>
      <c r="C59" s="214"/>
      <c r="D59" s="215"/>
      <c r="E59" s="18"/>
      <c r="F59" s="19"/>
      <c r="G59" s="20"/>
      <c r="H59" s="20"/>
      <c r="I59" s="232">
        <v>83613273</v>
      </c>
      <c r="J59" s="86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22.5" outlineLevel="1">
      <c r="A60" s="16">
        <v>1</v>
      </c>
      <c r="B60" s="81" t="s">
        <v>155</v>
      </c>
      <c r="C60" s="85">
        <v>41681</v>
      </c>
      <c r="D60" s="75" t="s">
        <v>159</v>
      </c>
      <c r="E60" s="75" t="s">
        <v>144</v>
      </c>
      <c r="F60" s="81" t="s">
        <v>93</v>
      </c>
      <c r="G60" s="76">
        <v>41687</v>
      </c>
      <c r="H60" s="76">
        <v>42004</v>
      </c>
      <c r="I60" s="187"/>
      <c r="J60" s="77">
        <v>31239330</v>
      </c>
      <c r="K60" s="75"/>
      <c r="L60" s="35"/>
      <c r="M60" s="35"/>
      <c r="N60" s="35"/>
      <c r="O60" s="81" t="s">
        <v>88</v>
      </c>
      <c r="P60" s="28"/>
      <c r="Q60" s="35"/>
      <c r="R60" s="35">
        <v>18743598</v>
      </c>
      <c r="S60" s="82"/>
      <c r="T60" s="40">
        <f>SUM(Q60:S60)</f>
        <v>18743598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3" si="58">SUM(T60,X60,AB60,AF60)</f>
        <v>18743598</v>
      </c>
      <c r="AH60" s="41">
        <f>IF(ISERROR(AG60/I59),0,AG60/I59)</f>
        <v>0.22417012667354858</v>
      </c>
      <c r="AI60" s="42">
        <f>IF(ISERROR(AG60/$AG$105),"-",AG60/$AG$105)</f>
        <v>3.0170102084944597E-2</v>
      </c>
    </row>
    <row r="61" spans="1:35" ht="22.5" outlineLevel="1">
      <c r="A61" s="16">
        <v>2</v>
      </c>
      <c r="B61" s="81" t="s">
        <v>156</v>
      </c>
      <c r="C61" s="85">
        <v>41689</v>
      </c>
      <c r="D61" s="75" t="s">
        <v>160</v>
      </c>
      <c r="E61" s="75" t="s">
        <v>144</v>
      </c>
      <c r="F61" s="81" t="s">
        <v>93</v>
      </c>
      <c r="G61" s="76">
        <v>41690</v>
      </c>
      <c r="H61" s="76">
        <v>42004</v>
      </c>
      <c r="I61" s="187"/>
      <c r="J61" s="77">
        <v>16691329</v>
      </c>
      <c r="K61" s="75"/>
      <c r="L61" s="35"/>
      <c r="M61" s="35"/>
      <c r="N61" s="35"/>
      <c r="O61" s="81" t="s">
        <v>88</v>
      </c>
      <c r="P61" s="28"/>
      <c r="Q61" s="35"/>
      <c r="R61" s="35">
        <v>10014797</v>
      </c>
      <c r="S61" s="82"/>
      <c r="T61" s="40">
        <f t="shared" ref="T61:T63" si="59">SUM(Q61:S61)</f>
        <v>10014797</v>
      </c>
      <c r="U61" s="35"/>
      <c r="V61" s="35"/>
      <c r="W61" s="35"/>
      <c r="X61" s="40">
        <f t="shared" ref="X61:X63" si="60">SUM(U61:W61)</f>
        <v>0</v>
      </c>
      <c r="Y61" s="35"/>
      <c r="Z61" s="35"/>
      <c r="AA61" s="35"/>
      <c r="AB61" s="40">
        <f t="shared" ref="AB61:AB63" si="61">SUM(Y61:AA61)</f>
        <v>0</v>
      </c>
      <c r="AC61" s="35"/>
      <c r="AD61" s="35"/>
      <c r="AE61" s="35"/>
      <c r="AF61" s="40">
        <f t="shared" ref="AF61:AF63" si="62">SUM(AC61:AE61)</f>
        <v>0</v>
      </c>
      <c r="AG61" s="40">
        <f t="shared" si="58"/>
        <v>10014797</v>
      </c>
      <c r="AH61" s="41">
        <f>IF(ISERROR(AG61/I59),0,AG61/I59)</f>
        <v>0.11977520602500515</v>
      </c>
      <c r="AI61" s="42">
        <f>IF(ISERROR(AG61/$AG$105),"-",AG61/$AG$105)</f>
        <v>1.6120034576605671E-2</v>
      </c>
    </row>
    <row r="62" spans="1:35" ht="22.5" outlineLevel="1">
      <c r="A62" s="16">
        <v>3</v>
      </c>
      <c r="B62" s="81" t="s">
        <v>157</v>
      </c>
      <c r="C62" s="85">
        <v>41689</v>
      </c>
      <c r="D62" s="75" t="s">
        <v>161</v>
      </c>
      <c r="E62" s="75" t="s">
        <v>144</v>
      </c>
      <c r="F62" s="81" t="s">
        <v>93</v>
      </c>
      <c r="G62" s="76">
        <v>41690</v>
      </c>
      <c r="H62" s="76">
        <v>42004</v>
      </c>
      <c r="I62" s="187"/>
      <c r="J62" s="77">
        <v>18986285</v>
      </c>
      <c r="K62" s="75"/>
      <c r="L62" s="35"/>
      <c r="M62" s="35"/>
      <c r="N62" s="35"/>
      <c r="O62" s="81" t="s">
        <v>88</v>
      </c>
      <c r="P62" s="28"/>
      <c r="Q62" s="35"/>
      <c r="R62" s="35">
        <v>11391771</v>
      </c>
      <c r="S62" s="82"/>
      <c r="T62" s="40">
        <f t="shared" si="59"/>
        <v>11391771</v>
      </c>
      <c r="U62" s="35"/>
      <c r="V62" s="35"/>
      <c r="W62" s="35"/>
      <c r="X62" s="40">
        <f t="shared" si="60"/>
        <v>0</v>
      </c>
      <c r="Y62" s="35"/>
      <c r="Z62" s="35"/>
      <c r="AA62" s="35"/>
      <c r="AB62" s="40">
        <f t="shared" si="61"/>
        <v>0</v>
      </c>
      <c r="AC62" s="35"/>
      <c r="AD62" s="35"/>
      <c r="AE62" s="35"/>
      <c r="AF62" s="40">
        <f t="shared" si="62"/>
        <v>0</v>
      </c>
      <c r="AG62" s="40">
        <f t="shared" si="58"/>
        <v>11391771</v>
      </c>
      <c r="AH62" s="41">
        <f>IF(ISERROR(AG62/I59),0,AG62/I59)</f>
        <v>0.13624357223762787</v>
      </c>
      <c r="AI62" s="42">
        <f>IF(ISERROR(AG62/$AG$105),"-",AG62/$AG$105)</f>
        <v>1.8336441807934176E-2</v>
      </c>
    </row>
    <row r="63" spans="1:35" ht="22.5" outlineLevel="1">
      <c r="A63" s="16">
        <v>4</v>
      </c>
      <c r="B63" s="81" t="s">
        <v>158</v>
      </c>
      <c r="C63" s="85">
        <v>41694</v>
      </c>
      <c r="D63" s="75" t="s">
        <v>162</v>
      </c>
      <c r="E63" s="75" t="s">
        <v>144</v>
      </c>
      <c r="F63" s="81" t="s">
        <v>93</v>
      </c>
      <c r="G63" s="76">
        <v>41697</v>
      </c>
      <c r="H63" s="76">
        <v>42004</v>
      </c>
      <c r="I63" s="188"/>
      <c r="J63" s="77">
        <v>16696329</v>
      </c>
      <c r="K63" s="75"/>
      <c r="L63" s="35"/>
      <c r="M63" s="35"/>
      <c r="N63" s="35"/>
      <c r="O63" s="81" t="s">
        <v>88</v>
      </c>
      <c r="P63" s="28"/>
      <c r="Q63" s="35"/>
      <c r="R63" s="35">
        <v>10017797</v>
      </c>
      <c r="S63" s="82"/>
      <c r="T63" s="40">
        <f t="shared" si="59"/>
        <v>10017797</v>
      </c>
      <c r="U63" s="35"/>
      <c r="V63" s="35"/>
      <c r="W63" s="35"/>
      <c r="X63" s="40">
        <f t="shared" si="60"/>
        <v>0</v>
      </c>
      <c r="Y63" s="35"/>
      <c r="Z63" s="35"/>
      <c r="AA63" s="35"/>
      <c r="AB63" s="40">
        <f t="shared" si="61"/>
        <v>0</v>
      </c>
      <c r="AC63" s="35"/>
      <c r="AD63" s="35"/>
      <c r="AE63" s="35"/>
      <c r="AF63" s="40">
        <f t="shared" si="62"/>
        <v>0</v>
      </c>
      <c r="AG63" s="40">
        <f t="shared" si="58"/>
        <v>10017797</v>
      </c>
      <c r="AH63" s="41">
        <f>IF(ISERROR(AG63/I59),0,AG63/I59)</f>
        <v>0.11981108549595948</v>
      </c>
      <c r="AI63" s="42">
        <f>IF(ISERROR(AG63/$AG$105),"-",AG63/$AG$105)</f>
        <v>1.6124863441706962E-2</v>
      </c>
    </row>
    <row r="64" spans="1:35" ht="12.75" customHeight="1">
      <c r="A64" s="210" t="s">
        <v>67</v>
      </c>
      <c r="B64" s="211"/>
      <c r="C64" s="211"/>
      <c r="D64" s="211"/>
      <c r="E64" s="211"/>
      <c r="F64" s="211"/>
      <c r="G64" s="211"/>
      <c r="H64" s="212"/>
      <c r="I64" s="55">
        <f>I59</f>
        <v>83613273</v>
      </c>
      <c r="J64" s="55">
        <f>SUM(J60:J63)</f>
        <v>83613273</v>
      </c>
      <c r="K64" s="56"/>
      <c r="L64" s="55">
        <f>SUM(L60:L63)</f>
        <v>0</v>
      </c>
      <c r="M64" s="55">
        <f>SUM(M60:M63)</f>
        <v>0</v>
      </c>
      <c r="N64" s="55">
        <f>SUM(N60:N63)</f>
        <v>0</v>
      </c>
      <c r="O64" s="57"/>
      <c r="P64" s="59"/>
      <c r="Q64" s="55">
        <f t="shared" ref="Q64:AG64" si="63">SUM(Q60:Q63)</f>
        <v>0</v>
      </c>
      <c r="R64" s="55">
        <f t="shared" si="63"/>
        <v>50167963</v>
      </c>
      <c r="S64" s="55">
        <f t="shared" si="63"/>
        <v>0</v>
      </c>
      <c r="T64" s="60">
        <f t="shared" si="63"/>
        <v>50167963</v>
      </c>
      <c r="U64" s="55">
        <f t="shared" si="63"/>
        <v>0</v>
      </c>
      <c r="V64" s="55">
        <f t="shared" si="63"/>
        <v>0</v>
      </c>
      <c r="W64" s="55">
        <f t="shared" si="63"/>
        <v>0</v>
      </c>
      <c r="X64" s="60">
        <f t="shared" si="63"/>
        <v>0</v>
      </c>
      <c r="Y64" s="55">
        <f t="shared" si="63"/>
        <v>0</v>
      </c>
      <c r="Z64" s="55">
        <f t="shared" si="63"/>
        <v>0</v>
      </c>
      <c r="AA64" s="55">
        <f t="shared" si="63"/>
        <v>0</v>
      </c>
      <c r="AB64" s="60">
        <f t="shared" si="63"/>
        <v>0</v>
      </c>
      <c r="AC64" s="55">
        <f t="shared" si="63"/>
        <v>0</v>
      </c>
      <c r="AD64" s="55">
        <f t="shared" si="63"/>
        <v>0</v>
      </c>
      <c r="AE64" s="55">
        <f t="shared" si="63"/>
        <v>0</v>
      </c>
      <c r="AF64" s="60">
        <f t="shared" si="63"/>
        <v>0</v>
      </c>
      <c r="AG64" s="53">
        <f t="shared" si="63"/>
        <v>50167963</v>
      </c>
      <c r="AH64" s="54">
        <f>IF(ISERROR(AG64/I64),0,AG64/I64)</f>
        <v>0.59999999043214103</v>
      </c>
      <c r="AI64" s="54">
        <f>IF(ISERROR(AG64/$AG$105),0,AG64/$AG$105)</f>
        <v>8.0751441911191407E-2</v>
      </c>
    </row>
    <row r="65" spans="1:35" ht="12.75" customHeight="1">
      <c r="A65" s="36"/>
      <c r="B65" s="213" t="s">
        <v>68</v>
      </c>
      <c r="C65" s="214"/>
      <c r="D65" s="215"/>
      <c r="E65" s="18"/>
      <c r="F65" s="19"/>
      <c r="G65" s="20"/>
      <c r="H65" s="20"/>
      <c r="I65" s="186">
        <v>71384036</v>
      </c>
      <c r="J65" s="22"/>
      <c r="K65" s="23"/>
      <c r="L65" s="24"/>
      <c r="M65" s="24"/>
      <c r="N65" s="24"/>
      <c r="O65" s="19"/>
      <c r="P65" s="25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6"/>
      <c r="AI65" s="26"/>
    </row>
    <row r="66" spans="1:35" ht="22.5" outlineLevel="1">
      <c r="A66" s="16">
        <v>1</v>
      </c>
      <c r="B66" s="81" t="s">
        <v>163</v>
      </c>
      <c r="C66" s="85">
        <v>41689</v>
      </c>
      <c r="D66" s="75" t="s">
        <v>164</v>
      </c>
      <c r="E66" s="75" t="s">
        <v>144</v>
      </c>
      <c r="F66" s="81" t="s">
        <v>93</v>
      </c>
      <c r="G66" s="76">
        <v>41689</v>
      </c>
      <c r="H66" s="76">
        <v>42004</v>
      </c>
      <c r="I66" s="187"/>
      <c r="J66" s="77">
        <v>18506285</v>
      </c>
      <c r="K66" s="236" t="s">
        <v>171</v>
      </c>
      <c r="L66" s="35"/>
      <c r="M66" s="35"/>
      <c r="N66" s="35"/>
      <c r="O66" s="81" t="s">
        <v>88</v>
      </c>
      <c r="P66" s="28"/>
      <c r="Q66" s="35"/>
      <c r="R66" s="35">
        <v>11103771</v>
      </c>
      <c r="S66" s="82"/>
      <c r="T66" s="40">
        <f>SUM(Q66:S66)</f>
        <v>11103771</v>
      </c>
      <c r="U66" s="35"/>
      <c r="V66" s="35"/>
      <c r="W66" s="35"/>
      <c r="X66" s="40">
        <f>SUM(U66:W66)</f>
        <v>0</v>
      </c>
      <c r="Y66" s="35"/>
      <c r="Z66" s="35"/>
      <c r="AA66" s="35"/>
      <c r="AB66" s="40">
        <f>SUM(Y66:AA66)</f>
        <v>0</v>
      </c>
      <c r="AC66" s="35"/>
      <c r="AD66" s="35"/>
      <c r="AE66" s="35"/>
      <c r="AF66" s="40">
        <f>SUM(AC66:AE66)</f>
        <v>0</v>
      </c>
      <c r="AG66" s="40">
        <f t="shared" ref="AG66:AG69" si="64">SUM(T66,X66,AB66,AF66)</f>
        <v>11103771</v>
      </c>
      <c r="AH66" s="41">
        <f>IF(ISERROR(AG66/I65),0,AG66/I65)</f>
        <v>0.15554977866479838</v>
      </c>
      <c r="AI66" s="42">
        <f>IF(ISERROR(AG66/$AG$105),"-",AG66/$AG$105)</f>
        <v>1.7872870758210209E-2</v>
      </c>
    </row>
    <row r="67" spans="1:35" ht="22.5" outlineLevel="1">
      <c r="A67" s="16">
        <v>2</v>
      </c>
      <c r="B67" s="81" t="s">
        <v>165</v>
      </c>
      <c r="C67" s="85">
        <v>41694</v>
      </c>
      <c r="D67" s="75" t="s">
        <v>166</v>
      </c>
      <c r="E67" s="75" t="s">
        <v>144</v>
      </c>
      <c r="F67" s="81" t="s">
        <v>93</v>
      </c>
      <c r="G67" s="76">
        <v>41694</v>
      </c>
      <c r="H67" s="76">
        <v>42004</v>
      </c>
      <c r="I67" s="187"/>
      <c r="J67" s="77">
        <v>18006285</v>
      </c>
      <c r="K67" s="237"/>
      <c r="L67" s="35"/>
      <c r="M67" s="35"/>
      <c r="N67" s="35"/>
      <c r="O67" s="81" t="s">
        <v>88</v>
      </c>
      <c r="P67" s="28"/>
      <c r="Q67" s="35"/>
      <c r="R67" s="35">
        <v>10803771</v>
      </c>
      <c r="S67" s="82"/>
      <c r="T67" s="40">
        <f t="shared" ref="T67:T69" si="65">SUM(Q67:S67)</f>
        <v>10803771</v>
      </c>
      <c r="U67" s="35"/>
      <c r="V67" s="35"/>
      <c r="W67" s="35"/>
      <c r="X67" s="40">
        <f t="shared" ref="X67:X69" si="66">SUM(U67:W67)</f>
        <v>0</v>
      </c>
      <c r="Y67" s="35"/>
      <c r="Z67" s="35"/>
      <c r="AA67" s="35"/>
      <c r="AB67" s="40">
        <f t="shared" ref="AB67:AB69" si="67">SUM(Y67:AA67)</f>
        <v>0</v>
      </c>
      <c r="AC67" s="35"/>
      <c r="AD67" s="35"/>
      <c r="AE67" s="35"/>
      <c r="AF67" s="40">
        <f t="shared" ref="AF67:AF69" si="68">SUM(AC67:AE67)</f>
        <v>0</v>
      </c>
      <c r="AG67" s="40">
        <f t="shared" si="64"/>
        <v>10803771</v>
      </c>
      <c r="AH67" s="41">
        <f>IF(ISERROR(AG67/I65),0,AG67/I65)</f>
        <v>0.15134715834784124</v>
      </c>
      <c r="AI67" s="42">
        <f>IF(ISERROR(AG67/$AG$105),"-",AG67/$AG$105)</f>
        <v>1.7389984248081077E-2</v>
      </c>
    </row>
    <row r="68" spans="1:35" ht="22.5" outlineLevel="1">
      <c r="A68" s="16">
        <v>3</v>
      </c>
      <c r="B68" s="81" t="s">
        <v>167</v>
      </c>
      <c r="C68" s="85">
        <v>41694</v>
      </c>
      <c r="D68" s="75" t="s">
        <v>168</v>
      </c>
      <c r="E68" s="75" t="s">
        <v>144</v>
      </c>
      <c r="F68" s="81" t="s">
        <v>93</v>
      </c>
      <c r="G68" s="76">
        <v>41694</v>
      </c>
      <c r="H68" s="76">
        <v>42004</v>
      </c>
      <c r="I68" s="187"/>
      <c r="J68" s="77">
        <v>17794953</v>
      </c>
      <c r="K68" s="237"/>
      <c r="L68" s="35"/>
      <c r="M68" s="35"/>
      <c r="N68" s="35"/>
      <c r="O68" s="81" t="s">
        <v>88</v>
      </c>
      <c r="P68" s="28"/>
      <c r="Q68" s="35"/>
      <c r="R68" s="35">
        <v>10676972</v>
      </c>
      <c r="S68" s="82"/>
      <c r="T68" s="40">
        <f t="shared" si="65"/>
        <v>10676972</v>
      </c>
      <c r="U68" s="35"/>
      <c r="V68" s="35"/>
      <c r="W68" s="35"/>
      <c r="X68" s="40">
        <f t="shared" si="66"/>
        <v>0</v>
      </c>
      <c r="Y68" s="35"/>
      <c r="Z68" s="35"/>
      <c r="AA68" s="35"/>
      <c r="AB68" s="40">
        <f t="shared" si="67"/>
        <v>0</v>
      </c>
      <c r="AC68" s="35"/>
      <c r="AD68" s="35"/>
      <c r="AE68" s="35"/>
      <c r="AF68" s="40">
        <f t="shared" si="68"/>
        <v>0</v>
      </c>
      <c r="AG68" s="40">
        <f t="shared" si="64"/>
        <v>10676972</v>
      </c>
      <c r="AH68" s="41">
        <f>IF(ISERROR(AG68/I65),0,AG68/I65)</f>
        <v>0.14957086483594176</v>
      </c>
      <c r="AI68" s="42">
        <f>IF(ISERROR(AG68/$AG$105),"-",AG68/$AG$105)</f>
        <v>1.7185885826088199E-2</v>
      </c>
    </row>
    <row r="69" spans="1:35" ht="22.5" outlineLevel="1">
      <c r="A69" s="16">
        <v>4</v>
      </c>
      <c r="B69" s="81" t="s">
        <v>169</v>
      </c>
      <c r="C69" s="85">
        <v>41694</v>
      </c>
      <c r="D69" s="75" t="s">
        <v>170</v>
      </c>
      <c r="E69" s="75" t="s">
        <v>144</v>
      </c>
      <c r="F69" s="81" t="s">
        <v>93</v>
      </c>
      <c r="G69" s="76">
        <v>41694</v>
      </c>
      <c r="H69" s="76">
        <v>42004</v>
      </c>
      <c r="I69" s="188"/>
      <c r="J69" s="77">
        <v>17076513</v>
      </c>
      <c r="K69" s="238"/>
      <c r="L69" s="35"/>
      <c r="M69" s="35"/>
      <c r="N69" s="35"/>
      <c r="O69" s="81" t="s">
        <v>88</v>
      </c>
      <c r="P69" s="28"/>
      <c r="Q69" s="35"/>
      <c r="R69" s="35">
        <v>10245908</v>
      </c>
      <c r="S69" s="82"/>
      <c r="T69" s="40">
        <f t="shared" si="65"/>
        <v>10245908</v>
      </c>
      <c r="U69" s="35"/>
      <c r="V69" s="35"/>
      <c r="W69" s="35"/>
      <c r="X69" s="40">
        <f t="shared" si="66"/>
        <v>0</v>
      </c>
      <c r="Y69" s="35"/>
      <c r="Z69" s="35"/>
      <c r="AA69" s="35"/>
      <c r="AB69" s="40">
        <f t="shared" si="67"/>
        <v>0</v>
      </c>
      <c r="AC69" s="35"/>
      <c r="AD69" s="35"/>
      <c r="AE69" s="35"/>
      <c r="AF69" s="40">
        <f t="shared" si="68"/>
        <v>0</v>
      </c>
      <c r="AG69" s="40">
        <f t="shared" si="64"/>
        <v>10245908</v>
      </c>
      <c r="AH69" s="41">
        <f>IF(ISERROR(AG69/I65),0,AG69/I65)</f>
        <v>0.14353220375491238</v>
      </c>
      <c r="AI69" s="42">
        <f>IF(ISERROR(AG69/$AG$105),"-",AG69/$AG$105)</f>
        <v>1.649203585741385E-2</v>
      </c>
    </row>
    <row r="70" spans="1:35" ht="12.75" customHeight="1">
      <c r="A70" s="210" t="s">
        <v>69</v>
      </c>
      <c r="B70" s="211"/>
      <c r="C70" s="211"/>
      <c r="D70" s="211"/>
      <c r="E70" s="211"/>
      <c r="F70" s="211"/>
      <c r="G70" s="211"/>
      <c r="H70" s="212"/>
      <c r="I70" s="55">
        <f>I65</f>
        <v>71384036</v>
      </c>
      <c r="J70" s="55">
        <f>SUM(J66:J69)</f>
        <v>71384036</v>
      </c>
      <c r="K70" s="56"/>
      <c r="L70" s="55">
        <f>SUM(L66:L69)</f>
        <v>0</v>
      </c>
      <c r="M70" s="55">
        <f>SUM(M66:M69)</f>
        <v>0</v>
      </c>
      <c r="N70" s="55">
        <f>SUM(N66:N69)</f>
        <v>0</v>
      </c>
      <c r="O70" s="57"/>
      <c r="P70" s="59"/>
      <c r="Q70" s="55">
        <f t="shared" ref="Q70:AG70" si="69">SUM(Q66:Q69)</f>
        <v>0</v>
      </c>
      <c r="R70" s="55">
        <f t="shared" si="69"/>
        <v>42830422</v>
      </c>
      <c r="S70" s="55">
        <f t="shared" si="69"/>
        <v>0</v>
      </c>
      <c r="T70" s="60">
        <f t="shared" si="69"/>
        <v>42830422</v>
      </c>
      <c r="U70" s="55">
        <f t="shared" si="69"/>
        <v>0</v>
      </c>
      <c r="V70" s="55">
        <f t="shared" si="69"/>
        <v>0</v>
      </c>
      <c r="W70" s="55">
        <f t="shared" si="69"/>
        <v>0</v>
      </c>
      <c r="X70" s="60">
        <f t="shared" si="69"/>
        <v>0</v>
      </c>
      <c r="Y70" s="55">
        <f t="shared" si="69"/>
        <v>0</v>
      </c>
      <c r="Z70" s="55">
        <f t="shared" si="69"/>
        <v>0</v>
      </c>
      <c r="AA70" s="55">
        <f t="shared" si="69"/>
        <v>0</v>
      </c>
      <c r="AB70" s="60">
        <f t="shared" si="69"/>
        <v>0</v>
      </c>
      <c r="AC70" s="55">
        <f t="shared" si="69"/>
        <v>0</v>
      </c>
      <c r="AD70" s="55">
        <f t="shared" si="69"/>
        <v>0</v>
      </c>
      <c r="AE70" s="55">
        <f t="shared" si="69"/>
        <v>0</v>
      </c>
      <c r="AF70" s="60">
        <f t="shared" si="69"/>
        <v>0</v>
      </c>
      <c r="AG70" s="53">
        <f t="shared" si="69"/>
        <v>42830422</v>
      </c>
      <c r="AH70" s="54">
        <f>IF(ISERROR(AG70/I70),0,AG70/I70)</f>
        <v>0.60000000560349376</v>
      </c>
      <c r="AI70" s="54">
        <f>IF(ISERROR(AG70/$AG$105),0,AG70/$AG$105)</f>
        <v>6.8940776689793329E-2</v>
      </c>
    </row>
    <row r="71" spans="1:35" ht="12.75" customHeight="1">
      <c r="A71" s="36"/>
      <c r="B71" s="213" t="s">
        <v>18</v>
      </c>
      <c r="C71" s="214"/>
      <c r="D71" s="215"/>
      <c r="E71" s="18"/>
      <c r="F71" s="19"/>
      <c r="G71" s="20"/>
      <c r="H71" s="20"/>
      <c r="I71" s="232">
        <v>70921306</v>
      </c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ht="22.5" outlineLevel="1">
      <c r="A72" s="16">
        <v>1</v>
      </c>
      <c r="B72" s="81" t="s">
        <v>172</v>
      </c>
      <c r="C72" s="85">
        <v>41670</v>
      </c>
      <c r="D72" s="75" t="s">
        <v>176</v>
      </c>
      <c r="E72" s="75" t="s">
        <v>144</v>
      </c>
      <c r="F72" s="81" t="s">
        <v>93</v>
      </c>
      <c r="G72" s="76"/>
      <c r="H72" s="76"/>
      <c r="I72" s="187"/>
      <c r="J72" s="77">
        <v>10523738</v>
      </c>
      <c r="K72" s="28"/>
      <c r="L72" s="35"/>
      <c r="M72" s="35"/>
      <c r="N72" s="35"/>
      <c r="O72" s="81" t="s">
        <v>88</v>
      </c>
      <c r="P72" s="28"/>
      <c r="Q72" s="35"/>
      <c r="R72" s="35">
        <v>10523738</v>
      </c>
      <c r="S72" s="82"/>
      <c r="T72" s="40">
        <f>SUM(Q72:S72)</f>
        <v>10523738</v>
      </c>
      <c r="U72" s="35"/>
      <c r="V72" s="35"/>
      <c r="W72" s="35"/>
      <c r="X72" s="40">
        <f>SUM(U72:W72)</f>
        <v>0</v>
      </c>
      <c r="Y72" s="35"/>
      <c r="Z72" s="35"/>
      <c r="AA72" s="35"/>
      <c r="AB72" s="40">
        <f>SUM(Y72:AA72)</f>
        <v>0</v>
      </c>
      <c r="AC72" s="35"/>
      <c r="AD72" s="35"/>
      <c r="AE72" s="35"/>
      <c r="AF72" s="40">
        <f>SUM(AC72:AE72)</f>
        <v>0</v>
      </c>
      <c r="AG72" s="40">
        <f t="shared" ref="AG72:AG75" si="70">SUM(T72,X72,AB72,AF72)</f>
        <v>10523738</v>
      </c>
      <c r="AH72" s="41">
        <f>IF(ISERROR(AG72/I71),0,AG72/I71)</f>
        <v>0.14838612814039268</v>
      </c>
      <c r="AI72" s="42">
        <f>IF(ISERROR(AG72/$AG$105),"-",AG72/$AG$105)</f>
        <v>1.6939237054444441E-2</v>
      </c>
    </row>
    <row r="73" spans="1:35" ht="22.5" outlineLevel="1">
      <c r="A73" s="16">
        <v>2</v>
      </c>
      <c r="B73" s="81" t="s">
        <v>173</v>
      </c>
      <c r="C73" s="85">
        <v>41681</v>
      </c>
      <c r="D73" s="75" t="s">
        <v>177</v>
      </c>
      <c r="E73" s="75" t="s">
        <v>144</v>
      </c>
      <c r="F73" s="81" t="s">
        <v>93</v>
      </c>
      <c r="G73" s="76"/>
      <c r="H73" s="76"/>
      <c r="I73" s="187"/>
      <c r="J73" s="77">
        <v>10500193</v>
      </c>
      <c r="K73" s="32"/>
      <c r="L73" s="35"/>
      <c r="M73" s="35"/>
      <c r="N73" s="35"/>
      <c r="O73" s="81" t="s">
        <v>88</v>
      </c>
      <c r="P73" s="28"/>
      <c r="Q73" s="35"/>
      <c r="R73" s="35">
        <v>10500193</v>
      </c>
      <c r="S73" s="82"/>
      <c r="T73" s="40">
        <f t="shared" ref="T73:T75" si="71">SUM(Q73:S73)</f>
        <v>10500193</v>
      </c>
      <c r="U73" s="35"/>
      <c r="V73" s="35"/>
      <c r="W73" s="35"/>
      <c r="X73" s="40">
        <f t="shared" ref="X73:X75" si="72">SUM(U73:W73)</f>
        <v>0</v>
      </c>
      <c r="Y73" s="35"/>
      <c r="Z73" s="35"/>
      <c r="AA73" s="35"/>
      <c r="AB73" s="40">
        <f t="shared" ref="AB73:AB75" si="73">SUM(Y73:AA73)</f>
        <v>0</v>
      </c>
      <c r="AC73" s="35"/>
      <c r="AD73" s="35"/>
      <c r="AE73" s="35"/>
      <c r="AF73" s="40">
        <f t="shared" ref="AF73:AF75" si="74">SUM(AC73:AE73)</f>
        <v>0</v>
      </c>
      <c r="AG73" s="40">
        <f t="shared" si="70"/>
        <v>10500193</v>
      </c>
      <c r="AH73" s="41">
        <f>IF(ISERROR(AG73/I71),0,AG73/I71)</f>
        <v>0.14805414045815796</v>
      </c>
      <c r="AI73" s="42">
        <f>IF(ISERROR(AG73/$AG$105),"-",AG73/$AG$105)</f>
        <v>1.6901338511507807E-2</v>
      </c>
    </row>
    <row r="74" spans="1:35" ht="22.5" outlineLevel="1">
      <c r="A74" s="16">
        <v>3</v>
      </c>
      <c r="B74" s="81" t="s">
        <v>174</v>
      </c>
      <c r="C74" s="85">
        <v>41670</v>
      </c>
      <c r="D74" s="75" t="s">
        <v>189</v>
      </c>
      <c r="E74" s="75" t="s">
        <v>144</v>
      </c>
      <c r="F74" s="81" t="s">
        <v>93</v>
      </c>
      <c r="G74" s="76"/>
      <c r="H74" s="76"/>
      <c r="I74" s="187"/>
      <c r="J74" s="77">
        <v>10782427</v>
      </c>
      <c r="K74" s="32"/>
      <c r="L74" s="35"/>
      <c r="M74" s="35"/>
      <c r="N74" s="35"/>
      <c r="O74" s="81" t="s">
        <v>88</v>
      </c>
      <c r="P74" s="28"/>
      <c r="Q74" s="35"/>
      <c r="R74" s="35">
        <v>10782427</v>
      </c>
      <c r="S74" s="82"/>
      <c r="T74" s="40">
        <f t="shared" si="71"/>
        <v>10782427</v>
      </c>
      <c r="U74" s="35"/>
      <c r="V74" s="35"/>
      <c r="W74" s="35"/>
      <c r="X74" s="40">
        <f t="shared" si="72"/>
        <v>0</v>
      </c>
      <c r="Y74" s="35"/>
      <c r="Z74" s="35"/>
      <c r="AA74" s="35"/>
      <c r="AB74" s="40">
        <f t="shared" si="73"/>
        <v>0</v>
      </c>
      <c r="AC74" s="35"/>
      <c r="AD74" s="35"/>
      <c r="AE74" s="35"/>
      <c r="AF74" s="40">
        <f t="shared" si="74"/>
        <v>0</v>
      </c>
      <c r="AG74" s="40">
        <f t="shared" si="70"/>
        <v>10782427</v>
      </c>
      <c r="AH74" s="41">
        <f>IF(ISERROR(AG74/I71),0,AG74/I71)</f>
        <v>0.15203367800361714</v>
      </c>
      <c r="AI74" s="42">
        <f>IF(ISERROR(AG74/$AG$105),"-",AG74/$AG$105)</f>
        <v>1.7355628482507091E-2</v>
      </c>
    </row>
    <row r="75" spans="1:35" ht="22.5" outlineLevel="1">
      <c r="A75" s="16">
        <v>4</v>
      </c>
      <c r="B75" s="81" t="s">
        <v>175</v>
      </c>
      <c r="C75" s="85">
        <v>41684</v>
      </c>
      <c r="D75" s="75" t="s">
        <v>178</v>
      </c>
      <c r="E75" s="75" t="s">
        <v>144</v>
      </c>
      <c r="F75" s="81" t="s">
        <v>93</v>
      </c>
      <c r="G75" s="76"/>
      <c r="H75" s="76"/>
      <c r="I75" s="188"/>
      <c r="J75" s="77">
        <v>10746427</v>
      </c>
      <c r="K75" s="32"/>
      <c r="L75" s="35"/>
      <c r="M75" s="35"/>
      <c r="N75" s="35"/>
      <c r="O75" s="81" t="s">
        <v>88</v>
      </c>
      <c r="P75" s="28"/>
      <c r="Q75" s="35"/>
      <c r="R75" s="35">
        <v>10746427</v>
      </c>
      <c r="S75" s="82"/>
      <c r="T75" s="40">
        <f t="shared" si="71"/>
        <v>10746427</v>
      </c>
      <c r="U75" s="35"/>
      <c r="V75" s="35"/>
      <c r="W75" s="35"/>
      <c r="X75" s="40">
        <f t="shared" si="72"/>
        <v>0</v>
      </c>
      <c r="Y75" s="35"/>
      <c r="Z75" s="35"/>
      <c r="AA75" s="35"/>
      <c r="AB75" s="40">
        <f t="shared" si="73"/>
        <v>0</v>
      </c>
      <c r="AC75" s="35"/>
      <c r="AD75" s="35"/>
      <c r="AE75" s="35"/>
      <c r="AF75" s="40">
        <f t="shared" si="74"/>
        <v>0</v>
      </c>
      <c r="AG75" s="40">
        <f t="shared" si="70"/>
        <v>10746427</v>
      </c>
      <c r="AH75" s="41">
        <f>IF(ISERROR(AG75/I71),0,AG75/I71)</f>
        <v>0.15152607313802147</v>
      </c>
      <c r="AI75" s="42">
        <f>IF(ISERROR(AG75/$AG$105),"-",AG75/$AG$105)</f>
        <v>1.7297682101291595E-2</v>
      </c>
    </row>
    <row r="76" spans="1:35" ht="12.75" customHeight="1">
      <c r="A76" s="210" t="s">
        <v>70</v>
      </c>
      <c r="B76" s="211"/>
      <c r="C76" s="211"/>
      <c r="D76" s="211"/>
      <c r="E76" s="211"/>
      <c r="F76" s="211"/>
      <c r="G76" s="211"/>
      <c r="H76" s="212"/>
      <c r="I76" s="55">
        <f>SUM(I71:I75)</f>
        <v>70921306</v>
      </c>
      <c r="J76" s="55">
        <f>SUM(J72:J75)</f>
        <v>42552785</v>
      </c>
      <c r="K76" s="56"/>
      <c r="L76" s="55">
        <f>SUM(L72:L75)</f>
        <v>0</v>
      </c>
      <c r="M76" s="55">
        <f>SUM(M72:M75)</f>
        <v>0</v>
      </c>
      <c r="N76" s="55">
        <f>SUM(N72:N75)</f>
        <v>0</v>
      </c>
      <c r="O76" s="57"/>
      <c r="P76" s="59"/>
      <c r="Q76" s="55">
        <f t="shared" ref="Q76:AG76" si="75">SUM(Q72:Q75)</f>
        <v>0</v>
      </c>
      <c r="R76" s="55">
        <f t="shared" si="75"/>
        <v>42552785</v>
      </c>
      <c r="S76" s="55">
        <f t="shared" si="75"/>
        <v>0</v>
      </c>
      <c r="T76" s="60">
        <f t="shared" si="75"/>
        <v>42552785</v>
      </c>
      <c r="U76" s="55">
        <f t="shared" si="75"/>
        <v>0</v>
      </c>
      <c r="V76" s="55">
        <f t="shared" si="75"/>
        <v>0</v>
      </c>
      <c r="W76" s="55">
        <f t="shared" si="75"/>
        <v>0</v>
      </c>
      <c r="X76" s="60">
        <f t="shared" si="75"/>
        <v>0</v>
      </c>
      <c r="Y76" s="55">
        <f t="shared" si="75"/>
        <v>0</v>
      </c>
      <c r="Z76" s="55">
        <f t="shared" si="75"/>
        <v>0</v>
      </c>
      <c r="AA76" s="55">
        <f t="shared" si="75"/>
        <v>0</v>
      </c>
      <c r="AB76" s="60">
        <f t="shared" si="75"/>
        <v>0</v>
      </c>
      <c r="AC76" s="55">
        <f t="shared" si="75"/>
        <v>0</v>
      </c>
      <c r="AD76" s="55">
        <f t="shared" si="75"/>
        <v>0</v>
      </c>
      <c r="AE76" s="55">
        <f t="shared" si="75"/>
        <v>0</v>
      </c>
      <c r="AF76" s="60">
        <f t="shared" si="75"/>
        <v>0</v>
      </c>
      <c r="AG76" s="53">
        <f t="shared" si="75"/>
        <v>42552785</v>
      </c>
      <c r="AH76" s="54">
        <f>IF(ISERROR(AG76/I76),0,AG76/I76)</f>
        <v>0.60000001974018924</v>
      </c>
      <c r="AI76" s="54">
        <f>IF(ISERROR(AG76/$AG$105),0,AG76/$AG$105)</f>
        <v>6.8493886149750924E-2</v>
      </c>
    </row>
    <row r="77" spans="1:35" ht="12.75" customHeight="1">
      <c r="A77" s="36"/>
      <c r="B77" s="213" t="s">
        <v>71</v>
      </c>
      <c r="C77" s="214"/>
      <c r="D77" s="215"/>
      <c r="E77" s="18"/>
      <c r="F77" s="19"/>
      <c r="G77" s="20"/>
      <c r="H77" s="20"/>
      <c r="I77" s="232">
        <v>34493438</v>
      </c>
      <c r="J77" s="22"/>
      <c r="K77" s="23"/>
      <c r="L77" s="24"/>
      <c r="M77" s="24"/>
      <c r="N77" s="24"/>
      <c r="O77" s="19"/>
      <c r="P77" s="25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6"/>
      <c r="AI77" s="26"/>
    </row>
    <row r="78" spans="1:35" ht="22.5" outlineLevel="1">
      <c r="A78" s="16">
        <v>1</v>
      </c>
      <c r="B78" s="81" t="s">
        <v>91</v>
      </c>
      <c r="C78" s="85">
        <v>41691</v>
      </c>
      <c r="D78" s="75" t="s">
        <v>194</v>
      </c>
      <c r="E78" s="75" t="s">
        <v>144</v>
      </c>
      <c r="F78" s="81" t="s">
        <v>93</v>
      </c>
      <c r="G78" s="76"/>
      <c r="H78" s="76"/>
      <c r="I78" s="187"/>
      <c r="J78" s="77">
        <v>16866719</v>
      </c>
      <c r="K78" s="32"/>
      <c r="L78" s="35"/>
      <c r="M78" s="35"/>
      <c r="N78" s="35"/>
      <c r="O78" s="81" t="s">
        <v>88</v>
      </c>
      <c r="P78" s="28"/>
      <c r="Q78" s="35"/>
      <c r="R78" s="35">
        <v>10120031</v>
      </c>
      <c r="S78" s="82"/>
      <c r="T78" s="40">
        <f>SUM(Q78:S78)</f>
        <v>10120031</v>
      </c>
      <c r="U78" s="35"/>
      <c r="V78" s="35"/>
      <c r="W78" s="35"/>
      <c r="X78" s="40">
        <f>SUM(U78:W78)</f>
        <v>0</v>
      </c>
      <c r="Y78" s="35"/>
      <c r="Z78" s="35"/>
      <c r="AA78" s="35"/>
      <c r="AB78" s="40">
        <f>SUM(Y78:AA78)</f>
        <v>0</v>
      </c>
      <c r="AC78" s="35"/>
      <c r="AD78" s="35"/>
      <c r="AE78" s="35"/>
      <c r="AF78" s="40">
        <f>SUM(AC78:AE78)</f>
        <v>0</v>
      </c>
      <c r="AG78" s="40">
        <f t="shared" ref="AG78:AG79" si="76">SUM(T78,X78,AB78,AF78)</f>
        <v>10120031</v>
      </c>
      <c r="AH78" s="41">
        <f>IF(ISERROR(AG78/I77),0,AG78/I77)</f>
        <v>0.29339003551921961</v>
      </c>
      <c r="AI78" s="42">
        <f>IF(ISERROR(AG78/$AG$105),"-",AG78/$AG$105)</f>
        <v>1.6289421506628769E-2</v>
      </c>
    </row>
    <row r="79" spans="1:35" ht="22.5" outlineLevel="1">
      <c r="A79" s="16">
        <v>2</v>
      </c>
      <c r="B79" s="81" t="s">
        <v>193</v>
      </c>
      <c r="C79" s="85">
        <v>41691</v>
      </c>
      <c r="D79" s="75" t="s">
        <v>195</v>
      </c>
      <c r="E79" s="75" t="s">
        <v>144</v>
      </c>
      <c r="F79" s="81" t="s">
        <v>93</v>
      </c>
      <c r="G79" s="76"/>
      <c r="H79" s="76"/>
      <c r="I79" s="188"/>
      <c r="J79" s="77">
        <v>17626719</v>
      </c>
      <c r="K79" s="32"/>
      <c r="L79" s="35"/>
      <c r="M79" s="35"/>
      <c r="N79" s="35"/>
      <c r="O79" s="81" t="s">
        <v>88</v>
      </c>
      <c r="P79" s="28"/>
      <c r="Q79" s="35"/>
      <c r="R79" s="35">
        <v>10576031</v>
      </c>
      <c r="S79" s="82"/>
      <c r="T79" s="40">
        <f t="shared" ref="T79" si="77">SUM(Q79:S79)</f>
        <v>10576031</v>
      </c>
      <c r="U79" s="35"/>
      <c r="V79" s="35"/>
      <c r="W79" s="35"/>
      <c r="X79" s="40">
        <f t="shared" ref="X79" si="78">SUM(U79:W79)</f>
        <v>0</v>
      </c>
      <c r="Y79" s="35"/>
      <c r="Z79" s="35"/>
      <c r="AA79" s="35"/>
      <c r="AB79" s="40">
        <f t="shared" ref="AB79" si="79">SUM(Y79:AA79)</f>
        <v>0</v>
      </c>
      <c r="AC79" s="35"/>
      <c r="AD79" s="35"/>
      <c r="AE79" s="35"/>
      <c r="AF79" s="40">
        <f t="shared" ref="AF79" si="80">SUM(AC79:AE79)</f>
        <v>0</v>
      </c>
      <c r="AG79" s="40">
        <f t="shared" si="76"/>
        <v>10576031</v>
      </c>
      <c r="AH79" s="41">
        <f>IF(ISERROR(AG79/I77),0,AG79/I77)</f>
        <v>0.30660994128796326</v>
      </c>
      <c r="AI79" s="42">
        <f>IF(ISERROR(AG79/$AG$105),"-",AG79/$AG$105)</f>
        <v>1.702340900202505E-2</v>
      </c>
    </row>
    <row r="80" spans="1:35" ht="12.75" customHeight="1">
      <c r="A80" s="210" t="s">
        <v>72</v>
      </c>
      <c r="B80" s="211"/>
      <c r="C80" s="211"/>
      <c r="D80" s="211"/>
      <c r="E80" s="211"/>
      <c r="F80" s="211"/>
      <c r="G80" s="211"/>
      <c r="H80" s="212"/>
      <c r="I80" s="55">
        <f>SUM(I77:I79)</f>
        <v>34493438</v>
      </c>
      <c r="J80" s="55">
        <f>SUM(J78:J79)</f>
        <v>34493438</v>
      </c>
      <c r="K80" s="56"/>
      <c r="L80" s="55">
        <f>SUM(L78:L79)</f>
        <v>0</v>
      </c>
      <c r="M80" s="55">
        <f>SUM(M78:M79)</f>
        <v>0</v>
      </c>
      <c r="N80" s="55">
        <f>SUM(N78:N79)</f>
        <v>0</v>
      </c>
      <c r="O80" s="57"/>
      <c r="P80" s="59"/>
      <c r="Q80" s="55">
        <f t="shared" ref="Q80:AG80" si="81">SUM(Q78:Q79)</f>
        <v>0</v>
      </c>
      <c r="R80" s="55">
        <f t="shared" si="81"/>
        <v>20696062</v>
      </c>
      <c r="S80" s="55">
        <f t="shared" si="81"/>
        <v>0</v>
      </c>
      <c r="T80" s="60">
        <f t="shared" si="81"/>
        <v>20696062</v>
      </c>
      <c r="U80" s="55">
        <f t="shared" si="81"/>
        <v>0</v>
      </c>
      <c r="V80" s="55">
        <f t="shared" si="81"/>
        <v>0</v>
      </c>
      <c r="W80" s="55">
        <f t="shared" si="81"/>
        <v>0</v>
      </c>
      <c r="X80" s="60">
        <f t="shared" si="81"/>
        <v>0</v>
      </c>
      <c r="Y80" s="55">
        <f t="shared" si="81"/>
        <v>0</v>
      </c>
      <c r="Z80" s="55">
        <f t="shared" si="81"/>
        <v>0</v>
      </c>
      <c r="AA80" s="55">
        <f t="shared" si="81"/>
        <v>0</v>
      </c>
      <c r="AB80" s="60">
        <f t="shared" si="81"/>
        <v>0</v>
      </c>
      <c r="AC80" s="55">
        <f t="shared" si="81"/>
        <v>0</v>
      </c>
      <c r="AD80" s="55">
        <f t="shared" si="81"/>
        <v>0</v>
      </c>
      <c r="AE80" s="55">
        <f t="shared" si="81"/>
        <v>0</v>
      </c>
      <c r="AF80" s="60">
        <f t="shared" si="81"/>
        <v>0</v>
      </c>
      <c r="AG80" s="53">
        <f t="shared" si="81"/>
        <v>20696062</v>
      </c>
      <c r="AH80" s="54">
        <f>IF(ISERROR(AG80/I80),0,AG80/I80)</f>
        <v>0.59999997680718287</v>
      </c>
      <c r="AI80" s="54">
        <f>IF(ISERROR(AG80/$AG$105),0,AG80/$AG$105)</f>
        <v>3.3312830508653815E-2</v>
      </c>
    </row>
    <row r="81" spans="1:35" ht="12.75" customHeight="1">
      <c r="A81" s="36"/>
      <c r="B81" s="213" t="s">
        <v>20</v>
      </c>
      <c r="C81" s="214"/>
      <c r="D81" s="215"/>
      <c r="E81" s="18"/>
      <c r="F81" s="19"/>
      <c r="G81" s="20"/>
      <c r="H81" s="20"/>
      <c r="I81" s="232">
        <v>33034390</v>
      </c>
      <c r="J81" s="22"/>
      <c r="K81" s="23"/>
      <c r="L81" s="24"/>
      <c r="M81" s="24"/>
      <c r="N81" s="24"/>
      <c r="O81" s="19"/>
      <c r="P81" s="25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6"/>
      <c r="AI81" s="26"/>
    </row>
    <row r="82" spans="1:35" ht="22.5" outlineLevel="1">
      <c r="A82" s="16">
        <v>1</v>
      </c>
      <c r="B82" s="81" t="s">
        <v>196</v>
      </c>
      <c r="C82" s="85">
        <v>41691</v>
      </c>
      <c r="D82" s="75" t="s">
        <v>198</v>
      </c>
      <c r="E82" s="75" t="s">
        <v>144</v>
      </c>
      <c r="F82" s="81" t="s">
        <v>93</v>
      </c>
      <c r="G82" s="76">
        <v>41696</v>
      </c>
      <c r="H82" s="76">
        <v>42004</v>
      </c>
      <c r="I82" s="187"/>
      <c r="J82" s="77">
        <v>16937303</v>
      </c>
      <c r="K82" s="87" t="s">
        <v>200</v>
      </c>
      <c r="L82" s="35">
        <v>0</v>
      </c>
      <c r="M82" s="35">
        <v>0</v>
      </c>
      <c r="N82" s="35"/>
      <c r="O82" s="81" t="s">
        <v>88</v>
      </c>
      <c r="P82" s="28"/>
      <c r="Q82" s="35"/>
      <c r="R82" s="35">
        <v>10162382</v>
      </c>
      <c r="S82" s="82"/>
      <c r="T82" s="40">
        <f>SUM(Q82:S82)</f>
        <v>10162382</v>
      </c>
      <c r="U82" s="35"/>
      <c r="V82" s="35"/>
      <c r="W82" s="35"/>
      <c r="X82" s="40">
        <f>SUM(U82:W82)</f>
        <v>0</v>
      </c>
      <c r="Y82" s="35"/>
      <c r="Z82" s="35"/>
      <c r="AA82" s="35"/>
      <c r="AB82" s="40">
        <f>SUM(Y82:AA82)</f>
        <v>0</v>
      </c>
      <c r="AC82" s="35"/>
      <c r="AD82" s="35"/>
      <c r="AE82" s="35"/>
      <c r="AF82" s="40">
        <f>SUM(AC82:AE82)</f>
        <v>0</v>
      </c>
      <c r="AG82" s="40">
        <f t="shared" ref="AG82:AG83" si="82">SUM(T82,X82,AB82,AF82)</f>
        <v>10162382</v>
      </c>
      <c r="AH82" s="41">
        <f>IF(ISERROR(AG82/I81),0,AG82/I81)</f>
        <v>0.30763038155086259</v>
      </c>
      <c r="AI82" s="42">
        <f>IF(ISERROR(AG82/$AG$105),"-",AG82/$AG$105)</f>
        <v>1.6357590595263698E-2</v>
      </c>
    </row>
    <row r="83" spans="1:35" ht="22.5" outlineLevel="1">
      <c r="A83" s="16">
        <v>2</v>
      </c>
      <c r="B83" s="81" t="s">
        <v>197</v>
      </c>
      <c r="C83" s="85">
        <v>41691</v>
      </c>
      <c r="D83" s="75" t="s">
        <v>199</v>
      </c>
      <c r="E83" s="75" t="s">
        <v>144</v>
      </c>
      <c r="F83" s="81" t="s">
        <v>93</v>
      </c>
      <c r="G83" s="76">
        <v>41696</v>
      </c>
      <c r="H83" s="76">
        <v>42004</v>
      </c>
      <c r="I83" s="188"/>
      <c r="J83" s="77">
        <v>16097087</v>
      </c>
      <c r="K83" s="87" t="s">
        <v>200</v>
      </c>
      <c r="L83" s="35">
        <v>0</v>
      </c>
      <c r="M83" s="35">
        <v>0</v>
      </c>
      <c r="N83" s="35"/>
      <c r="O83" s="81" t="s">
        <v>88</v>
      </c>
      <c r="P83" s="28"/>
      <c r="Q83" s="35"/>
      <c r="R83" s="35">
        <v>9658252</v>
      </c>
      <c r="S83" s="82"/>
      <c r="T83" s="40">
        <f t="shared" ref="T83" si="83">SUM(Q83:S83)</f>
        <v>9658252</v>
      </c>
      <c r="U83" s="35"/>
      <c r="V83" s="35"/>
      <c r="W83" s="35"/>
      <c r="X83" s="40">
        <f t="shared" ref="X83" si="84">SUM(U83:W83)</f>
        <v>0</v>
      </c>
      <c r="Y83" s="35"/>
      <c r="Z83" s="35"/>
      <c r="AA83" s="35"/>
      <c r="AB83" s="40">
        <f t="shared" ref="AB83" si="85">SUM(Y83:AA83)</f>
        <v>0</v>
      </c>
      <c r="AC83" s="35"/>
      <c r="AD83" s="35"/>
      <c r="AE83" s="35"/>
      <c r="AF83" s="40">
        <f t="shared" ref="AF83" si="86">SUM(AC83:AE83)</f>
        <v>0</v>
      </c>
      <c r="AG83" s="40">
        <f t="shared" si="82"/>
        <v>9658252</v>
      </c>
      <c r="AH83" s="41">
        <f>IF(ISERROR(AG83/I81),0,AG83/I81)</f>
        <v>0.29236961844913739</v>
      </c>
      <c r="AI83" s="42">
        <f>IF(ISERROR(AG83/$AG$105),"-",AG83/$AG$105)</f>
        <v>1.55461320074257E-2</v>
      </c>
    </row>
    <row r="84" spans="1:35" ht="12.75" customHeight="1">
      <c r="A84" s="210" t="s">
        <v>73</v>
      </c>
      <c r="B84" s="211"/>
      <c r="C84" s="211"/>
      <c r="D84" s="211"/>
      <c r="E84" s="211"/>
      <c r="F84" s="211"/>
      <c r="G84" s="211"/>
      <c r="H84" s="212"/>
      <c r="I84" s="55">
        <f>SUM(I81:I83)</f>
        <v>33034390</v>
      </c>
      <c r="J84" s="55">
        <f>SUM(J82:J83)</f>
        <v>33034390</v>
      </c>
      <c r="K84" s="56"/>
      <c r="L84" s="55">
        <f>SUM(L82:L83)</f>
        <v>0</v>
      </c>
      <c r="M84" s="55">
        <f>SUM(M82:M83)</f>
        <v>0</v>
      </c>
      <c r="N84" s="55">
        <f>SUM(N82:N83)</f>
        <v>0</v>
      </c>
      <c r="O84" s="57"/>
      <c r="P84" s="59"/>
      <c r="Q84" s="55">
        <f t="shared" ref="Q84:AG84" si="87">SUM(Q82:Q83)</f>
        <v>0</v>
      </c>
      <c r="R84" s="55">
        <f t="shared" si="87"/>
        <v>19820634</v>
      </c>
      <c r="S84" s="55">
        <f t="shared" si="87"/>
        <v>0</v>
      </c>
      <c r="T84" s="60">
        <f t="shared" si="87"/>
        <v>19820634</v>
      </c>
      <c r="U84" s="55">
        <f t="shared" si="87"/>
        <v>0</v>
      </c>
      <c r="V84" s="55">
        <f t="shared" si="87"/>
        <v>0</v>
      </c>
      <c r="W84" s="55">
        <f t="shared" si="87"/>
        <v>0</v>
      </c>
      <c r="X84" s="60">
        <f t="shared" si="87"/>
        <v>0</v>
      </c>
      <c r="Y84" s="55">
        <f t="shared" si="87"/>
        <v>0</v>
      </c>
      <c r="Z84" s="55">
        <f t="shared" si="87"/>
        <v>0</v>
      </c>
      <c r="AA84" s="55">
        <f t="shared" si="87"/>
        <v>0</v>
      </c>
      <c r="AB84" s="60">
        <f t="shared" si="87"/>
        <v>0</v>
      </c>
      <c r="AC84" s="55">
        <f t="shared" si="87"/>
        <v>0</v>
      </c>
      <c r="AD84" s="55">
        <f t="shared" si="87"/>
        <v>0</v>
      </c>
      <c r="AE84" s="55">
        <f t="shared" si="87"/>
        <v>0</v>
      </c>
      <c r="AF84" s="60">
        <f t="shared" si="87"/>
        <v>0</v>
      </c>
      <c r="AG84" s="53">
        <f t="shared" si="87"/>
        <v>19820634</v>
      </c>
      <c r="AH84" s="54">
        <f>IF(ISERROR(AG84/I84),0,AG84/I84)</f>
        <v>0.6</v>
      </c>
      <c r="AI84" s="54">
        <f>IF(ISERROR(AG84/$AG$105),0,AG84/$AG$105)</f>
        <v>3.1903722602689401E-2</v>
      </c>
    </row>
    <row r="85" spans="1:35" ht="12.75" customHeight="1">
      <c r="A85" s="36"/>
      <c r="B85" s="213" t="s">
        <v>19</v>
      </c>
      <c r="C85" s="214"/>
      <c r="D85" s="215"/>
      <c r="E85" s="18"/>
      <c r="F85" s="19"/>
      <c r="G85" s="20"/>
      <c r="H85" s="20"/>
      <c r="I85" s="186">
        <v>131679006</v>
      </c>
      <c r="J85" s="22"/>
      <c r="K85" s="23"/>
      <c r="L85" s="24"/>
      <c r="M85" s="24"/>
      <c r="N85" s="24"/>
      <c r="O85" s="19"/>
      <c r="P85" s="25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6"/>
      <c r="AI85" s="26"/>
    </row>
    <row r="86" spans="1:35" ht="22.5" outlineLevel="1">
      <c r="A86" s="16">
        <v>1</v>
      </c>
      <c r="B86" s="81" t="s">
        <v>180</v>
      </c>
      <c r="C86" s="85">
        <v>41683</v>
      </c>
      <c r="D86" s="75" t="s">
        <v>186</v>
      </c>
      <c r="E86" s="75" t="s">
        <v>144</v>
      </c>
      <c r="F86" s="81" t="s">
        <v>93</v>
      </c>
      <c r="G86" s="76">
        <v>41689</v>
      </c>
      <c r="H86" s="76">
        <v>42004</v>
      </c>
      <c r="I86" s="187"/>
      <c r="J86" s="77">
        <v>46745381</v>
      </c>
      <c r="K86" s="87" t="s">
        <v>179</v>
      </c>
      <c r="L86" s="35"/>
      <c r="M86" s="35"/>
      <c r="N86" s="35"/>
      <c r="O86" s="81" t="s">
        <v>88</v>
      </c>
      <c r="P86" s="28"/>
      <c r="Q86" s="35"/>
      <c r="R86" s="35">
        <v>28047229</v>
      </c>
      <c r="S86" s="82"/>
      <c r="T86" s="40">
        <f>SUM(Q86:S86)</f>
        <v>28047229</v>
      </c>
      <c r="U86" s="35"/>
      <c r="V86" s="35"/>
      <c r="W86" s="35"/>
      <c r="X86" s="40">
        <f>SUM(U86:W86)</f>
        <v>0</v>
      </c>
      <c r="Y86" s="35"/>
      <c r="Z86" s="35"/>
      <c r="AA86" s="35"/>
      <c r="AB86" s="40">
        <f>SUM(Y86:AA86)</f>
        <v>0</v>
      </c>
      <c r="AC86" s="35"/>
      <c r="AD86" s="35"/>
      <c r="AE86" s="35"/>
      <c r="AF86" s="40">
        <f>SUM(AC86:AE86)</f>
        <v>0</v>
      </c>
      <c r="AG86" s="40">
        <f t="shared" ref="AG86:AG91" si="88">SUM(T86,X86,AB86,AF86)</f>
        <v>28047229</v>
      </c>
      <c r="AH86" s="41">
        <f>IF(ISERROR(AG86/I85),0,AG86/I85)</f>
        <v>0.21299696779302846</v>
      </c>
      <c r="AI86" s="42">
        <f t="shared" ref="AI86:AI91" si="89">IF(ISERROR(AG86/$AG$105),"-",AG86/$AG$105)</f>
        <v>4.5145428435341958E-2</v>
      </c>
    </row>
    <row r="87" spans="1:35" ht="22.5" outlineLevel="1">
      <c r="A87" s="16">
        <v>2</v>
      </c>
      <c r="B87" s="81" t="s">
        <v>181</v>
      </c>
      <c r="C87" s="85">
        <v>41683</v>
      </c>
      <c r="D87" s="75" t="s">
        <v>187</v>
      </c>
      <c r="E87" s="75" t="s">
        <v>144</v>
      </c>
      <c r="F87" s="81" t="s">
        <v>93</v>
      </c>
      <c r="G87" s="76">
        <v>41689</v>
      </c>
      <c r="H87" s="76">
        <v>42004</v>
      </c>
      <c r="I87" s="187"/>
      <c r="J87" s="77">
        <v>16766725</v>
      </c>
      <c r="K87" s="87" t="s">
        <v>179</v>
      </c>
      <c r="L87" s="35"/>
      <c r="M87" s="35"/>
      <c r="N87" s="35"/>
      <c r="O87" s="81" t="s">
        <v>88</v>
      </c>
      <c r="P87" s="28"/>
      <c r="Q87" s="35"/>
      <c r="R87" s="35">
        <v>10060035</v>
      </c>
      <c r="S87" s="82"/>
      <c r="T87" s="40">
        <f t="shared" ref="T87:T91" si="90">SUM(Q87:S87)</f>
        <v>10060035</v>
      </c>
      <c r="U87" s="35"/>
      <c r="V87" s="35"/>
      <c r="W87" s="35"/>
      <c r="X87" s="40">
        <f t="shared" ref="X87:X91" si="91">SUM(U87:W87)</f>
        <v>0</v>
      </c>
      <c r="Y87" s="35"/>
      <c r="Z87" s="35"/>
      <c r="AA87" s="35"/>
      <c r="AB87" s="40">
        <f t="shared" ref="AB87:AB91" si="92">SUM(Y87:AA87)</f>
        <v>0</v>
      </c>
      <c r="AC87" s="35"/>
      <c r="AD87" s="35"/>
      <c r="AE87" s="35"/>
      <c r="AF87" s="40">
        <f t="shared" ref="AF87:AF91" si="93">SUM(AC87:AE87)</f>
        <v>0</v>
      </c>
      <c r="AG87" s="40">
        <f t="shared" si="88"/>
        <v>10060035</v>
      </c>
      <c r="AH87" s="41">
        <f>IF(ISERROR(AG87/I85),0,AG87/I85)</f>
        <v>7.6398169348271053E-2</v>
      </c>
      <c r="AI87" s="42">
        <f t="shared" si="89"/>
        <v>1.6192850643089743E-2</v>
      </c>
    </row>
    <row r="88" spans="1:35" ht="22.5" outlineLevel="1">
      <c r="A88" s="16">
        <v>3</v>
      </c>
      <c r="B88" s="81" t="s">
        <v>182</v>
      </c>
      <c r="C88" s="85">
        <v>41683</v>
      </c>
      <c r="D88" s="75" t="s">
        <v>188</v>
      </c>
      <c r="E88" s="75" t="s">
        <v>144</v>
      </c>
      <c r="F88" s="81" t="s">
        <v>93</v>
      </c>
      <c r="G88" s="76">
        <v>41689</v>
      </c>
      <c r="H88" s="76">
        <v>42004</v>
      </c>
      <c r="I88" s="187"/>
      <c r="J88" s="77">
        <v>17316725</v>
      </c>
      <c r="K88" s="87" t="s">
        <v>179</v>
      </c>
      <c r="L88" s="35"/>
      <c r="M88" s="35"/>
      <c r="N88" s="35"/>
      <c r="O88" s="81" t="s">
        <v>88</v>
      </c>
      <c r="P88" s="28"/>
      <c r="Q88" s="35"/>
      <c r="R88" s="35">
        <v>10390035</v>
      </c>
      <c r="S88" s="82"/>
      <c r="T88" s="40">
        <f t="shared" si="90"/>
        <v>10390035</v>
      </c>
      <c r="U88" s="35"/>
      <c r="V88" s="35"/>
      <c r="W88" s="35"/>
      <c r="X88" s="40">
        <f t="shared" si="91"/>
        <v>0</v>
      </c>
      <c r="Y88" s="35"/>
      <c r="Z88" s="35"/>
      <c r="AA88" s="35"/>
      <c r="AB88" s="40">
        <f t="shared" si="92"/>
        <v>0</v>
      </c>
      <c r="AC88" s="35"/>
      <c r="AD88" s="35"/>
      <c r="AE88" s="35"/>
      <c r="AF88" s="40">
        <f t="shared" si="93"/>
        <v>0</v>
      </c>
      <c r="AG88" s="40">
        <f t="shared" si="88"/>
        <v>10390035</v>
      </c>
      <c r="AH88" s="41">
        <f>IF(ISERROR(AG88/I85),0,AG88/I85)</f>
        <v>7.8904263599924196E-2</v>
      </c>
      <c r="AI88" s="42">
        <f t="shared" si="89"/>
        <v>1.6724025804231789E-2</v>
      </c>
    </row>
    <row r="89" spans="1:35" ht="22.5" outlineLevel="1">
      <c r="A89" s="16">
        <v>4</v>
      </c>
      <c r="B89" s="81" t="s">
        <v>183</v>
      </c>
      <c r="C89" s="85">
        <v>41683</v>
      </c>
      <c r="D89" s="75" t="s">
        <v>190</v>
      </c>
      <c r="E89" s="75" t="s">
        <v>144</v>
      </c>
      <c r="F89" s="81" t="s">
        <v>93</v>
      </c>
      <c r="G89" s="76">
        <v>41689</v>
      </c>
      <c r="H89" s="76">
        <v>42004</v>
      </c>
      <c r="I89" s="187"/>
      <c r="J89" s="77">
        <v>16766725</v>
      </c>
      <c r="K89" s="87" t="s">
        <v>179</v>
      </c>
      <c r="L89" s="35"/>
      <c r="M89" s="35"/>
      <c r="N89" s="35"/>
      <c r="O89" s="81" t="s">
        <v>88</v>
      </c>
      <c r="P89" s="28"/>
      <c r="Q89" s="35"/>
      <c r="R89" s="35">
        <v>10060035</v>
      </c>
      <c r="S89" s="82"/>
      <c r="T89" s="40">
        <f t="shared" si="90"/>
        <v>10060035</v>
      </c>
      <c r="U89" s="35"/>
      <c r="V89" s="35"/>
      <c r="W89" s="35"/>
      <c r="X89" s="40">
        <f t="shared" si="91"/>
        <v>0</v>
      </c>
      <c r="Y89" s="35"/>
      <c r="Z89" s="35"/>
      <c r="AA89" s="35"/>
      <c r="AB89" s="40">
        <f t="shared" si="92"/>
        <v>0</v>
      </c>
      <c r="AC89" s="35"/>
      <c r="AD89" s="35"/>
      <c r="AE89" s="35"/>
      <c r="AF89" s="40">
        <f t="shared" si="93"/>
        <v>0</v>
      </c>
      <c r="AG89" s="40">
        <f t="shared" si="88"/>
        <v>10060035</v>
      </c>
      <c r="AH89" s="41">
        <f>IF(ISERROR(AG89/I85),0,AG89/I85)</f>
        <v>7.6398169348271053E-2</v>
      </c>
      <c r="AI89" s="42">
        <f t="shared" si="89"/>
        <v>1.6192850643089743E-2</v>
      </c>
    </row>
    <row r="90" spans="1:35" ht="22.5" outlineLevel="1">
      <c r="A90" s="16">
        <v>5</v>
      </c>
      <c r="B90" s="81" t="s">
        <v>184</v>
      </c>
      <c r="C90" s="85">
        <v>41683</v>
      </c>
      <c r="D90" s="75" t="s">
        <v>191</v>
      </c>
      <c r="E90" s="75" t="s">
        <v>144</v>
      </c>
      <c r="F90" s="81" t="s">
        <v>93</v>
      </c>
      <c r="G90" s="76">
        <v>41689</v>
      </c>
      <c r="H90" s="76">
        <v>42004</v>
      </c>
      <c r="I90" s="187"/>
      <c r="J90" s="77">
        <v>16766725</v>
      </c>
      <c r="K90" s="87" t="s">
        <v>179</v>
      </c>
      <c r="L90" s="35"/>
      <c r="M90" s="35"/>
      <c r="N90" s="35"/>
      <c r="O90" s="81" t="s">
        <v>88</v>
      </c>
      <c r="P90" s="28"/>
      <c r="Q90" s="35"/>
      <c r="R90" s="35">
        <v>10060035</v>
      </c>
      <c r="S90" s="82"/>
      <c r="T90" s="40">
        <f t="shared" si="90"/>
        <v>10060035</v>
      </c>
      <c r="U90" s="35"/>
      <c r="V90" s="35"/>
      <c r="W90" s="35"/>
      <c r="X90" s="40">
        <f t="shared" si="91"/>
        <v>0</v>
      </c>
      <c r="Y90" s="35"/>
      <c r="Z90" s="35"/>
      <c r="AA90" s="35"/>
      <c r="AB90" s="40">
        <f t="shared" si="92"/>
        <v>0</v>
      </c>
      <c r="AC90" s="35"/>
      <c r="AD90" s="35"/>
      <c r="AE90" s="35"/>
      <c r="AF90" s="40">
        <f t="shared" si="93"/>
        <v>0</v>
      </c>
      <c r="AG90" s="40">
        <f t="shared" si="88"/>
        <v>10060035</v>
      </c>
      <c r="AH90" s="41">
        <f>IF(ISERROR(AG90/I85),0,AG90/I85)</f>
        <v>7.6398169348271053E-2</v>
      </c>
      <c r="AI90" s="42">
        <f t="shared" si="89"/>
        <v>1.6192850643089743E-2</v>
      </c>
    </row>
    <row r="91" spans="1:35" ht="22.5" outlineLevel="1">
      <c r="A91" s="16">
        <v>6</v>
      </c>
      <c r="B91" s="81" t="s">
        <v>185</v>
      </c>
      <c r="C91" s="85">
        <v>41683</v>
      </c>
      <c r="D91" s="75" t="s">
        <v>192</v>
      </c>
      <c r="E91" s="75" t="s">
        <v>144</v>
      </c>
      <c r="F91" s="81" t="s">
        <v>93</v>
      </c>
      <c r="G91" s="76">
        <v>41689</v>
      </c>
      <c r="H91" s="76">
        <v>42004</v>
      </c>
      <c r="I91" s="188"/>
      <c r="J91" s="77">
        <v>17316725</v>
      </c>
      <c r="K91" s="87" t="s">
        <v>179</v>
      </c>
      <c r="L91" s="35"/>
      <c r="M91" s="35"/>
      <c r="N91" s="35"/>
      <c r="O91" s="81" t="s">
        <v>88</v>
      </c>
      <c r="P91" s="28"/>
      <c r="Q91" s="35"/>
      <c r="R91" s="35">
        <v>10390035</v>
      </c>
      <c r="S91" s="82"/>
      <c r="T91" s="40">
        <f t="shared" si="90"/>
        <v>10390035</v>
      </c>
      <c r="U91" s="35"/>
      <c r="V91" s="35"/>
      <c r="W91" s="35"/>
      <c r="X91" s="40">
        <f t="shared" si="91"/>
        <v>0</v>
      </c>
      <c r="Y91" s="35"/>
      <c r="Z91" s="35"/>
      <c r="AA91" s="35"/>
      <c r="AB91" s="40">
        <f t="shared" si="92"/>
        <v>0</v>
      </c>
      <c r="AC91" s="35"/>
      <c r="AD91" s="35"/>
      <c r="AE91" s="35"/>
      <c r="AF91" s="40">
        <f t="shared" si="93"/>
        <v>0</v>
      </c>
      <c r="AG91" s="40">
        <f t="shared" si="88"/>
        <v>10390035</v>
      </c>
      <c r="AH91" s="41">
        <f>IF(ISERROR(AG91/I85),0,AG91/I85)</f>
        <v>7.8904263599924196E-2</v>
      </c>
      <c r="AI91" s="42">
        <f t="shared" si="89"/>
        <v>1.6724025804231789E-2</v>
      </c>
    </row>
    <row r="92" spans="1:35" ht="12.75" customHeight="1">
      <c r="A92" s="210" t="s">
        <v>74</v>
      </c>
      <c r="B92" s="211"/>
      <c r="C92" s="211"/>
      <c r="D92" s="211"/>
      <c r="E92" s="211"/>
      <c r="F92" s="211"/>
      <c r="G92" s="211"/>
      <c r="H92" s="212"/>
      <c r="I92" s="55">
        <f>I85</f>
        <v>131679006</v>
      </c>
      <c r="J92" s="55">
        <f>SUM(J86:J91)</f>
        <v>131679006</v>
      </c>
      <c r="K92" s="56"/>
      <c r="L92" s="55">
        <f>SUM(L86:L91)</f>
        <v>0</v>
      </c>
      <c r="M92" s="55">
        <f>SUM(M86:M91)</f>
        <v>0</v>
      </c>
      <c r="N92" s="55">
        <f>SUM(N86:N91)</f>
        <v>0</v>
      </c>
      <c r="O92" s="57"/>
      <c r="P92" s="59"/>
      <c r="Q92" s="55">
        <f t="shared" ref="Q92:AG92" si="94">SUM(Q86:Q91)</f>
        <v>0</v>
      </c>
      <c r="R92" s="55">
        <f t="shared" si="94"/>
        <v>79007404</v>
      </c>
      <c r="S92" s="55">
        <f t="shared" si="94"/>
        <v>0</v>
      </c>
      <c r="T92" s="60">
        <f t="shared" si="94"/>
        <v>79007404</v>
      </c>
      <c r="U92" s="55">
        <f t="shared" si="94"/>
        <v>0</v>
      </c>
      <c r="V92" s="55">
        <f t="shared" si="94"/>
        <v>0</v>
      </c>
      <c r="W92" s="55">
        <f t="shared" si="94"/>
        <v>0</v>
      </c>
      <c r="X92" s="60">
        <f t="shared" si="94"/>
        <v>0</v>
      </c>
      <c r="Y92" s="55">
        <f t="shared" si="94"/>
        <v>0</v>
      </c>
      <c r="Z92" s="55">
        <f t="shared" si="94"/>
        <v>0</v>
      </c>
      <c r="AA92" s="55">
        <f t="shared" si="94"/>
        <v>0</v>
      </c>
      <c r="AB92" s="60">
        <f t="shared" si="94"/>
        <v>0</v>
      </c>
      <c r="AC92" s="55">
        <f t="shared" si="94"/>
        <v>0</v>
      </c>
      <c r="AD92" s="55">
        <f t="shared" si="94"/>
        <v>0</v>
      </c>
      <c r="AE92" s="55">
        <f t="shared" si="94"/>
        <v>0</v>
      </c>
      <c r="AF92" s="60">
        <f t="shared" si="94"/>
        <v>0</v>
      </c>
      <c r="AG92" s="53">
        <f t="shared" si="94"/>
        <v>79007404</v>
      </c>
      <c r="AH92" s="54">
        <f>IF(ISERROR(AG92/I92),0,AG92/I92)</f>
        <v>0.60000000303768997</v>
      </c>
      <c r="AI92" s="54">
        <f>IF(ISERROR(AG92/$AG$105),0,AG92/$AG$105)</f>
        <v>0.12717203197307475</v>
      </c>
    </row>
    <row r="93" spans="1:35" ht="12.75" customHeight="1">
      <c r="A93" s="36"/>
      <c r="B93" s="213" t="s">
        <v>49</v>
      </c>
      <c r="C93" s="214"/>
      <c r="D93" s="215"/>
      <c r="E93" s="18"/>
      <c r="F93" s="19"/>
      <c r="G93" s="20"/>
      <c r="H93" s="20"/>
      <c r="I93" s="21"/>
      <c r="J93" s="22"/>
      <c r="K93" s="23"/>
      <c r="L93" s="24"/>
      <c r="M93" s="24"/>
      <c r="N93" s="24"/>
      <c r="O93" s="19"/>
      <c r="P93" s="25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6"/>
      <c r="AI93" s="26"/>
    </row>
    <row r="94" spans="1:35" ht="12.75" hidden="1" customHeight="1" outlineLevel="1">
      <c r="A94" s="16">
        <v>1</v>
      </c>
      <c r="B94" s="28"/>
      <c r="C94" s="27"/>
      <c r="D94" s="28"/>
      <c r="E94" s="28"/>
      <c r="F94" s="28"/>
      <c r="G94" s="27"/>
      <c r="H94" s="27"/>
      <c r="I94" s="29"/>
      <c r="J94" s="30"/>
      <c r="K94" s="28"/>
      <c r="L94" s="35"/>
      <c r="M94" s="35"/>
      <c r="N94" s="35"/>
      <c r="O94" s="28"/>
      <c r="P94" s="28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35"/>
      <c r="AB94" s="40">
        <f>SUM(Y94:AA94)</f>
        <v>0</v>
      </c>
      <c r="AC94" s="35"/>
      <c r="AD94" s="35"/>
      <c r="AE94" s="35"/>
      <c r="AF94" s="40">
        <f>SUM(AC94:AE94)</f>
        <v>0</v>
      </c>
      <c r="AG94" s="40">
        <f t="shared" ref="AG94:AG103" si="95">SUM(T94,X94,AB94,AF94)</f>
        <v>0</v>
      </c>
      <c r="AH94" s="41">
        <f>IF(ISERROR(AG94/I94),0,AG94/I94)</f>
        <v>0</v>
      </c>
      <c r="AI94" s="42">
        <f t="shared" ref="AI94:AI103" si="96">IF(ISERROR(AG94/$AG$105),"-",AG94/$AG$105)</f>
        <v>0</v>
      </c>
    </row>
    <row r="95" spans="1:35" ht="12.75" hidden="1" customHeight="1" outlineLevel="1">
      <c r="A95" s="16">
        <v>2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3" si="97">SUM(Q95:S95)</f>
        <v>0</v>
      </c>
      <c r="U95" s="35"/>
      <c r="V95" s="35"/>
      <c r="W95" s="35"/>
      <c r="X95" s="40">
        <f t="shared" ref="X95:X103" si="98">SUM(U95:W95)</f>
        <v>0</v>
      </c>
      <c r="Y95" s="35"/>
      <c r="Z95" s="35"/>
      <c r="AA95" s="35"/>
      <c r="AB95" s="40">
        <f t="shared" ref="AB95:AB103" si="99">SUM(Y95:AA95)</f>
        <v>0</v>
      </c>
      <c r="AC95" s="35"/>
      <c r="AD95" s="35"/>
      <c r="AE95" s="35"/>
      <c r="AF95" s="40">
        <f t="shared" ref="AF95:AF103" si="100">SUM(AC95:AE95)</f>
        <v>0</v>
      </c>
      <c r="AG95" s="40">
        <f t="shared" si="95"/>
        <v>0</v>
      </c>
      <c r="AH95" s="41">
        <f t="shared" ref="AH95:AH103" si="101">IF(ISERROR(AG95/I95),0,AG95/I95)</f>
        <v>0</v>
      </c>
      <c r="AI95" s="42">
        <f t="shared" si="96"/>
        <v>0</v>
      </c>
    </row>
    <row r="96" spans="1:35" ht="12.75" hidden="1" customHeight="1" outlineLevel="1">
      <c r="A96" s="16">
        <v>3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7"/>
        <v>0</v>
      </c>
      <c r="U96" s="35"/>
      <c r="V96" s="35"/>
      <c r="W96" s="35"/>
      <c r="X96" s="40">
        <f t="shared" si="98"/>
        <v>0</v>
      </c>
      <c r="Y96" s="35"/>
      <c r="Z96" s="35"/>
      <c r="AA96" s="35"/>
      <c r="AB96" s="40">
        <f t="shared" si="99"/>
        <v>0</v>
      </c>
      <c r="AC96" s="35"/>
      <c r="AD96" s="35"/>
      <c r="AE96" s="35"/>
      <c r="AF96" s="40">
        <f t="shared" si="100"/>
        <v>0</v>
      </c>
      <c r="AG96" s="40">
        <f t="shared" si="95"/>
        <v>0</v>
      </c>
      <c r="AH96" s="41">
        <f t="shared" si="101"/>
        <v>0</v>
      </c>
      <c r="AI96" s="42">
        <f t="shared" si="96"/>
        <v>0</v>
      </c>
    </row>
    <row r="97" spans="1:35" ht="12.75" hidden="1" customHeight="1" outlineLevel="1">
      <c r="A97" s="16">
        <v>4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7"/>
        <v>0</v>
      </c>
      <c r="U97" s="35"/>
      <c r="V97" s="35"/>
      <c r="W97" s="35"/>
      <c r="X97" s="40">
        <f t="shared" si="98"/>
        <v>0</v>
      </c>
      <c r="Y97" s="35"/>
      <c r="Z97" s="35"/>
      <c r="AA97" s="35"/>
      <c r="AB97" s="40">
        <f t="shared" si="99"/>
        <v>0</v>
      </c>
      <c r="AC97" s="35"/>
      <c r="AD97" s="35"/>
      <c r="AE97" s="35"/>
      <c r="AF97" s="40">
        <f t="shared" si="100"/>
        <v>0</v>
      </c>
      <c r="AG97" s="40">
        <f t="shared" si="95"/>
        <v>0</v>
      </c>
      <c r="AH97" s="41">
        <f t="shared" si="101"/>
        <v>0</v>
      </c>
      <c r="AI97" s="42">
        <f t="shared" si="96"/>
        <v>0</v>
      </c>
    </row>
    <row r="98" spans="1:35" ht="12.75" hidden="1" customHeight="1" outlineLevel="1">
      <c r="A98" s="16">
        <v>5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7"/>
        <v>0</v>
      </c>
      <c r="U98" s="35"/>
      <c r="V98" s="35"/>
      <c r="W98" s="35"/>
      <c r="X98" s="40">
        <f t="shared" si="98"/>
        <v>0</v>
      </c>
      <c r="Y98" s="35"/>
      <c r="Z98" s="35"/>
      <c r="AA98" s="35"/>
      <c r="AB98" s="40">
        <f t="shared" si="99"/>
        <v>0</v>
      </c>
      <c r="AC98" s="35"/>
      <c r="AD98" s="35"/>
      <c r="AE98" s="35"/>
      <c r="AF98" s="40">
        <f t="shared" si="100"/>
        <v>0</v>
      </c>
      <c r="AG98" s="40">
        <f t="shared" si="95"/>
        <v>0</v>
      </c>
      <c r="AH98" s="41">
        <f t="shared" si="101"/>
        <v>0</v>
      </c>
      <c r="AI98" s="42">
        <f t="shared" si="96"/>
        <v>0</v>
      </c>
    </row>
    <row r="99" spans="1:35" ht="12.75" hidden="1" customHeight="1" outlineLevel="1">
      <c r="A99" s="16">
        <v>6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7"/>
        <v>0</v>
      </c>
      <c r="U99" s="35"/>
      <c r="V99" s="35"/>
      <c r="W99" s="35"/>
      <c r="X99" s="40">
        <f t="shared" si="98"/>
        <v>0</v>
      </c>
      <c r="Y99" s="35"/>
      <c r="Z99" s="35"/>
      <c r="AA99" s="35"/>
      <c r="AB99" s="40">
        <f t="shared" si="99"/>
        <v>0</v>
      </c>
      <c r="AC99" s="35"/>
      <c r="AD99" s="35"/>
      <c r="AE99" s="35"/>
      <c r="AF99" s="40">
        <f t="shared" si="100"/>
        <v>0</v>
      </c>
      <c r="AG99" s="40">
        <f t="shared" si="95"/>
        <v>0</v>
      </c>
      <c r="AH99" s="41">
        <f t="shared" si="101"/>
        <v>0</v>
      </c>
      <c r="AI99" s="42">
        <f t="shared" si="96"/>
        <v>0</v>
      </c>
    </row>
    <row r="100" spans="1:35" ht="12.75" hidden="1" customHeight="1" outlineLevel="1">
      <c r="A100" s="16">
        <v>7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7"/>
        <v>0</v>
      </c>
      <c r="U100" s="35"/>
      <c r="V100" s="35"/>
      <c r="W100" s="35"/>
      <c r="X100" s="40">
        <f t="shared" si="98"/>
        <v>0</v>
      </c>
      <c r="Y100" s="35"/>
      <c r="Z100" s="35"/>
      <c r="AA100" s="35"/>
      <c r="AB100" s="40">
        <f t="shared" si="99"/>
        <v>0</v>
      </c>
      <c r="AC100" s="35"/>
      <c r="AD100" s="35"/>
      <c r="AE100" s="35"/>
      <c r="AF100" s="40">
        <f t="shared" si="100"/>
        <v>0</v>
      </c>
      <c r="AG100" s="40">
        <f t="shared" si="95"/>
        <v>0</v>
      </c>
      <c r="AH100" s="41">
        <f t="shared" si="101"/>
        <v>0</v>
      </c>
      <c r="AI100" s="42">
        <f t="shared" si="96"/>
        <v>0</v>
      </c>
    </row>
    <row r="101" spans="1:35" ht="12.75" hidden="1" customHeight="1" outlineLevel="1">
      <c r="A101" s="16">
        <v>8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7"/>
        <v>0</v>
      </c>
      <c r="U101" s="35"/>
      <c r="V101" s="35"/>
      <c r="W101" s="35"/>
      <c r="X101" s="40">
        <f t="shared" si="98"/>
        <v>0</v>
      </c>
      <c r="Y101" s="35"/>
      <c r="Z101" s="35"/>
      <c r="AA101" s="35"/>
      <c r="AB101" s="40">
        <f t="shared" si="99"/>
        <v>0</v>
      </c>
      <c r="AC101" s="35"/>
      <c r="AD101" s="35"/>
      <c r="AE101" s="35"/>
      <c r="AF101" s="40">
        <f t="shared" si="100"/>
        <v>0</v>
      </c>
      <c r="AG101" s="40">
        <f t="shared" si="95"/>
        <v>0</v>
      </c>
      <c r="AH101" s="41">
        <f t="shared" si="101"/>
        <v>0</v>
      </c>
      <c r="AI101" s="42">
        <f t="shared" si="96"/>
        <v>0</v>
      </c>
    </row>
    <row r="102" spans="1:35" ht="12.75" hidden="1" customHeight="1" outlineLevel="1">
      <c r="A102" s="16">
        <v>9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7"/>
        <v>0</v>
      </c>
      <c r="U102" s="35"/>
      <c r="V102" s="35"/>
      <c r="W102" s="35"/>
      <c r="X102" s="40">
        <f t="shared" si="98"/>
        <v>0</v>
      </c>
      <c r="Y102" s="35"/>
      <c r="Z102" s="35"/>
      <c r="AA102" s="35"/>
      <c r="AB102" s="40">
        <f t="shared" si="99"/>
        <v>0</v>
      </c>
      <c r="AC102" s="35"/>
      <c r="AD102" s="35"/>
      <c r="AE102" s="35"/>
      <c r="AF102" s="40">
        <f t="shared" si="100"/>
        <v>0</v>
      </c>
      <c r="AG102" s="40">
        <f t="shared" si="95"/>
        <v>0</v>
      </c>
      <c r="AH102" s="41">
        <f t="shared" si="101"/>
        <v>0</v>
      </c>
      <c r="AI102" s="42">
        <f t="shared" si="96"/>
        <v>0</v>
      </c>
    </row>
    <row r="103" spans="1:35" ht="12.75" hidden="1" customHeight="1" outlineLevel="1">
      <c r="A103" s="16">
        <v>10</v>
      </c>
      <c r="B103" s="32"/>
      <c r="C103" s="31"/>
      <c r="D103" s="32"/>
      <c r="E103" s="32"/>
      <c r="F103" s="32"/>
      <c r="G103" s="31"/>
      <c r="H103" s="31"/>
      <c r="I103" s="29"/>
      <c r="J103" s="34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97"/>
        <v>0</v>
      </c>
      <c r="U103" s="35"/>
      <c r="V103" s="35"/>
      <c r="W103" s="35"/>
      <c r="X103" s="40">
        <f t="shared" si="98"/>
        <v>0</v>
      </c>
      <c r="Y103" s="35"/>
      <c r="Z103" s="35"/>
      <c r="AA103" s="35"/>
      <c r="AB103" s="40">
        <f t="shared" si="99"/>
        <v>0</v>
      </c>
      <c r="AC103" s="35"/>
      <c r="AD103" s="35"/>
      <c r="AE103" s="35"/>
      <c r="AF103" s="40">
        <f t="shared" si="100"/>
        <v>0</v>
      </c>
      <c r="AG103" s="40">
        <f t="shared" si="95"/>
        <v>0</v>
      </c>
      <c r="AH103" s="41">
        <f t="shared" si="101"/>
        <v>0</v>
      </c>
      <c r="AI103" s="42">
        <f t="shared" si="96"/>
        <v>0</v>
      </c>
    </row>
    <row r="104" spans="1:35" s="17" customFormat="1" collapsed="1">
      <c r="A104" s="210" t="s">
        <v>50</v>
      </c>
      <c r="B104" s="211"/>
      <c r="C104" s="211"/>
      <c r="D104" s="211"/>
      <c r="E104" s="211"/>
      <c r="F104" s="211"/>
      <c r="G104" s="211"/>
      <c r="H104" s="212"/>
      <c r="I104" s="55">
        <f>SUM(I94:I103)</f>
        <v>0</v>
      </c>
      <c r="J104" s="55">
        <f>SUM(J94:J103)</f>
        <v>0</v>
      </c>
      <c r="K104" s="56"/>
      <c r="L104" s="55">
        <f>SUM(L94:L103)</f>
        <v>0</v>
      </c>
      <c r="M104" s="55">
        <f>SUM(M94:M103)</f>
        <v>0</v>
      </c>
      <c r="N104" s="55">
        <f>SUM(N94:N103)</f>
        <v>0</v>
      </c>
      <c r="O104" s="57"/>
      <c r="P104" s="59"/>
      <c r="Q104" s="55">
        <f t="shared" ref="Q104:AG104" si="102">SUM(Q94:Q103)</f>
        <v>0</v>
      </c>
      <c r="R104" s="55">
        <f t="shared" si="102"/>
        <v>0</v>
      </c>
      <c r="S104" s="55">
        <f t="shared" si="102"/>
        <v>0</v>
      </c>
      <c r="T104" s="60">
        <f t="shared" si="102"/>
        <v>0</v>
      </c>
      <c r="U104" s="55">
        <f t="shared" si="102"/>
        <v>0</v>
      </c>
      <c r="V104" s="55">
        <f t="shared" si="102"/>
        <v>0</v>
      </c>
      <c r="W104" s="55">
        <f t="shared" si="102"/>
        <v>0</v>
      </c>
      <c r="X104" s="60">
        <f t="shared" si="102"/>
        <v>0</v>
      </c>
      <c r="Y104" s="55">
        <f t="shared" si="102"/>
        <v>0</v>
      </c>
      <c r="Z104" s="55">
        <f t="shared" si="102"/>
        <v>0</v>
      </c>
      <c r="AA104" s="55">
        <f t="shared" si="102"/>
        <v>0</v>
      </c>
      <c r="AB104" s="60">
        <f t="shared" si="102"/>
        <v>0</v>
      </c>
      <c r="AC104" s="55">
        <f t="shared" si="102"/>
        <v>0</v>
      </c>
      <c r="AD104" s="55">
        <f t="shared" si="102"/>
        <v>0</v>
      </c>
      <c r="AE104" s="55">
        <f t="shared" si="102"/>
        <v>0</v>
      </c>
      <c r="AF104" s="60">
        <f t="shared" si="102"/>
        <v>0</v>
      </c>
      <c r="AG104" s="53">
        <f t="shared" si="102"/>
        <v>0</v>
      </c>
      <c r="AH104" s="54">
        <f>IF(ISERROR(AG104/I104),0,AG104/I104)</f>
        <v>0</v>
      </c>
      <c r="AI104" s="54">
        <f>IF(ISERROR(AG104/$AG$105),0,AG104/$AG$105)</f>
        <v>0</v>
      </c>
    </row>
    <row r="105" spans="1:35">
      <c r="A105" s="216" t="str">
        <f>"TOTAL ASIG."&amp;" "&amp;$A$5</f>
        <v xml:space="preserve">TOTAL ASIG. 24-03-342 APOYO, MONITOREO Y SUPERVISION A LA GESTION TERRITORIAL </v>
      </c>
      <c r="B105" s="217"/>
      <c r="C105" s="217"/>
      <c r="D105" s="217"/>
      <c r="E105" s="217"/>
      <c r="F105" s="217"/>
      <c r="G105" s="217"/>
      <c r="H105" s="218"/>
      <c r="I105" s="62">
        <f>+I11+I16+I21+I26+I37+I42+I48+I54+I58+I64+I70+I76+I92+I80+I84+I104</f>
        <v>1035440000</v>
      </c>
      <c r="J105" s="60">
        <f>+J11+J16+J21+J26+J37+J42+J48+J54+J58+J64+J70+J76+J92+J80+J84+J104</f>
        <v>973677659</v>
      </c>
      <c r="K105" s="63"/>
      <c r="L105" s="60">
        <f>+L11+L16+L21+L26+L37+L42+L48+L54+L58+L64+L70+L76+L92+L80+L84+L104</f>
        <v>0</v>
      </c>
      <c r="M105" s="60">
        <f>+M11+M16+M21+M26+M37+M42+M48+M54+M58+M64+M70+M76+M92+M80+M84+M104</f>
        <v>0</v>
      </c>
      <c r="N105" s="60">
        <f>+N11+N16+N21+N26+N37+N42+N48+N54+N58+N64+N70+N76+N92+N80+N84+N104</f>
        <v>0</v>
      </c>
      <c r="O105" s="64"/>
      <c r="P105" s="65"/>
      <c r="Q105" s="60">
        <f t="shared" ref="Q105:AG105" si="103">+Q11+Q16+Q21+Q26+Q37+Q42+Q48+Q54+Q58+Q64+Q70+Q76+Q92+Q80+Q84+Q104</f>
        <v>0</v>
      </c>
      <c r="R105" s="60">
        <f t="shared" si="103"/>
        <v>563830500</v>
      </c>
      <c r="S105" s="60">
        <f t="shared" si="103"/>
        <v>57433490</v>
      </c>
      <c r="T105" s="60">
        <f t="shared" si="103"/>
        <v>621263990</v>
      </c>
      <c r="U105" s="60">
        <f t="shared" si="103"/>
        <v>0</v>
      </c>
      <c r="V105" s="60">
        <f t="shared" si="103"/>
        <v>0</v>
      </c>
      <c r="W105" s="60">
        <f t="shared" si="103"/>
        <v>0</v>
      </c>
      <c r="X105" s="60">
        <f t="shared" si="103"/>
        <v>0</v>
      </c>
      <c r="Y105" s="60">
        <f t="shared" si="103"/>
        <v>0</v>
      </c>
      <c r="Z105" s="60">
        <f t="shared" si="103"/>
        <v>0</v>
      </c>
      <c r="AA105" s="60">
        <f t="shared" si="103"/>
        <v>0</v>
      </c>
      <c r="AB105" s="60">
        <f t="shared" si="103"/>
        <v>0</v>
      </c>
      <c r="AC105" s="60">
        <f t="shared" si="103"/>
        <v>0</v>
      </c>
      <c r="AD105" s="60">
        <f t="shared" si="103"/>
        <v>0</v>
      </c>
      <c r="AE105" s="60">
        <f t="shared" si="103"/>
        <v>0</v>
      </c>
      <c r="AF105" s="60">
        <f t="shared" si="103"/>
        <v>0</v>
      </c>
      <c r="AG105" s="60">
        <f t="shared" si="103"/>
        <v>621263990</v>
      </c>
      <c r="AH105" s="61">
        <f>IF(ISERROR(AG105/I105),"-",AG105/I105)</f>
        <v>0.59999999034226992</v>
      </c>
      <c r="AI105" s="61">
        <f>IF(ISERROR(AG105/$AG$105),"-",AG105/$AG$105)</f>
        <v>1</v>
      </c>
    </row>
    <row r="106" spans="1:35">
      <c r="I106" s="4"/>
      <c r="Q106" s="4"/>
      <c r="R106" s="4"/>
      <c r="S106" s="4"/>
      <c r="U106" s="4"/>
      <c r="V106" s="4"/>
      <c r="W106" s="4"/>
      <c r="Y106" s="4"/>
      <c r="Z106" s="4"/>
      <c r="AA106" s="4"/>
      <c r="AC106" s="4"/>
      <c r="AD106" s="4"/>
      <c r="AE106" s="4"/>
    </row>
    <row r="107" spans="1:35">
      <c r="I107" s="4"/>
      <c r="Q107" s="4"/>
      <c r="R107" s="4"/>
      <c r="S107" s="4"/>
      <c r="U107" s="4"/>
      <c r="V107" s="4"/>
      <c r="W107" s="4"/>
      <c r="Y107" s="4"/>
      <c r="Z107" s="4"/>
      <c r="AA107" s="4"/>
      <c r="AC107" s="4"/>
      <c r="AD107" s="4"/>
      <c r="AE107" s="4"/>
    </row>
    <row r="108" spans="1:35">
      <c r="I108" s="4"/>
      <c r="Q108" s="4"/>
      <c r="R108" s="4"/>
      <c r="S108" s="4"/>
      <c r="U108" s="4"/>
      <c r="V108" s="4"/>
      <c r="W108" s="4"/>
      <c r="Y108" s="4"/>
      <c r="Z108" s="4"/>
      <c r="AA108" s="4"/>
      <c r="AC108" s="4"/>
      <c r="AD108" s="4"/>
      <c r="AE108" s="4"/>
    </row>
    <row r="109" spans="1:35">
      <c r="I109" s="4"/>
      <c r="Q109" s="4"/>
      <c r="R109" s="4"/>
      <c r="S109" s="4"/>
      <c r="U109" s="4"/>
      <c r="V109" s="4"/>
      <c r="W109" s="4"/>
      <c r="Y109" s="4"/>
      <c r="Z109" s="4"/>
      <c r="AA109" s="4"/>
      <c r="AC109" s="4"/>
      <c r="AD109" s="4"/>
      <c r="AE109" s="4"/>
    </row>
    <row r="110" spans="1:35">
      <c r="I110" s="4"/>
      <c r="Q110" s="4"/>
      <c r="R110" s="4"/>
      <c r="S110" s="4"/>
      <c r="U110" s="4"/>
      <c r="V110" s="4"/>
      <c r="W110" s="4"/>
      <c r="Y110" s="4"/>
      <c r="Z110" s="4"/>
      <c r="AA110" s="4"/>
      <c r="AC110" s="4"/>
      <c r="AD110" s="4"/>
      <c r="AE110" s="4"/>
    </row>
    <row r="111" spans="1:35">
      <c r="I111" s="4"/>
      <c r="Q111" s="4"/>
      <c r="R111" s="4"/>
      <c r="S111" s="4"/>
      <c r="U111" s="4"/>
      <c r="V111" s="4"/>
      <c r="W111" s="4"/>
      <c r="Y111" s="4"/>
      <c r="Z111" s="4"/>
      <c r="AA111" s="4"/>
      <c r="AC111" s="4"/>
      <c r="AD111" s="4"/>
      <c r="AE111" s="4"/>
    </row>
    <row r="112" spans="1:35">
      <c r="I112" s="4"/>
      <c r="Q112" s="4"/>
      <c r="R112" s="4"/>
      <c r="S112" s="4"/>
      <c r="U112" s="4"/>
      <c r="V112" s="4"/>
      <c r="W112" s="4"/>
      <c r="Y112" s="4"/>
      <c r="Z112" s="4"/>
      <c r="AA112" s="4"/>
      <c r="AC112" s="4"/>
      <c r="AD112" s="4"/>
      <c r="AE112" s="4"/>
    </row>
    <row r="113" spans="9:31">
      <c r="I113" s="4"/>
      <c r="Q113" s="4"/>
      <c r="R113" s="4"/>
      <c r="S113" s="4"/>
      <c r="U113" s="4"/>
      <c r="V113" s="4"/>
      <c r="W113" s="4"/>
      <c r="Y113" s="4"/>
      <c r="Z113" s="4"/>
      <c r="AA113" s="4"/>
      <c r="AC113" s="4"/>
      <c r="AD113" s="4"/>
      <c r="AE113" s="4"/>
    </row>
    <row r="114" spans="9:31">
      <c r="I114" s="4"/>
      <c r="Q114" s="4"/>
      <c r="R114" s="4"/>
      <c r="S114" s="4"/>
      <c r="U114" s="4"/>
      <c r="V114" s="4"/>
      <c r="W114" s="4"/>
      <c r="Y114" s="4"/>
      <c r="Z114" s="4"/>
      <c r="AA114" s="4"/>
      <c r="AC114" s="4"/>
      <c r="AD114" s="4"/>
      <c r="AE114" s="4"/>
    </row>
    <row r="115" spans="9:31">
      <c r="I115" s="4"/>
      <c r="Q115" s="4"/>
      <c r="R115" s="4"/>
      <c r="S115" s="4"/>
      <c r="U115" s="4"/>
      <c r="V115" s="4"/>
      <c r="W115" s="4"/>
      <c r="Y115" s="4"/>
      <c r="Z115" s="4"/>
      <c r="AA115" s="4"/>
      <c r="AC115" s="4"/>
      <c r="AD115" s="4"/>
      <c r="AE115" s="4"/>
    </row>
    <row r="116" spans="9:31">
      <c r="I116" s="4"/>
      <c r="Q116" s="4"/>
      <c r="R116" s="4"/>
      <c r="S116" s="4"/>
      <c r="U116" s="4"/>
      <c r="V116" s="4"/>
      <c r="W116" s="4"/>
      <c r="Y116" s="4"/>
      <c r="Z116" s="4"/>
      <c r="AA116" s="4"/>
      <c r="AC116" s="4"/>
      <c r="AD116" s="4"/>
      <c r="AE116" s="4"/>
    </row>
    <row r="117" spans="9:31">
      <c r="I117" s="4"/>
      <c r="Q117" s="4"/>
      <c r="R117" s="4"/>
      <c r="S117" s="4"/>
      <c r="U117" s="4"/>
      <c r="V117" s="4"/>
      <c r="W117" s="4"/>
      <c r="Y117" s="4"/>
      <c r="Z117" s="4"/>
      <c r="AA117" s="4"/>
      <c r="AC117" s="4"/>
      <c r="AD117" s="4"/>
      <c r="AE117" s="4"/>
    </row>
    <row r="118" spans="9:31">
      <c r="I118" s="4"/>
      <c r="Q118" s="4"/>
      <c r="R118" s="4"/>
      <c r="S118" s="4"/>
      <c r="U118" s="4"/>
      <c r="V118" s="4"/>
      <c r="W118" s="4"/>
      <c r="Y118" s="4"/>
      <c r="Z118" s="4"/>
      <c r="AA118" s="4"/>
      <c r="AC118" s="4"/>
      <c r="AD118" s="4"/>
      <c r="AE118" s="4"/>
    </row>
    <row r="119" spans="9:31">
      <c r="I119" s="4"/>
      <c r="Q119" s="4"/>
      <c r="R119" s="4"/>
      <c r="S119" s="4"/>
      <c r="U119" s="4"/>
      <c r="V119" s="4"/>
      <c r="W119" s="4"/>
      <c r="Y119" s="4"/>
      <c r="Z119" s="4"/>
      <c r="AA119" s="4"/>
      <c r="AC119" s="4"/>
      <c r="AD119" s="4"/>
      <c r="AE119" s="4"/>
    </row>
    <row r="120" spans="9:31">
      <c r="I120" s="4"/>
      <c r="Q120" s="4"/>
      <c r="R120" s="4"/>
      <c r="S120" s="4"/>
      <c r="U120" s="4"/>
      <c r="V120" s="4"/>
      <c r="W120" s="4"/>
      <c r="Y120" s="4"/>
      <c r="Z120" s="4"/>
      <c r="AA120" s="4"/>
      <c r="AC120" s="4"/>
      <c r="AD120" s="4"/>
      <c r="AE120" s="4"/>
    </row>
    <row r="121" spans="9:31">
      <c r="I121" s="4"/>
      <c r="Q121" s="4"/>
      <c r="R121" s="4"/>
      <c r="S121" s="4"/>
      <c r="U121" s="4"/>
      <c r="V121" s="4"/>
      <c r="W121" s="4"/>
      <c r="Y121" s="4"/>
      <c r="Z121" s="4"/>
      <c r="AA121" s="4"/>
      <c r="AC121" s="4"/>
      <c r="AD121" s="4"/>
      <c r="AE121" s="4"/>
    </row>
    <row r="122" spans="9:31">
      <c r="I122" s="4"/>
      <c r="Q122" s="4"/>
      <c r="R122" s="4"/>
      <c r="S122" s="4"/>
      <c r="U122" s="4"/>
      <c r="V122" s="4"/>
      <c r="W122" s="4"/>
      <c r="Y122" s="4"/>
      <c r="Z122" s="4"/>
      <c r="AA122" s="4"/>
      <c r="AC122" s="4"/>
      <c r="AD122" s="4"/>
      <c r="AE122" s="4"/>
    </row>
  </sheetData>
  <sheetProtection insertRows="0" autoFilter="0"/>
  <dataConsolidate/>
  <mergeCells count="76">
    <mergeCell ref="I71:I75"/>
    <mergeCell ref="I85:I91"/>
    <mergeCell ref="I77:I79"/>
    <mergeCell ref="I12:I15"/>
    <mergeCell ref="I17:I20"/>
    <mergeCell ref="I22:I25"/>
    <mergeCell ref="I59:I63"/>
    <mergeCell ref="I65:I69"/>
    <mergeCell ref="I81:I83"/>
    <mergeCell ref="A6:A7"/>
    <mergeCell ref="C6:C7"/>
    <mergeCell ref="D6:D7"/>
    <mergeCell ref="E6:E7"/>
    <mergeCell ref="F6:F7"/>
    <mergeCell ref="A1:AI1"/>
    <mergeCell ref="A2:AI2"/>
    <mergeCell ref="A3:AI3"/>
    <mergeCell ref="A4:AI4"/>
    <mergeCell ref="A5:T5"/>
    <mergeCell ref="T6:T7"/>
    <mergeCell ref="U6:W6"/>
    <mergeCell ref="AB6:AB7"/>
    <mergeCell ref="AC6:AE6"/>
    <mergeCell ref="B8:D8"/>
    <mergeCell ref="I8:I10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AF6:AF7"/>
    <mergeCell ref="AG6:AG7"/>
    <mergeCell ref="AH6:AI6"/>
    <mergeCell ref="B43:D43"/>
    <mergeCell ref="A11:H11"/>
    <mergeCell ref="B12:D12"/>
    <mergeCell ref="A16:H16"/>
    <mergeCell ref="B17:D17"/>
    <mergeCell ref="A21:H21"/>
    <mergeCell ref="B22:D22"/>
    <mergeCell ref="A26:H26"/>
    <mergeCell ref="B27:D27"/>
    <mergeCell ref="A37:H37"/>
    <mergeCell ref="B38:D38"/>
    <mergeCell ref="A42:H42"/>
    <mergeCell ref="Q6:S6"/>
    <mergeCell ref="B77:D77"/>
    <mergeCell ref="A48:H48"/>
    <mergeCell ref="B49:D49"/>
    <mergeCell ref="A54:H54"/>
    <mergeCell ref="B55:D55"/>
    <mergeCell ref="A58:H58"/>
    <mergeCell ref="B59:D59"/>
    <mergeCell ref="A64:H64"/>
    <mergeCell ref="B65:D65"/>
    <mergeCell ref="A70:H70"/>
    <mergeCell ref="B71:D71"/>
    <mergeCell ref="A76:H76"/>
    <mergeCell ref="A104:H104"/>
    <mergeCell ref="A105:H105"/>
    <mergeCell ref="A80:H80"/>
    <mergeCell ref="B81:D81"/>
    <mergeCell ref="A84:H84"/>
    <mergeCell ref="B85:D85"/>
    <mergeCell ref="A92:H92"/>
    <mergeCell ref="B93:D93"/>
    <mergeCell ref="K66:K69"/>
    <mergeCell ref="I27:I36"/>
    <mergeCell ref="I38:I41"/>
    <mergeCell ref="I43:I47"/>
    <mergeCell ref="I49:I53"/>
    <mergeCell ref="I55:I57"/>
  </mergeCells>
  <dataValidations count="7">
    <dataValidation type="date" errorStyle="information" operator="greaterThan" allowBlank="1" showInputMessage="1" showErrorMessage="1" errorTitle="SÓLO FECHAS" error="Las fechas corresponden al presupuesto 2014" sqref="G97:H103 G60:H60 G72:H73 G75:H75 G62:H63 G44:H45 G47:H47 G18:H20 G9:H10 G13:H14 G31:H36 G28:H29 G23:H24 G50:H51 G53:H53 G56:H57 G39:H40 G66:H69 G78:H79 G82:H83 G86:H86 G88:H91 G94:H95">
      <formula1>41275</formula1>
    </dataValidation>
    <dataValidation type="date" allowBlank="1" showInputMessage="1" showErrorMessage="1" errorTitle="SÓLO FECHAS" error="Las fechas corresponden a las del Año 2013" sqref="G96:H96 G74:H74 G15:H15 G30:H30 G25:H25 G52:H52 G41:H41 G46:H46 G87:H87">
      <formula1>41275</formula1>
      <formula2>41639</formula2>
    </dataValidation>
    <dataValidation type="decimal" allowBlank="1" showInputMessage="1" showErrorMessage="1" errorTitle="Sólo números" error="Sólo ingresar números sin letras_x000a_" sqref="U94:W103 L66:M69 AC78:AE79 Y78:AA79 U78:W79 L72:M75 Q72:S75 Q66:S69 AC66:AE69 Y66:AA69 U66:W69 L60:M60 L62:M63 Q60:S63 Y50:AA53 AC50:AE53 U86:W91 U44:W47 L44:M47 Y39:AA41 Q44:S47 AC39:AE41 Q39:S41 L23:M25 U23:W25 Y23:AA25 AC23:AE25 Q23:S25 Q9:R10 L9:M10 AC9:AE10 Y9:AA10 U9:W10 U13:W15 AC13:AE15 Y13:AA15 Q13:S15 L13:M15 Q18:S20 AC18:AE20 Y18:AA20 U18:W20 L18:M20 L28:M36 Q28:S36 AC28:AE36 Y28:AA36 U28:W36 U39:W41 L39:M41 AC44:AE47 Y44:AA47 L50:M53 U50:W53 L56:M57 AC56:AE57 Y56:AA57 U56:W57 U60:W63 Y60:AA63 AC60:AE63 Q56:S57 U72:W75 Y72:AA75 AC72:AE75 Q78:S79 L78:M79 U82:W83 Y82:AA83 AC82:AE83 L82:M83 Q82:S83 AC94:AE103 Q94:S103 L94:M103 Q86:S91 Y94:AA103 L86:M91 AC86:AE91 Y86:AA91 Q50:S53">
      <formula1>-100000000</formula1>
      <formula2>10000000000</formula2>
    </dataValidation>
    <dataValidation type="textLength" operator="lessThanOrEqual" allowBlank="1" showInputMessage="1" showErrorMessage="1" sqref="J94:J103 J60 J62:J63 J56:J57 J44:J47 J13:J14 J9:J10 J18:J20 J28:J36 J23:J25 J50:J53 J40:J41 J78:J79 J82:J83 J86:J91">
      <formula1>255</formula1>
    </dataValidation>
    <dataValidation type="textLength" operator="lessThanOrEqual" allowBlank="1" showInputMessage="1" showErrorMessage="1" errorTitle="MÁXIMO DE CARACTERES SOBREPASADO" error="Sólo 255 caracteres por celdas" sqref="B94:B103 D82:F83 O72:P75 K78:K79 D72:F75 K66:K69 D66:F69 B66:B69 B60 F62:F63 K60 E61:E63 I59:I61 D56:F57 K50:K53 O44:P47 K39:K41 B23:B25 K23:K25 D23:F25 D18:F20 K9:K10 B9:B10 D9:F10 O9:P10 K13:K15 B18:B20 B13:B15 O13:P15 K18:K20 D13:F15 O18:P20 O28:P36 K28:K36 O23:P25 D28:F36 B39:B41 B28:B36 O39:P41 B44:B47 D44:F47 K44:K47 D39:F41 O50:P53 B50:B53 D50:F53 B56:B57 K56:K57 O56:P57 B62:B63 K62:K63 D62:D63 D60:F60 O60:P63 O66:P69 B72:B75 K72:K75 B78:B79 D78:F79 D94:F103 K82:K83 O78:P79 B82:B83 K94:K103 O94:P103 B86:B91 O86:P91 K86:K91 D86:F91 O82:P83">
      <formula1>255</formula1>
    </dataValidation>
    <dataValidation type="date" operator="greaterThan" allowBlank="1" showInputMessage="1" showErrorMessage="1" errorTitle="Error en Ingresos de Fechas" error="La fecha debe corresponder al Año 2014." sqref="C94:C103 C66:C69 C72:C75 C60 C62:C63 C44:C47 C9:C10 C13:C15 C18:C20 C28:C36 C39:C41 C50:C53 C23:C25 C56:C57 C78:C79 C82:C83 C86:C91">
      <formula1>41275</formula1>
    </dataValidation>
    <dataValidation allowBlank="1" showInputMessage="1" showErrorMessage="1" errorTitle="Sólo números" error="Sólo ingresar números sin letras_x000a_" sqref="N93:N103 N65:N69 N71:N75 N62:N63 N59:N60 N43:N47 N8:N10 N12:N15 N17:N20 N27:N36 N38:N41 N49:N53 N22:N25 N55:N57 N77:N79 N81:N83 N85:N91"/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X42:AF42 AI10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Normal="100" workbookViewId="0">
      <pane ySplit="7" topLeftCell="A8" activePane="bottomLeft" state="frozen"/>
      <selection activeCell="A140" sqref="A140"/>
      <selection pane="bottomLeft" activeCell="A140" sqref="A14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customWidth="1" outlineLevel="1"/>
    <col min="14" max="14" width="11.42578125" style="6" customWidth="1"/>
    <col min="15" max="17" width="12.5703125" style="6" hidden="1" customWidth="1" outlineLevel="1"/>
    <col min="18" max="18" width="11.425781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1.42578125" style="6" customWidth="1" collapsed="1"/>
    <col min="23" max="23" width="11.42578125" style="6" customWidth="1"/>
    <col min="24" max="24" width="8.42578125" style="7" bestFit="1" customWidth="1"/>
    <col min="25" max="25" width="11" style="7" bestFit="1" customWidth="1"/>
    <col min="26" max="16384" width="11.42578125" style="2"/>
  </cols>
  <sheetData>
    <row r="1" spans="1:25" s="1" customFormat="1" ht="16.5" customHeight="1">
      <c r="A1" s="190" t="str">
        <f>+'24-03-342'!A1:AI1</f>
        <v>PARTIDA 21 - 01 - 01 "SUBSECRETARIA DE SERVICIOS SOCIALES"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1" customFormat="1" ht="16.5" customHeight="1">
      <c r="A2" s="190" t="s">
        <v>76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1" customFormat="1" ht="16.5" customHeight="1">
      <c r="A3" s="190" t="str">
        <f>+'24-03-342'!A3:AI3</f>
        <v>EJECUCIÓN AL 30 DE JUNIO  DE 2014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1:25" ht="18" customHeight="1">
      <c r="A5" s="226" t="str">
        <f>+'24-03-342'!A5:H5</f>
        <v xml:space="preserve">24-03-342 APOYO, MONITOREO Y SUPERVISION A LA GESTION TERRITORIAL 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8"/>
    </row>
    <row r="6" spans="1:25" s="3" customFormat="1" ht="25.5" customHeight="1">
      <c r="A6" s="219" t="s">
        <v>34</v>
      </c>
      <c r="B6" s="220" t="s">
        <v>32</v>
      </c>
      <c r="C6" s="220" t="s">
        <v>51</v>
      </c>
      <c r="D6" s="222" t="s">
        <v>21</v>
      </c>
      <c r="E6" s="223"/>
      <c r="F6" s="224"/>
      <c r="G6" s="225" t="s">
        <v>33</v>
      </c>
      <c r="H6" s="225"/>
      <c r="I6" s="225"/>
      <c r="J6" s="199" t="s">
        <v>23</v>
      </c>
      <c r="K6" s="225" t="s">
        <v>33</v>
      </c>
      <c r="L6" s="225"/>
      <c r="M6" s="225"/>
      <c r="N6" s="199" t="s">
        <v>24</v>
      </c>
      <c r="O6" s="225" t="s">
        <v>33</v>
      </c>
      <c r="P6" s="225"/>
      <c r="Q6" s="225"/>
      <c r="R6" s="199" t="s">
        <v>25</v>
      </c>
      <c r="S6" s="225" t="s">
        <v>33</v>
      </c>
      <c r="T6" s="225"/>
      <c r="U6" s="225"/>
      <c r="V6" s="199" t="s">
        <v>26</v>
      </c>
      <c r="W6" s="220" t="s">
        <v>47</v>
      </c>
      <c r="X6" s="229" t="s">
        <v>27</v>
      </c>
      <c r="Y6" s="229"/>
    </row>
    <row r="7" spans="1:25" s="3" customFormat="1" ht="24" customHeight="1">
      <c r="A7" s="219"/>
      <c r="B7" s="221"/>
      <c r="C7" s="221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00"/>
      <c r="K7" s="44" t="s">
        <v>38</v>
      </c>
      <c r="L7" s="44" t="s">
        <v>39</v>
      </c>
      <c r="M7" s="44" t="s">
        <v>40</v>
      </c>
      <c r="N7" s="200"/>
      <c r="O7" s="44" t="s">
        <v>41</v>
      </c>
      <c r="P7" s="44" t="s">
        <v>42</v>
      </c>
      <c r="Q7" s="44" t="s">
        <v>43</v>
      </c>
      <c r="R7" s="200"/>
      <c r="S7" s="44" t="s">
        <v>44</v>
      </c>
      <c r="T7" s="44" t="s">
        <v>45</v>
      </c>
      <c r="U7" s="44" t="s">
        <v>46</v>
      </c>
      <c r="V7" s="200"/>
      <c r="W7" s="221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+'24-03-342'!I11</f>
        <v>33518550</v>
      </c>
      <c r="C8" s="9">
        <f>+'24-03-342'!J11</f>
        <v>33518550</v>
      </c>
      <c r="D8" s="9">
        <f>+'24-03-342'!L11</f>
        <v>0</v>
      </c>
      <c r="E8" s="9">
        <f>+'24-03-342'!M11</f>
        <v>0</v>
      </c>
      <c r="F8" s="9">
        <f>+'24-03-342'!N11</f>
        <v>0</v>
      </c>
      <c r="G8" s="9">
        <f>+'24-03-342'!Q11</f>
        <v>0</v>
      </c>
      <c r="H8" s="9">
        <f>+'24-03-342'!R11</f>
        <v>20111130</v>
      </c>
      <c r="I8" s="9">
        <f>+'24-03-342'!S11</f>
        <v>0</v>
      </c>
      <c r="J8" s="9">
        <f>+'24-03-342'!T11</f>
        <v>20111130</v>
      </c>
      <c r="K8" s="9">
        <f>+'24-03-342'!U11</f>
        <v>0</v>
      </c>
      <c r="L8" s="9">
        <f>+'24-03-342'!V11</f>
        <v>0</v>
      </c>
      <c r="M8" s="9">
        <f>+'24-03-342'!W11</f>
        <v>0</v>
      </c>
      <c r="N8" s="9">
        <f>+'24-03-342'!X11</f>
        <v>0</v>
      </c>
      <c r="O8" s="9">
        <f>+'24-03-342'!Y11</f>
        <v>0</v>
      </c>
      <c r="P8" s="9">
        <f>+'24-03-342'!Z11</f>
        <v>0</v>
      </c>
      <c r="Q8" s="9">
        <f>+'24-03-342'!AA11</f>
        <v>0</v>
      </c>
      <c r="R8" s="9">
        <f>+'24-03-342'!AB11</f>
        <v>0</v>
      </c>
      <c r="S8" s="9">
        <f>+'24-03-342'!AC11</f>
        <v>0</v>
      </c>
      <c r="T8" s="9">
        <f>+'24-03-342'!AD11</f>
        <v>0</v>
      </c>
      <c r="U8" s="9">
        <f>+'24-03-342'!AE11</f>
        <v>0</v>
      </c>
      <c r="V8" s="9">
        <f>+'24-03-342'!AF11</f>
        <v>0</v>
      </c>
      <c r="W8" s="9">
        <f>+'24-03-342'!AG11</f>
        <v>20111130</v>
      </c>
      <c r="X8" s="11">
        <f>+'24-03-342'!AH11</f>
        <v>0.6</v>
      </c>
      <c r="Y8" s="11">
        <f>+'24-03-342'!AI11</f>
        <v>3.237131126817764E-2</v>
      </c>
    </row>
    <row r="9" spans="1:25" s="12" customFormat="1" ht="26.25" customHeight="1">
      <c r="A9" s="10" t="s">
        <v>12</v>
      </c>
      <c r="B9" s="9">
        <f>+'24-03-342'!I16</f>
        <v>52108597</v>
      </c>
      <c r="C9" s="9">
        <f>+'24-03-342'!J16</f>
        <v>44934221</v>
      </c>
      <c r="D9" s="9">
        <f>+'24-03-342'!L16</f>
        <v>0</v>
      </c>
      <c r="E9" s="9">
        <f>+'24-03-342'!M16</f>
        <v>0</v>
      </c>
      <c r="F9" s="9">
        <f>+'24-03-342'!N16</f>
        <v>0</v>
      </c>
      <c r="G9" s="9">
        <f>+'24-03-342'!Q16</f>
        <v>0</v>
      </c>
      <c r="H9" s="9">
        <f>+'24-03-342'!R16</f>
        <v>31265157</v>
      </c>
      <c r="I9" s="9">
        <f>+'24-03-342'!S16</f>
        <v>0</v>
      </c>
      <c r="J9" s="9">
        <f>+'24-03-342'!T16</f>
        <v>31265157</v>
      </c>
      <c r="K9" s="9">
        <f>+'24-03-342'!U16</f>
        <v>0</v>
      </c>
      <c r="L9" s="9">
        <f>+'24-03-342'!V16</f>
        <v>0</v>
      </c>
      <c r="M9" s="9">
        <f>+'24-03-342'!W16</f>
        <v>0</v>
      </c>
      <c r="N9" s="9">
        <f>+'24-03-342'!X16</f>
        <v>0</v>
      </c>
      <c r="O9" s="9">
        <f>+'24-03-342'!Y16</f>
        <v>0</v>
      </c>
      <c r="P9" s="9">
        <f>+'24-03-342'!Z16</f>
        <v>0</v>
      </c>
      <c r="Q9" s="9">
        <f>+'24-03-342'!AA16</f>
        <v>0</v>
      </c>
      <c r="R9" s="9">
        <f>+'24-03-342'!AB16</f>
        <v>0</v>
      </c>
      <c r="S9" s="9">
        <f>+'24-03-342'!AC16</f>
        <v>0</v>
      </c>
      <c r="T9" s="9">
        <f>+'24-03-342'!AD16</f>
        <v>0</v>
      </c>
      <c r="U9" s="9">
        <f>+'24-03-342'!AE16</f>
        <v>0</v>
      </c>
      <c r="V9" s="9">
        <f>+'24-03-342'!AF16</f>
        <v>0</v>
      </c>
      <c r="W9" s="9">
        <f>+'24-03-342'!AG16</f>
        <v>31265157</v>
      </c>
      <c r="X9" s="11">
        <f>+'24-03-342'!AH16</f>
        <v>0.59999997697117047</v>
      </c>
      <c r="Y9" s="11">
        <f>+'24-03-342'!AI16</f>
        <v>5.0325075174564679E-2</v>
      </c>
    </row>
    <row r="10" spans="1:25" s="12" customFormat="1" ht="26.25" customHeight="1">
      <c r="A10" s="10" t="s">
        <v>13</v>
      </c>
      <c r="B10" s="9">
        <f>+'24-03-342'!I21</f>
        <v>50548597</v>
      </c>
      <c r="C10" s="9">
        <f>+'24-03-342'!J21</f>
        <v>30329157</v>
      </c>
      <c r="D10" s="9">
        <f>+'24-03-342'!L21</f>
        <v>0</v>
      </c>
      <c r="E10" s="9">
        <f>+'24-03-342'!M21</f>
        <v>0</v>
      </c>
      <c r="F10" s="9">
        <f>+'24-03-342'!N21</f>
        <v>0</v>
      </c>
      <c r="G10" s="9">
        <f>+'24-03-342'!Q21</f>
        <v>0</v>
      </c>
      <c r="H10" s="9">
        <f>+'24-03-342'!R21</f>
        <v>30329157</v>
      </c>
      <c r="I10" s="9">
        <f>+'24-03-342'!S21</f>
        <v>0</v>
      </c>
      <c r="J10" s="9">
        <f>+'24-03-342'!T21</f>
        <v>30329157</v>
      </c>
      <c r="K10" s="9">
        <f>+'24-03-342'!U21</f>
        <v>0</v>
      </c>
      <c r="L10" s="9">
        <f>+'24-03-342'!V21</f>
        <v>0</v>
      </c>
      <c r="M10" s="9">
        <f>+'24-03-342'!W21</f>
        <v>0</v>
      </c>
      <c r="N10" s="9">
        <f>+'24-03-342'!X21</f>
        <v>0</v>
      </c>
      <c r="O10" s="9">
        <f>+'24-03-342'!Y21</f>
        <v>0</v>
      </c>
      <c r="P10" s="9">
        <f>+'24-03-342'!Z21</f>
        <v>0</v>
      </c>
      <c r="Q10" s="9">
        <f>+'24-03-342'!AA21</f>
        <v>0</v>
      </c>
      <c r="R10" s="9">
        <f>+'24-03-342'!AB21</f>
        <v>0</v>
      </c>
      <c r="S10" s="9">
        <f>+'24-03-342'!AC21</f>
        <v>0</v>
      </c>
      <c r="T10" s="9">
        <f>+'24-03-342'!AD21</f>
        <v>0</v>
      </c>
      <c r="U10" s="9">
        <f>+'24-03-342'!AE21</f>
        <v>0</v>
      </c>
      <c r="V10" s="9">
        <f>+'24-03-342'!AF21</f>
        <v>0</v>
      </c>
      <c r="W10" s="9">
        <f>+'24-03-342'!AG21</f>
        <v>30329157</v>
      </c>
      <c r="X10" s="11">
        <f>+'24-03-342'!AH21</f>
        <v>0.59999997626046875</v>
      </c>
      <c r="Y10" s="11">
        <f>+'24-03-342'!AI21</f>
        <v>4.8818469262961788E-2</v>
      </c>
    </row>
    <row r="11" spans="1:25" s="12" customFormat="1" ht="26.25" customHeight="1">
      <c r="A11" s="10" t="s">
        <v>14</v>
      </c>
      <c r="B11" s="9">
        <f>+'24-03-342'!I26</f>
        <v>51664171</v>
      </c>
      <c r="C11" s="9">
        <f>+'24-03-342'!J26</f>
        <v>51664171</v>
      </c>
      <c r="D11" s="9">
        <f>+'24-03-342'!L26</f>
        <v>0</v>
      </c>
      <c r="E11" s="9">
        <f>+'24-03-342'!M26</f>
        <v>0</v>
      </c>
      <c r="F11" s="9">
        <f>+'24-03-342'!N26</f>
        <v>0</v>
      </c>
      <c r="G11" s="9">
        <f>+'24-03-342'!Q26</f>
        <v>0</v>
      </c>
      <c r="H11" s="9">
        <f>+'24-03-342'!R26</f>
        <v>30998502</v>
      </c>
      <c r="I11" s="9">
        <f>+'24-03-342'!S26</f>
        <v>0</v>
      </c>
      <c r="J11" s="9">
        <f>+'24-03-342'!T26</f>
        <v>30998502</v>
      </c>
      <c r="K11" s="9">
        <f>+'24-03-342'!U26</f>
        <v>0</v>
      </c>
      <c r="L11" s="9">
        <f>+'24-03-342'!V26</f>
        <v>0</v>
      </c>
      <c r="M11" s="9">
        <f>+'24-03-342'!W26</f>
        <v>0</v>
      </c>
      <c r="N11" s="9">
        <f>+'24-03-342'!X26</f>
        <v>0</v>
      </c>
      <c r="O11" s="9">
        <f>+'24-03-342'!Y26</f>
        <v>0</v>
      </c>
      <c r="P11" s="9">
        <f>+'24-03-342'!Z26</f>
        <v>0</v>
      </c>
      <c r="Q11" s="9">
        <f>+'24-03-342'!AA26</f>
        <v>0</v>
      </c>
      <c r="R11" s="9">
        <f>+'24-03-342'!AB26</f>
        <v>0</v>
      </c>
      <c r="S11" s="9">
        <f>+'24-03-342'!AC26</f>
        <v>0</v>
      </c>
      <c r="T11" s="9">
        <f>+'24-03-342'!AD26</f>
        <v>0</v>
      </c>
      <c r="U11" s="9">
        <f>+'24-03-342'!AE26</f>
        <v>0</v>
      </c>
      <c r="V11" s="9">
        <f>+'24-03-342'!AF26</f>
        <v>0</v>
      </c>
      <c r="W11" s="9">
        <f>+'24-03-342'!AG26</f>
        <v>30998502</v>
      </c>
      <c r="X11" s="11">
        <f>+'24-03-342'!AH26</f>
        <v>0.59999998838653579</v>
      </c>
      <c r="Y11" s="11">
        <f>+'24-03-342'!AI26</f>
        <v>4.9895861500036401E-2</v>
      </c>
    </row>
    <row r="12" spans="1:25" s="12" customFormat="1" ht="26.25" customHeight="1">
      <c r="A12" s="43" t="s">
        <v>59</v>
      </c>
      <c r="B12" s="9">
        <f>+'24-03-342'!I37</f>
        <v>145918019</v>
      </c>
      <c r="C12" s="9">
        <f>+'24-03-342'!J37</f>
        <v>145918018</v>
      </c>
      <c r="D12" s="9">
        <f>+'24-03-342'!L37</f>
        <v>0</v>
      </c>
      <c r="E12" s="9">
        <f>+'24-03-342'!M37</f>
        <v>0</v>
      </c>
      <c r="F12" s="9">
        <f>+'24-03-342'!N37</f>
        <v>0</v>
      </c>
      <c r="G12" s="9">
        <f>+'24-03-342'!Q37</f>
        <v>0</v>
      </c>
      <c r="H12" s="9">
        <f>+'24-03-342'!R37</f>
        <v>87550809</v>
      </c>
      <c r="I12" s="9">
        <f>+'24-03-342'!S37</f>
        <v>0</v>
      </c>
      <c r="J12" s="9">
        <f>+'24-03-342'!T37</f>
        <v>87550809</v>
      </c>
      <c r="K12" s="9">
        <f>+'24-03-342'!U37</f>
        <v>0</v>
      </c>
      <c r="L12" s="9">
        <f>+'24-03-342'!V37</f>
        <v>0</v>
      </c>
      <c r="M12" s="9">
        <f>+'24-03-342'!W37</f>
        <v>0</v>
      </c>
      <c r="N12" s="9">
        <f>+'24-03-342'!X37</f>
        <v>0</v>
      </c>
      <c r="O12" s="9">
        <f>+'24-03-342'!Y37</f>
        <v>0</v>
      </c>
      <c r="P12" s="9">
        <f>+'24-03-342'!Z37</f>
        <v>0</v>
      </c>
      <c r="Q12" s="9">
        <f>+'24-03-342'!AA37</f>
        <v>0</v>
      </c>
      <c r="R12" s="9">
        <f>+'24-03-342'!AB37</f>
        <v>0</v>
      </c>
      <c r="S12" s="9">
        <f>+'24-03-342'!AC37</f>
        <v>0</v>
      </c>
      <c r="T12" s="9">
        <f>+'24-03-342'!AD37</f>
        <v>0</v>
      </c>
      <c r="U12" s="9">
        <f>+'24-03-342'!AE37</f>
        <v>0</v>
      </c>
      <c r="V12" s="9">
        <f>+'24-03-342'!AF37</f>
        <v>0</v>
      </c>
      <c r="W12" s="9">
        <f>+'24-03-342'!AG37</f>
        <v>87550809</v>
      </c>
      <c r="X12" s="11">
        <f>+'24-03-342'!AH37</f>
        <v>0.59999998355240824</v>
      </c>
      <c r="Y12" s="11">
        <f>+'24-03-342'!AI37</f>
        <v>0.14092368205664069</v>
      </c>
    </row>
    <row r="13" spans="1:25" s="12" customFormat="1" ht="26.25" customHeight="1">
      <c r="A13" s="10" t="s">
        <v>15</v>
      </c>
      <c r="B13" s="9">
        <f>+'24-03-342'!I42</f>
        <v>59991377</v>
      </c>
      <c r="C13" s="9">
        <f>+'24-03-342'!J42</f>
        <v>53991374</v>
      </c>
      <c r="D13" s="9">
        <f>+'24-03-342'!L42</f>
        <v>0</v>
      </c>
      <c r="E13" s="9">
        <f>+'24-03-342'!M42</f>
        <v>0</v>
      </c>
      <c r="F13" s="9">
        <f>+'24-03-342'!N42</f>
        <v>0</v>
      </c>
      <c r="G13" s="9">
        <f>+'24-03-342'!Q42</f>
        <v>0</v>
      </c>
      <c r="H13" s="9">
        <f>+'24-03-342'!R42</f>
        <v>35994825</v>
      </c>
      <c r="I13" s="9">
        <f>+'24-03-342'!S42</f>
        <v>0</v>
      </c>
      <c r="J13" s="9">
        <f>+'24-03-342'!T42</f>
        <v>35994825</v>
      </c>
      <c r="K13" s="9">
        <f>+'24-03-342'!U42</f>
        <v>0</v>
      </c>
      <c r="L13" s="9">
        <f>+'24-03-342'!V42</f>
        <v>0</v>
      </c>
      <c r="M13" s="9">
        <f>+'24-03-342'!W42</f>
        <v>0</v>
      </c>
      <c r="N13" s="9">
        <f>+'24-03-342'!X42</f>
        <v>0</v>
      </c>
      <c r="O13" s="9">
        <f>+'24-03-342'!Y42</f>
        <v>0</v>
      </c>
      <c r="P13" s="9">
        <f>+'24-03-342'!Z42</f>
        <v>0</v>
      </c>
      <c r="Q13" s="9">
        <f>+'24-03-342'!AA42</f>
        <v>0</v>
      </c>
      <c r="R13" s="9">
        <f>+'24-03-342'!AB42</f>
        <v>0</v>
      </c>
      <c r="S13" s="9">
        <f>+'24-03-342'!AC42</f>
        <v>0</v>
      </c>
      <c r="T13" s="9">
        <f>+'24-03-342'!AD42</f>
        <v>0</v>
      </c>
      <c r="U13" s="9">
        <f>+'24-03-342'!AE42</f>
        <v>0</v>
      </c>
      <c r="V13" s="9">
        <f>+'24-03-342'!AF42</f>
        <v>0</v>
      </c>
      <c r="W13" s="9">
        <f>+'24-03-342'!AG42</f>
        <v>35994825</v>
      </c>
      <c r="X13" s="11">
        <f>+'24-03-342'!AH42</f>
        <v>0.59999997999712529</v>
      </c>
      <c r="Y13" s="11">
        <f>+'24-03-342'!AI42</f>
        <v>5.7938051423196121E-2</v>
      </c>
    </row>
    <row r="14" spans="1:25" s="12" customFormat="1" ht="26.25" customHeight="1">
      <c r="A14" s="10" t="s">
        <v>16</v>
      </c>
      <c r="B14" s="9">
        <f>+'24-03-342'!I48</f>
        <v>68485316</v>
      </c>
      <c r="C14" s="9">
        <f>+'24-03-342'!J48</f>
        <v>68485316</v>
      </c>
      <c r="D14" s="9">
        <f>+'24-03-342'!L48</f>
        <v>0</v>
      </c>
      <c r="E14" s="9">
        <f>+'24-03-342'!M48</f>
        <v>0</v>
      </c>
      <c r="F14" s="9">
        <f>+'24-03-342'!N48</f>
        <v>0</v>
      </c>
      <c r="G14" s="9">
        <f>+'24-03-342'!Q48</f>
        <v>0</v>
      </c>
      <c r="H14" s="9">
        <f>+'24-03-342'!R48</f>
        <v>41091188</v>
      </c>
      <c r="I14" s="9">
        <f>+'24-03-342'!S48</f>
        <v>0</v>
      </c>
      <c r="J14" s="9">
        <f>+'24-03-342'!T48</f>
        <v>41091188</v>
      </c>
      <c r="K14" s="9">
        <f>+'24-03-342'!U48</f>
        <v>0</v>
      </c>
      <c r="L14" s="9">
        <f>+'24-03-342'!V48</f>
        <v>0</v>
      </c>
      <c r="M14" s="9">
        <f>+'24-03-342'!W48</f>
        <v>0</v>
      </c>
      <c r="N14" s="9">
        <f>+'24-03-342'!X48</f>
        <v>0</v>
      </c>
      <c r="O14" s="9">
        <f>+'24-03-342'!Y48</f>
        <v>0</v>
      </c>
      <c r="P14" s="9">
        <f>+'24-03-342'!Z48</f>
        <v>0</v>
      </c>
      <c r="Q14" s="9">
        <f>+'24-03-342'!AA48</f>
        <v>0</v>
      </c>
      <c r="R14" s="9">
        <f>+'24-03-342'!AB48</f>
        <v>0</v>
      </c>
      <c r="S14" s="9">
        <f>+'24-03-342'!AC48</f>
        <v>0</v>
      </c>
      <c r="T14" s="9">
        <f>+'24-03-342'!AD48</f>
        <v>0</v>
      </c>
      <c r="U14" s="9">
        <f>+'24-03-342'!AE48</f>
        <v>0</v>
      </c>
      <c r="V14" s="9">
        <f>+'24-03-342'!AF48</f>
        <v>0</v>
      </c>
      <c r="W14" s="9">
        <f>+'24-03-342'!AG48</f>
        <v>41091188</v>
      </c>
      <c r="X14" s="11">
        <f>+'24-03-342'!AH48</f>
        <v>0.59999997663732763</v>
      </c>
      <c r="Y14" s="11">
        <f>+'24-03-342'!AI48</f>
        <v>6.6141267901266898E-2</v>
      </c>
    </row>
    <row r="15" spans="1:25" s="12" customFormat="1" ht="26.25" customHeight="1">
      <c r="A15" s="43" t="s">
        <v>63</v>
      </c>
      <c r="B15" s="9">
        <f>+'24-03-342'!I54</f>
        <v>95722486</v>
      </c>
      <c r="C15" s="9">
        <f>+'24-03-342'!J54</f>
        <v>95722486</v>
      </c>
      <c r="D15" s="9">
        <f>+'24-03-342'!L54</f>
        <v>0</v>
      </c>
      <c r="E15" s="9">
        <f>+'24-03-342'!M54</f>
        <v>0</v>
      </c>
      <c r="F15" s="9">
        <f>+'24-03-342'!N54</f>
        <v>0</v>
      </c>
      <c r="G15" s="9">
        <f>+'24-03-342'!Q54</f>
        <v>0</v>
      </c>
      <c r="H15" s="9">
        <f>+'24-03-342'!R54</f>
        <v>0</v>
      </c>
      <c r="I15" s="9">
        <f>+'24-03-342'!S54</f>
        <v>57433490</v>
      </c>
      <c r="J15" s="9">
        <f>+'24-03-342'!T54</f>
        <v>57433490</v>
      </c>
      <c r="K15" s="9">
        <f>+'24-03-342'!U54</f>
        <v>0</v>
      </c>
      <c r="L15" s="9">
        <f>+'24-03-342'!V54</f>
        <v>0</v>
      </c>
      <c r="M15" s="9">
        <f>+'24-03-342'!W54</f>
        <v>0</v>
      </c>
      <c r="N15" s="9">
        <f>+'24-03-342'!X54</f>
        <v>0</v>
      </c>
      <c r="O15" s="9">
        <f>+'24-03-342'!Y54</f>
        <v>0</v>
      </c>
      <c r="P15" s="9">
        <f>+'24-03-342'!Z54</f>
        <v>0</v>
      </c>
      <c r="Q15" s="9">
        <f>+'24-03-342'!AA54</f>
        <v>0</v>
      </c>
      <c r="R15" s="9">
        <f>+'24-03-342'!AB54</f>
        <v>0</v>
      </c>
      <c r="S15" s="9">
        <f>+'24-03-342'!AC54</f>
        <v>0</v>
      </c>
      <c r="T15" s="9">
        <f>+'24-03-342'!AD54</f>
        <v>0</v>
      </c>
      <c r="U15" s="9">
        <f>+'24-03-342'!AE54</f>
        <v>0</v>
      </c>
      <c r="V15" s="9">
        <f>+'24-03-342'!AF54</f>
        <v>0</v>
      </c>
      <c r="W15" s="9">
        <f>+'24-03-342'!AG54</f>
        <v>57433490</v>
      </c>
      <c r="X15" s="11">
        <f>+'24-03-342'!AH54</f>
        <v>0.59999998328501414</v>
      </c>
      <c r="Y15" s="11">
        <f>+'24-03-342'!AI54</f>
        <v>9.2446191835454689E-2</v>
      </c>
    </row>
    <row r="16" spans="1:25" s="12" customFormat="1" ht="26.25" customHeight="1">
      <c r="A16" s="43" t="s">
        <v>65</v>
      </c>
      <c r="B16" s="9">
        <f>+'24-03-342'!I58</f>
        <v>52357438</v>
      </c>
      <c r="C16" s="9">
        <f>+'24-03-342'!J58</f>
        <v>52357438</v>
      </c>
      <c r="D16" s="9">
        <f>+'24-03-342'!L58</f>
        <v>0</v>
      </c>
      <c r="E16" s="9">
        <f>+'24-03-342'!M58</f>
        <v>0</v>
      </c>
      <c r="F16" s="9">
        <f>+'24-03-342'!N58</f>
        <v>0</v>
      </c>
      <c r="G16" s="9">
        <f>+'24-03-342'!Q58</f>
        <v>0</v>
      </c>
      <c r="H16" s="9">
        <f>+'24-03-342'!R58</f>
        <v>31414462</v>
      </c>
      <c r="I16" s="9">
        <f>+'24-03-342'!S58</f>
        <v>0</v>
      </c>
      <c r="J16" s="9">
        <f>+'24-03-342'!T58</f>
        <v>31414462</v>
      </c>
      <c r="K16" s="9">
        <f>+'24-03-342'!U58</f>
        <v>0</v>
      </c>
      <c r="L16" s="9">
        <f>+'24-03-342'!V58</f>
        <v>0</v>
      </c>
      <c r="M16" s="9">
        <f>+'24-03-342'!W58</f>
        <v>0</v>
      </c>
      <c r="N16" s="9">
        <f>+'24-03-342'!X58</f>
        <v>0</v>
      </c>
      <c r="O16" s="9">
        <f>+'24-03-342'!Y58</f>
        <v>0</v>
      </c>
      <c r="P16" s="9">
        <f>+'24-03-342'!Z58</f>
        <v>0</v>
      </c>
      <c r="Q16" s="9">
        <f>+'24-03-342'!AA58</f>
        <v>0</v>
      </c>
      <c r="R16" s="9">
        <f>+'24-03-342'!AB58</f>
        <v>0</v>
      </c>
      <c r="S16" s="9">
        <f>+'24-03-342'!AC58</f>
        <v>0</v>
      </c>
      <c r="T16" s="9">
        <f>+'24-03-342'!AD58</f>
        <v>0</v>
      </c>
      <c r="U16" s="9">
        <f>+'24-03-342'!AE58</f>
        <v>0</v>
      </c>
      <c r="V16" s="9">
        <f>+'24-03-342'!AF58</f>
        <v>0</v>
      </c>
      <c r="W16" s="9">
        <f>+'24-03-342'!AG58</f>
        <v>31414462</v>
      </c>
      <c r="X16" s="11">
        <f>+'24-03-342'!AH58</f>
        <v>0.5999999847204136</v>
      </c>
      <c r="Y16" s="11">
        <f>+'24-03-342'!AI58</f>
        <v>5.0565399742547444E-2</v>
      </c>
    </row>
    <row r="17" spans="1:25" s="12" customFormat="1" ht="26.25" customHeight="1">
      <c r="A17" s="10" t="s">
        <v>17</v>
      </c>
      <c r="B17" s="9">
        <f>+'24-03-342'!I64</f>
        <v>83613273</v>
      </c>
      <c r="C17" s="9">
        <f>+'24-03-342'!J64</f>
        <v>83613273</v>
      </c>
      <c r="D17" s="9">
        <f>+'24-03-342'!L64</f>
        <v>0</v>
      </c>
      <c r="E17" s="9">
        <f>+'24-03-342'!M64</f>
        <v>0</v>
      </c>
      <c r="F17" s="9">
        <f>+'24-03-342'!N64</f>
        <v>0</v>
      </c>
      <c r="G17" s="9">
        <f>+'24-03-342'!Q64</f>
        <v>0</v>
      </c>
      <c r="H17" s="9">
        <f>+'24-03-342'!R64</f>
        <v>50167963</v>
      </c>
      <c r="I17" s="9">
        <f>+'24-03-342'!S64</f>
        <v>0</v>
      </c>
      <c r="J17" s="9">
        <f>+'24-03-342'!T64</f>
        <v>50167963</v>
      </c>
      <c r="K17" s="9">
        <f>+'24-03-342'!U64</f>
        <v>0</v>
      </c>
      <c r="L17" s="9">
        <f>+'24-03-342'!V64</f>
        <v>0</v>
      </c>
      <c r="M17" s="9">
        <f>+'24-03-342'!W64</f>
        <v>0</v>
      </c>
      <c r="N17" s="9">
        <f>+'24-03-342'!X64</f>
        <v>0</v>
      </c>
      <c r="O17" s="9">
        <f>+'24-03-342'!Y64</f>
        <v>0</v>
      </c>
      <c r="P17" s="9">
        <f>+'24-03-342'!Z64</f>
        <v>0</v>
      </c>
      <c r="Q17" s="9">
        <f>+'24-03-342'!AA64</f>
        <v>0</v>
      </c>
      <c r="R17" s="9">
        <f>+'24-03-342'!AB64</f>
        <v>0</v>
      </c>
      <c r="S17" s="9">
        <f>+'24-03-342'!AC64</f>
        <v>0</v>
      </c>
      <c r="T17" s="9">
        <f>+'24-03-342'!AD64</f>
        <v>0</v>
      </c>
      <c r="U17" s="9">
        <f>+'24-03-342'!AE64</f>
        <v>0</v>
      </c>
      <c r="V17" s="9">
        <f>+'24-03-342'!AF64</f>
        <v>0</v>
      </c>
      <c r="W17" s="9">
        <f>+'24-03-342'!AG64</f>
        <v>50167963</v>
      </c>
      <c r="X17" s="11">
        <f>+'24-03-342'!AH64</f>
        <v>0.59999999043214103</v>
      </c>
      <c r="Y17" s="11">
        <f>+'24-03-342'!AI64</f>
        <v>8.0751441911191407E-2</v>
      </c>
    </row>
    <row r="18" spans="1:25" s="12" customFormat="1" ht="26.25" customHeight="1">
      <c r="A18" s="43" t="s">
        <v>68</v>
      </c>
      <c r="B18" s="9">
        <f>+'24-03-342'!I70</f>
        <v>71384036</v>
      </c>
      <c r="C18" s="9">
        <f>+'24-03-342'!J70</f>
        <v>71384036</v>
      </c>
      <c r="D18" s="9">
        <f>+'24-03-342'!L70</f>
        <v>0</v>
      </c>
      <c r="E18" s="9">
        <f>+'24-03-342'!M70</f>
        <v>0</v>
      </c>
      <c r="F18" s="9">
        <f>+'24-03-342'!N70</f>
        <v>0</v>
      </c>
      <c r="G18" s="9">
        <f>+'24-03-342'!Q70</f>
        <v>0</v>
      </c>
      <c r="H18" s="9">
        <f>+'24-03-342'!R70</f>
        <v>42830422</v>
      </c>
      <c r="I18" s="9">
        <f>+'24-03-342'!S70</f>
        <v>0</v>
      </c>
      <c r="J18" s="9">
        <f>+'24-03-342'!T70</f>
        <v>42830422</v>
      </c>
      <c r="K18" s="9">
        <f>+'24-03-342'!U70</f>
        <v>0</v>
      </c>
      <c r="L18" s="9">
        <f>+'24-03-342'!V70</f>
        <v>0</v>
      </c>
      <c r="M18" s="9">
        <f>+'24-03-342'!W70</f>
        <v>0</v>
      </c>
      <c r="N18" s="9">
        <f>+'24-03-342'!X70</f>
        <v>0</v>
      </c>
      <c r="O18" s="9">
        <f>+'24-03-342'!Y70</f>
        <v>0</v>
      </c>
      <c r="P18" s="9">
        <f>+'24-03-342'!Z70</f>
        <v>0</v>
      </c>
      <c r="Q18" s="9">
        <f>+'24-03-342'!AA70</f>
        <v>0</v>
      </c>
      <c r="R18" s="9">
        <f>+'24-03-342'!AB70</f>
        <v>0</v>
      </c>
      <c r="S18" s="9">
        <f>+'24-03-342'!AC70</f>
        <v>0</v>
      </c>
      <c r="T18" s="9">
        <f>+'24-03-342'!AD70</f>
        <v>0</v>
      </c>
      <c r="U18" s="9">
        <f>+'24-03-342'!AE70</f>
        <v>0</v>
      </c>
      <c r="V18" s="9">
        <f>+'24-03-342'!AF70</f>
        <v>0</v>
      </c>
      <c r="W18" s="9">
        <f>+'24-03-342'!AG70</f>
        <v>42830422</v>
      </c>
      <c r="X18" s="11">
        <f>+'24-03-342'!AH70</f>
        <v>0.60000000560349376</v>
      </c>
      <c r="Y18" s="11">
        <f>+'24-03-342'!AI70</f>
        <v>6.8940776689793329E-2</v>
      </c>
    </row>
    <row r="19" spans="1:25" s="12" customFormat="1" ht="26.25" customHeight="1">
      <c r="A19" s="10" t="s">
        <v>18</v>
      </c>
      <c r="B19" s="9">
        <f>+'24-03-342'!I76</f>
        <v>70921306</v>
      </c>
      <c r="C19" s="9">
        <f>+'24-03-342'!J76</f>
        <v>42552785</v>
      </c>
      <c r="D19" s="9">
        <f>+'24-03-342'!L76</f>
        <v>0</v>
      </c>
      <c r="E19" s="9">
        <f>+'24-03-342'!M76</f>
        <v>0</v>
      </c>
      <c r="F19" s="9">
        <f>+'24-03-342'!N76</f>
        <v>0</v>
      </c>
      <c r="G19" s="9">
        <f>+'24-03-342'!Q76</f>
        <v>0</v>
      </c>
      <c r="H19" s="9">
        <f>+'24-03-342'!R76</f>
        <v>42552785</v>
      </c>
      <c r="I19" s="9">
        <f>+'24-03-342'!S76</f>
        <v>0</v>
      </c>
      <c r="J19" s="9">
        <f>+'24-03-342'!T76</f>
        <v>42552785</v>
      </c>
      <c r="K19" s="9">
        <f>+'24-03-342'!U76</f>
        <v>0</v>
      </c>
      <c r="L19" s="9">
        <f>+'24-03-342'!V76</f>
        <v>0</v>
      </c>
      <c r="M19" s="9">
        <f>+'24-03-342'!W76</f>
        <v>0</v>
      </c>
      <c r="N19" s="9">
        <f>+'24-03-342'!X76</f>
        <v>0</v>
      </c>
      <c r="O19" s="9">
        <f>+'24-03-342'!Y76</f>
        <v>0</v>
      </c>
      <c r="P19" s="9">
        <f>+'24-03-342'!Z76</f>
        <v>0</v>
      </c>
      <c r="Q19" s="9">
        <f>+'24-03-342'!AA76</f>
        <v>0</v>
      </c>
      <c r="R19" s="9">
        <f>+'24-03-342'!AB76</f>
        <v>0</v>
      </c>
      <c r="S19" s="9">
        <f>+'24-03-342'!AC76</f>
        <v>0</v>
      </c>
      <c r="T19" s="9">
        <f>+'24-03-342'!AD76</f>
        <v>0</v>
      </c>
      <c r="U19" s="9">
        <f>+'24-03-342'!AE76</f>
        <v>0</v>
      </c>
      <c r="V19" s="9">
        <f>+'24-03-342'!AF76</f>
        <v>0</v>
      </c>
      <c r="W19" s="9">
        <f>+'24-03-342'!AG76</f>
        <v>42552785</v>
      </c>
      <c r="X19" s="11">
        <f>+'24-03-342'!AH76</f>
        <v>0.60000001974018924</v>
      </c>
      <c r="Y19" s="11">
        <f>+'24-03-342'!AI76</f>
        <v>6.8493886149750924E-2</v>
      </c>
    </row>
    <row r="20" spans="1:25" s="12" customFormat="1" ht="26.25" customHeight="1">
      <c r="A20" s="15" t="s">
        <v>71</v>
      </c>
      <c r="B20" s="9">
        <f>+'24-03-342'!I80</f>
        <v>34493438</v>
      </c>
      <c r="C20" s="9">
        <f>+'24-03-342'!J80</f>
        <v>34493438</v>
      </c>
      <c r="D20" s="9">
        <f>+'24-03-342'!L80</f>
        <v>0</v>
      </c>
      <c r="E20" s="9">
        <f>+'24-03-342'!M80</f>
        <v>0</v>
      </c>
      <c r="F20" s="9">
        <f>+'24-03-342'!N80</f>
        <v>0</v>
      </c>
      <c r="G20" s="9">
        <f>+'24-03-342'!Q80</f>
        <v>0</v>
      </c>
      <c r="H20" s="9">
        <f>+'24-03-342'!R80</f>
        <v>20696062</v>
      </c>
      <c r="I20" s="9">
        <f>+'24-03-342'!S80</f>
        <v>0</v>
      </c>
      <c r="J20" s="9">
        <f>+'24-03-342'!T80</f>
        <v>20696062</v>
      </c>
      <c r="K20" s="9">
        <f>+'24-03-342'!U80</f>
        <v>0</v>
      </c>
      <c r="L20" s="9">
        <f>+'24-03-342'!V80</f>
        <v>0</v>
      </c>
      <c r="M20" s="9">
        <f>+'24-03-342'!W80</f>
        <v>0</v>
      </c>
      <c r="N20" s="9">
        <f>+'24-03-342'!X80</f>
        <v>0</v>
      </c>
      <c r="O20" s="9">
        <f>+'24-03-342'!Y80</f>
        <v>0</v>
      </c>
      <c r="P20" s="9">
        <f>+'24-03-342'!Z80</f>
        <v>0</v>
      </c>
      <c r="Q20" s="9">
        <f>+'24-03-342'!AA80</f>
        <v>0</v>
      </c>
      <c r="R20" s="9">
        <f>+'24-03-342'!AB80</f>
        <v>0</v>
      </c>
      <c r="S20" s="9">
        <f>+'24-03-342'!AC80</f>
        <v>0</v>
      </c>
      <c r="T20" s="9">
        <f>+'24-03-342'!AD80</f>
        <v>0</v>
      </c>
      <c r="U20" s="9">
        <f>+'24-03-342'!AE80</f>
        <v>0</v>
      </c>
      <c r="V20" s="9">
        <f>+'24-03-342'!AF80</f>
        <v>0</v>
      </c>
      <c r="W20" s="9">
        <f>+'24-03-342'!AG80</f>
        <v>20696062</v>
      </c>
      <c r="X20" s="11">
        <f>+'24-03-342'!AH80</f>
        <v>0.59999997680718287</v>
      </c>
      <c r="Y20" s="11">
        <f>+'24-03-342'!AI80</f>
        <v>3.3312830508653815E-2</v>
      </c>
    </row>
    <row r="21" spans="1:25" s="12" customFormat="1" ht="26.25" customHeight="1">
      <c r="A21" s="13" t="s">
        <v>20</v>
      </c>
      <c r="B21" s="9">
        <f>+'24-03-342'!I84</f>
        <v>33034390</v>
      </c>
      <c r="C21" s="9">
        <f>+'24-03-342'!J84</f>
        <v>33034390</v>
      </c>
      <c r="D21" s="9">
        <f>+'24-03-342'!L84</f>
        <v>0</v>
      </c>
      <c r="E21" s="9">
        <f>+'24-03-342'!M84</f>
        <v>0</v>
      </c>
      <c r="F21" s="9">
        <f>+'24-03-342'!N84</f>
        <v>0</v>
      </c>
      <c r="G21" s="9">
        <f>+'24-03-342'!Q84</f>
        <v>0</v>
      </c>
      <c r="H21" s="9">
        <f>+'24-03-342'!R84</f>
        <v>19820634</v>
      </c>
      <c r="I21" s="9">
        <f>+'24-03-342'!S84</f>
        <v>0</v>
      </c>
      <c r="J21" s="9">
        <f>+'24-03-342'!T84</f>
        <v>19820634</v>
      </c>
      <c r="K21" s="9">
        <f>+'24-03-342'!U84</f>
        <v>0</v>
      </c>
      <c r="L21" s="9">
        <f>+'24-03-342'!V84</f>
        <v>0</v>
      </c>
      <c r="M21" s="9">
        <f>+'24-03-342'!W84</f>
        <v>0</v>
      </c>
      <c r="N21" s="9">
        <f>+'24-03-342'!X84</f>
        <v>0</v>
      </c>
      <c r="O21" s="9">
        <f>+'24-03-342'!Y84</f>
        <v>0</v>
      </c>
      <c r="P21" s="9">
        <f>+'24-03-342'!Z84</f>
        <v>0</v>
      </c>
      <c r="Q21" s="9">
        <f>+'24-03-342'!AA84</f>
        <v>0</v>
      </c>
      <c r="R21" s="9">
        <f>+'24-03-342'!AB84</f>
        <v>0</v>
      </c>
      <c r="S21" s="9">
        <f>+'24-03-342'!AC84</f>
        <v>0</v>
      </c>
      <c r="T21" s="9">
        <f>+'24-03-342'!AD84</f>
        <v>0</v>
      </c>
      <c r="U21" s="9">
        <f>+'24-03-342'!AE84</f>
        <v>0</v>
      </c>
      <c r="V21" s="9">
        <f>+'24-03-342'!AF84</f>
        <v>0</v>
      </c>
      <c r="W21" s="9">
        <f>+'24-03-342'!AG84</f>
        <v>19820634</v>
      </c>
      <c r="X21" s="11">
        <f>+'24-03-342'!AH84</f>
        <v>0.6</v>
      </c>
      <c r="Y21" s="11">
        <f>+'24-03-342'!AI84</f>
        <v>3.1903722602689401E-2</v>
      </c>
    </row>
    <row r="22" spans="1:25" s="12" customFormat="1" ht="26.25" customHeight="1">
      <c r="A22" s="13" t="s">
        <v>19</v>
      </c>
      <c r="B22" s="9">
        <f>+'24-03-342'!I92</f>
        <v>131679006</v>
      </c>
      <c r="C22" s="9">
        <f>+'24-03-342'!J92</f>
        <v>131679006</v>
      </c>
      <c r="D22" s="9">
        <f>+'24-03-342'!L92</f>
        <v>0</v>
      </c>
      <c r="E22" s="9">
        <f>+'24-03-342'!M92</f>
        <v>0</v>
      </c>
      <c r="F22" s="9">
        <f>+'24-03-342'!N92</f>
        <v>0</v>
      </c>
      <c r="G22" s="9">
        <f>+'24-03-342'!Q92</f>
        <v>0</v>
      </c>
      <c r="H22" s="9">
        <f>+'24-03-342'!R92</f>
        <v>79007404</v>
      </c>
      <c r="I22" s="9">
        <f>+'24-03-342'!S92</f>
        <v>0</v>
      </c>
      <c r="J22" s="9">
        <f>+'24-03-342'!T92</f>
        <v>79007404</v>
      </c>
      <c r="K22" s="9">
        <f>+'24-03-342'!U92</f>
        <v>0</v>
      </c>
      <c r="L22" s="9">
        <f>+'24-03-342'!V92</f>
        <v>0</v>
      </c>
      <c r="M22" s="9">
        <f>+'24-03-342'!W92</f>
        <v>0</v>
      </c>
      <c r="N22" s="9">
        <f>+'24-03-342'!X92</f>
        <v>0</v>
      </c>
      <c r="O22" s="9">
        <f>+'24-03-342'!Y92</f>
        <v>0</v>
      </c>
      <c r="P22" s="9">
        <f>+'24-03-342'!Z92</f>
        <v>0</v>
      </c>
      <c r="Q22" s="9">
        <f>+'24-03-342'!AA92</f>
        <v>0</v>
      </c>
      <c r="R22" s="9">
        <f>+'24-03-342'!AB92</f>
        <v>0</v>
      </c>
      <c r="S22" s="9">
        <f>+'24-03-342'!AC92</f>
        <v>0</v>
      </c>
      <c r="T22" s="9">
        <f>+'24-03-342'!AD92</f>
        <v>0</v>
      </c>
      <c r="U22" s="9">
        <f>+'24-03-342'!AE92</f>
        <v>0</v>
      </c>
      <c r="V22" s="9">
        <f>+'24-03-342'!AF92</f>
        <v>0</v>
      </c>
      <c r="W22" s="9">
        <f>+'24-03-342'!AG92</f>
        <v>79007404</v>
      </c>
      <c r="X22" s="11">
        <f>+'24-03-342'!AH92</f>
        <v>0.60000000303768997</v>
      </c>
      <c r="Y22" s="11">
        <f>+'24-03-342'!AI92</f>
        <v>0.12717203197307475</v>
      </c>
    </row>
    <row r="23" spans="1:25" s="12" customFormat="1" ht="26.25" customHeight="1">
      <c r="A23" s="14" t="s">
        <v>49</v>
      </c>
      <c r="B23" s="9">
        <f>+'24-03-342'!I104</f>
        <v>0</v>
      </c>
      <c r="C23" s="9">
        <f>+'24-03-342'!J104</f>
        <v>0</v>
      </c>
      <c r="D23" s="9">
        <f>+'24-03-342'!L104</f>
        <v>0</v>
      </c>
      <c r="E23" s="9">
        <f>+'24-03-342'!M104</f>
        <v>0</v>
      </c>
      <c r="F23" s="9">
        <f>+'24-03-342'!N104</f>
        <v>0</v>
      </c>
      <c r="G23" s="9">
        <f>+'24-03-342'!Q104</f>
        <v>0</v>
      </c>
      <c r="H23" s="9">
        <f>+'24-03-342'!R104</f>
        <v>0</v>
      </c>
      <c r="I23" s="9">
        <f>+'24-03-342'!S104</f>
        <v>0</v>
      </c>
      <c r="J23" s="9">
        <f>+'24-03-342'!T104</f>
        <v>0</v>
      </c>
      <c r="K23" s="9">
        <f>+'24-03-342'!U104</f>
        <v>0</v>
      </c>
      <c r="L23" s="9">
        <f>+'24-03-342'!V104</f>
        <v>0</v>
      </c>
      <c r="M23" s="9">
        <f>+'24-03-342'!W104</f>
        <v>0</v>
      </c>
      <c r="N23" s="9">
        <f>+'24-03-342'!X104</f>
        <v>0</v>
      </c>
      <c r="O23" s="9">
        <f>+'24-03-342'!Y104</f>
        <v>0</v>
      </c>
      <c r="P23" s="9">
        <f>+'24-03-342'!Z104</f>
        <v>0</v>
      </c>
      <c r="Q23" s="9">
        <f>+'24-03-342'!AA104</f>
        <v>0</v>
      </c>
      <c r="R23" s="9">
        <f>+'24-03-342'!AB104</f>
        <v>0</v>
      </c>
      <c r="S23" s="9">
        <f>+'24-03-342'!AC104</f>
        <v>0</v>
      </c>
      <c r="T23" s="9">
        <f>+'24-03-342'!AD104</f>
        <v>0</v>
      </c>
      <c r="U23" s="9">
        <f>+'24-03-342'!AE104</f>
        <v>0</v>
      </c>
      <c r="V23" s="9">
        <f>+'24-03-342'!AF104</f>
        <v>0</v>
      </c>
      <c r="W23" s="9">
        <f>+'24-03-342'!AG104</f>
        <v>0</v>
      </c>
      <c r="X23" s="11">
        <f>+'24-03-342'!AH104</f>
        <v>0</v>
      </c>
      <c r="Y23" s="11">
        <f>+'24-03-342'!AI104</f>
        <v>0</v>
      </c>
    </row>
    <row r="24" spans="1:25" ht="36" customHeight="1">
      <c r="A24" s="66" t="str">
        <f>"TOTAL ASIG."&amp;" "&amp;$A$5</f>
        <v xml:space="preserve">TOTAL ASIG. 24-03-342 APOYO, MONITOREO Y SUPERVISION A LA GESTION TERRITORIAL </v>
      </c>
      <c r="B24" s="67">
        <f t="shared" ref="B24:W24" si="0">SUM(B8:B23)</f>
        <v>1035440000</v>
      </c>
      <c r="C24" s="67">
        <f t="shared" si="0"/>
        <v>973677659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563830500</v>
      </c>
      <c r="I24" s="70">
        <f t="shared" si="0"/>
        <v>57433490</v>
      </c>
      <c r="J24" s="67">
        <f t="shared" si="0"/>
        <v>621263990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621263990</v>
      </c>
      <c r="X24" s="68">
        <f>IF(ISERROR(W24/B24),0,W24/B24)</f>
        <v>0.59999999034226992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10"/>
  <sheetViews>
    <sheetView tabSelected="1" workbookViewId="0">
      <pane xSplit="3" ySplit="7" topLeftCell="D31" activePane="bottomRight" state="frozen"/>
      <selection activeCell="A140" sqref="A140"/>
      <selection pane="topRight" activeCell="A140" sqref="A140"/>
      <selection pane="bottomLeft" activeCell="A140" sqref="A140"/>
      <selection pane="bottomRight" activeCell="A140" sqref="A140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customWidth="1" outlineLevel="1"/>
    <col min="24" max="24" width="12.140625" style="6" customWidth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89" t="s">
        <v>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s="1" customFormat="1" ht="16.5" customHeight="1">
      <c r="A2" s="190" t="s">
        <v>77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35" s="1" customFormat="1" ht="16.5" customHeight="1">
      <c r="A3" s="189" t="s">
        <v>339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</row>
    <row r="5" spans="1:35" ht="17.25" customHeight="1">
      <c r="A5" s="197" t="s">
        <v>82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35" s="3" customFormat="1" ht="25.5" customHeight="1">
      <c r="A6" s="191" t="s">
        <v>0</v>
      </c>
      <c r="B6" s="47" t="s">
        <v>34</v>
      </c>
      <c r="C6" s="192" t="s">
        <v>2</v>
      </c>
      <c r="D6" s="191" t="s">
        <v>30</v>
      </c>
      <c r="E6" s="192" t="s">
        <v>3</v>
      </c>
      <c r="F6" s="191" t="s">
        <v>31</v>
      </c>
      <c r="G6" s="191" t="s">
        <v>4</v>
      </c>
      <c r="H6" s="191"/>
      <c r="I6" s="199" t="s">
        <v>32</v>
      </c>
      <c r="J6" s="199" t="s">
        <v>10</v>
      </c>
      <c r="K6" s="191" t="s">
        <v>8</v>
      </c>
      <c r="L6" s="205" t="s">
        <v>21</v>
      </c>
      <c r="M6" s="206"/>
      <c r="N6" s="207"/>
      <c r="O6" s="191" t="s">
        <v>9</v>
      </c>
      <c r="P6" s="192" t="s">
        <v>5</v>
      </c>
      <c r="Q6" s="204" t="s">
        <v>33</v>
      </c>
      <c r="R6" s="204"/>
      <c r="S6" s="204"/>
      <c r="T6" s="194" t="s">
        <v>23</v>
      </c>
      <c r="U6" s="204" t="s">
        <v>33</v>
      </c>
      <c r="V6" s="204"/>
      <c r="W6" s="204"/>
      <c r="X6" s="208" t="s">
        <v>24</v>
      </c>
      <c r="Y6" s="204" t="s">
        <v>33</v>
      </c>
      <c r="Z6" s="204"/>
      <c r="AA6" s="204"/>
      <c r="AB6" s="194" t="s">
        <v>25</v>
      </c>
      <c r="AC6" s="204" t="s">
        <v>33</v>
      </c>
      <c r="AD6" s="204"/>
      <c r="AE6" s="204"/>
      <c r="AF6" s="194" t="s">
        <v>26</v>
      </c>
      <c r="AG6" s="194" t="s">
        <v>47</v>
      </c>
      <c r="AH6" s="196" t="s">
        <v>53</v>
      </c>
      <c r="AI6" s="196"/>
    </row>
    <row r="7" spans="1:35" s="3" customFormat="1" ht="22.5">
      <c r="A7" s="191"/>
      <c r="B7" s="48" t="s">
        <v>1</v>
      </c>
      <c r="C7" s="193"/>
      <c r="D7" s="191"/>
      <c r="E7" s="193"/>
      <c r="F7" s="191"/>
      <c r="G7" s="49" t="s">
        <v>6</v>
      </c>
      <c r="H7" s="49" t="s">
        <v>7</v>
      </c>
      <c r="I7" s="200"/>
      <c r="J7" s="200"/>
      <c r="K7" s="191"/>
      <c r="L7" s="50" t="s">
        <v>11</v>
      </c>
      <c r="M7" s="50" t="s">
        <v>22</v>
      </c>
      <c r="N7" s="51" t="s">
        <v>75</v>
      </c>
      <c r="O7" s="191"/>
      <c r="P7" s="193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9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201" t="s">
        <v>52</v>
      </c>
      <c r="C8" s="202"/>
      <c r="D8" s="20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IF(ISERROR(AG9/$AG$193),"-",AG9/$AG$193)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10" t="s">
        <v>56</v>
      </c>
      <c r="B19" s="211"/>
      <c r="C19" s="211"/>
      <c r="D19" s="211"/>
      <c r="E19" s="211"/>
      <c r="F19" s="211"/>
      <c r="G19" s="211"/>
      <c r="H19" s="212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IF(ISERROR(AG19/$AG$193),0,AG19/$AG$193)</f>
        <v>0</v>
      </c>
    </row>
    <row r="20" spans="1:35" ht="12.75" customHeight="1">
      <c r="A20" s="36"/>
      <c r="B20" s="213" t="s">
        <v>12</v>
      </c>
      <c r="C20" s="214"/>
      <c r="D20" s="215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IF(ISERROR(AG21/$AG$193),"-",AG21/$AG$193)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10" t="s">
        <v>55</v>
      </c>
      <c r="B31" s="211"/>
      <c r="C31" s="211"/>
      <c r="D31" s="211"/>
      <c r="E31" s="211"/>
      <c r="F31" s="211"/>
      <c r="G31" s="211"/>
      <c r="H31" s="212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IF(ISERROR(AG31/$AG$193),0,AG31/$AG$193)</f>
        <v>0</v>
      </c>
    </row>
    <row r="32" spans="1:35" ht="12.75" customHeight="1">
      <c r="A32" s="36"/>
      <c r="B32" s="213" t="s">
        <v>13</v>
      </c>
      <c r="C32" s="214"/>
      <c r="D32" s="215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IF(ISERROR(AG33/$AG$193),"-",AG33/$AG$193)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10" t="s">
        <v>57</v>
      </c>
      <c r="B43" s="211"/>
      <c r="C43" s="211"/>
      <c r="D43" s="211"/>
      <c r="E43" s="211"/>
      <c r="F43" s="211"/>
      <c r="G43" s="211"/>
      <c r="H43" s="212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IF(ISERROR(AG43/$AG$193),0,AG43/$AG$193)</f>
        <v>0</v>
      </c>
    </row>
    <row r="44" spans="1:35" ht="12.75" customHeight="1">
      <c r="A44" s="36"/>
      <c r="B44" s="213" t="s">
        <v>14</v>
      </c>
      <c r="C44" s="214"/>
      <c r="D44" s="215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IF(ISERROR(AG45/$AG$193),"-",AG45/$AG$193)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10" t="s">
        <v>58</v>
      </c>
      <c r="B55" s="211"/>
      <c r="C55" s="211"/>
      <c r="D55" s="211"/>
      <c r="E55" s="211"/>
      <c r="F55" s="211"/>
      <c r="G55" s="211"/>
      <c r="H55" s="212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IF(ISERROR(AG55/$AG$193),0,AG55/$AG$193)</f>
        <v>0</v>
      </c>
    </row>
    <row r="56" spans="1:35" ht="12.75" customHeight="1">
      <c r="A56" s="36"/>
      <c r="B56" s="213" t="s">
        <v>59</v>
      </c>
      <c r="C56" s="214"/>
      <c r="D56" s="215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IF(ISERROR(AG57/$AG$193),"-",AG57/$AG$193)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210" t="s">
        <v>60</v>
      </c>
      <c r="B67" s="211"/>
      <c r="C67" s="211"/>
      <c r="D67" s="211"/>
      <c r="E67" s="211"/>
      <c r="F67" s="211"/>
      <c r="G67" s="211"/>
      <c r="H67" s="212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IF(ISERROR(AG67/$AG$193),0,AG67/$AG$193)</f>
        <v>0</v>
      </c>
    </row>
    <row r="68" spans="1:35" ht="12.75" customHeight="1">
      <c r="A68" s="36"/>
      <c r="B68" s="213" t="s">
        <v>15</v>
      </c>
      <c r="C68" s="214"/>
      <c r="D68" s="215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IF(ISERROR(AG69/$AG$193),"-",AG69/$AG$193)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210" t="s">
        <v>61</v>
      </c>
      <c r="B79" s="211"/>
      <c r="C79" s="211"/>
      <c r="D79" s="211"/>
      <c r="E79" s="211"/>
      <c r="F79" s="211"/>
      <c r="G79" s="211"/>
      <c r="H79" s="212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IF(ISERROR(AG79/$AG$193),0,AG79/$AG$193)</f>
        <v>0</v>
      </c>
    </row>
    <row r="80" spans="1:35" ht="12.75" customHeight="1">
      <c r="A80" s="36"/>
      <c r="B80" s="213" t="s">
        <v>16</v>
      </c>
      <c r="C80" s="214"/>
      <c r="D80" s="215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IF(ISERROR(AG81/$AG$193),"-",AG81/$AG$193)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210" t="s">
        <v>62</v>
      </c>
      <c r="B91" s="211"/>
      <c r="C91" s="211"/>
      <c r="D91" s="211"/>
      <c r="E91" s="211"/>
      <c r="F91" s="211"/>
      <c r="G91" s="211"/>
      <c r="H91" s="212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IF(ISERROR(AG91/$AG$193),0,AG91/$AG$193)</f>
        <v>0</v>
      </c>
    </row>
    <row r="92" spans="1:35" ht="12.75" customHeight="1">
      <c r="A92" s="36"/>
      <c r="B92" s="213" t="s">
        <v>63</v>
      </c>
      <c r="C92" s="214"/>
      <c r="D92" s="215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IF(ISERROR(AG93/$AG$193),"-",AG93/$AG$193)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210" t="s">
        <v>64</v>
      </c>
      <c r="B103" s="211"/>
      <c r="C103" s="211"/>
      <c r="D103" s="211"/>
      <c r="E103" s="211"/>
      <c r="F103" s="211"/>
      <c r="G103" s="211"/>
      <c r="H103" s="212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IF(ISERROR(AG103/$AG$193),0,AG103/$AG$193)</f>
        <v>0</v>
      </c>
    </row>
    <row r="104" spans="1:35" ht="12.75" customHeight="1">
      <c r="A104" s="36"/>
      <c r="B104" s="213" t="s">
        <v>65</v>
      </c>
      <c r="C104" s="214"/>
      <c r="D104" s="215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IF(ISERROR(AG105/$AG$193),"-",AG105/$AG$193)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210" t="s">
        <v>66</v>
      </c>
      <c r="B115" s="211"/>
      <c r="C115" s="211"/>
      <c r="D115" s="211"/>
      <c r="E115" s="211"/>
      <c r="F115" s="211"/>
      <c r="G115" s="211"/>
      <c r="H115" s="212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IF(ISERROR(AG115/$AG$193),0,AG115/$AG$193)</f>
        <v>0</v>
      </c>
    </row>
    <row r="116" spans="1:35" ht="12.75" customHeight="1">
      <c r="A116" s="36"/>
      <c r="B116" s="213" t="s">
        <v>17</v>
      </c>
      <c r="C116" s="214"/>
      <c r="D116" s="215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IF(ISERROR(AG117/$AG$193),"-",AG117/$AG$193)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210" t="s">
        <v>67</v>
      </c>
      <c r="B127" s="211"/>
      <c r="C127" s="211"/>
      <c r="D127" s="211"/>
      <c r="E127" s="211"/>
      <c r="F127" s="211"/>
      <c r="G127" s="211"/>
      <c r="H127" s="212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IF(ISERROR(AG127/$AG$193),0,AG127/$AG$193)</f>
        <v>0</v>
      </c>
    </row>
    <row r="128" spans="1:35" ht="12.75" customHeight="1">
      <c r="A128" s="36"/>
      <c r="B128" s="213" t="s">
        <v>68</v>
      </c>
      <c r="C128" s="214"/>
      <c r="D128" s="215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IF(ISERROR(AG129/$AG$193),"-",AG129/$AG$193)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210" t="s">
        <v>69</v>
      </c>
      <c r="B139" s="211"/>
      <c r="C139" s="211"/>
      <c r="D139" s="211"/>
      <c r="E139" s="211"/>
      <c r="F139" s="211"/>
      <c r="G139" s="211"/>
      <c r="H139" s="212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IF(ISERROR(AG139/$AG$193),0,AG139/$AG$193)</f>
        <v>0</v>
      </c>
    </row>
    <row r="140" spans="1:35" ht="12.75" customHeight="1">
      <c r="A140" s="36"/>
      <c r="B140" s="213" t="s">
        <v>18</v>
      </c>
      <c r="C140" s="214"/>
      <c r="D140" s="215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IF(ISERROR(AG141/$AG$193),"-",AG141/$AG$193)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210" t="s">
        <v>70</v>
      </c>
      <c r="B151" s="211"/>
      <c r="C151" s="211"/>
      <c r="D151" s="211"/>
      <c r="E151" s="211"/>
      <c r="F151" s="211"/>
      <c r="G151" s="211"/>
      <c r="H151" s="212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IF(ISERROR(AG151/$AG$193),0,AG151/$AG$193)</f>
        <v>0</v>
      </c>
    </row>
    <row r="152" spans="1:35" ht="12.75" customHeight="1">
      <c r="A152" s="36"/>
      <c r="B152" s="213" t="s">
        <v>71</v>
      </c>
      <c r="C152" s="214"/>
      <c r="D152" s="215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IF(ISERROR(AG153/$AG$193),"-",AG153/$AG$193)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210" t="s">
        <v>72</v>
      </c>
      <c r="B163" s="211"/>
      <c r="C163" s="211"/>
      <c r="D163" s="211"/>
      <c r="E163" s="211"/>
      <c r="F163" s="211"/>
      <c r="G163" s="211"/>
      <c r="H163" s="212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IF(ISERROR(AG163/$AG$193),0,AG163/$AG$193)</f>
        <v>0</v>
      </c>
    </row>
    <row r="164" spans="1:35" ht="12.75" customHeight="1">
      <c r="A164" s="36"/>
      <c r="B164" s="213" t="s">
        <v>20</v>
      </c>
      <c r="C164" s="214"/>
      <c r="D164" s="215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IF(ISERROR(AG165/$AG$193),"-",AG165/$AG$193)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210" t="s">
        <v>73</v>
      </c>
      <c r="B175" s="211"/>
      <c r="C175" s="211"/>
      <c r="D175" s="211"/>
      <c r="E175" s="211"/>
      <c r="F175" s="211"/>
      <c r="G175" s="211"/>
      <c r="H175" s="212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IF(ISERROR(AG175/$AG$193),0,AG175/$AG$193)</f>
        <v>0</v>
      </c>
    </row>
    <row r="176" spans="1:35" ht="12.75" customHeight="1">
      <c r="A176" s="36"/>
      <c r="B176" s="213" t="s">
        <v>19</v>
      </c>
      <c r="C176" s="214"/>
      <c r="D176" s="215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IF(ISERROR(AG177/$AG$193),"-",AG177/$AG$193)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210" t="s">
        <v>74</v>
      </c>
      <c r="B187" s="211"/>
      <c r="C187" s="211"/>
      <c r="D187" s="211"/>
      <c r="E187" s="211"/>
      <c r="F187" s="211"/>
      <c r="G187" s="211"/>
      <c r="H187" s="212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IF(ISERROR(AG187/$AG$193),0,AG187/$AG$193)</f>
        <v>0</v>
      </c>
    </row>
    <row r="188" spans="1:35" ht="12.75" customHeight="1">
      <c r="A188" s="36"/>
      <c r="B188" s="213" t="s">
        <v>49</v>
      </c>
      <c r="C188" s="214"/>
      <c r="D188" s="215"/>
      <c r="E188" s="18"/>
      <c r="F188" s="19"/>
      <c r="G188" s="20"/>
      <c r="H188" s="20"/>
      <c r="I188" s="186">
        <v>694516000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outlineLevel="1">
      <c r="A189" s="71">
        <v>1</v>
      </c>
      <c r="B189" s="102"/>
      <c r="C189" s="124"/>
      <c r="D189" s="73"/>
      <c r="E189" s="73"/>
      <c r="F189" s="102"/>
      <c r="G189" s="79"/>
      <c r="H189" s="79"/>
      <c r="I189" s="187"/>
      <c r="J189" s="35">
        <v>287727152</v>
      </c>
      <c r="K189" s="87" t="s">
        <v>84</v>
      </c>
      <c r="L189" s="35"/>
      <c r="M189" s="35"/>
      <c r="N189" s="35"/>
      <c r="O189" s="103"/>
      <c r="P189" s="104"/>
      <c r="Q189" s="35">
        <v>3063713</v>
      </c>
      <c r="R189" s="35">
        <v>65293068</v>
      </c>
      <c r="S189" s="35">
        <v>31654274</v>
      </c>
      <c r="T189" s="40">
        <f>SUM(Q189:S189)</f>
        <v>100011055</v>
      </c>
      <c r="U189" s="35">
        <v>24693351</v>
      </c>
      <c r="V189" s="35">
        <v>21817596</v>
      </c>
      <c r="W189" s="35">
        <v>18818840</v>
      </c>
      <c r="X189" s="40">
        <f>SUM(U189:W189)</f>
        <v>65329787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:AG191" si="120">SUM(T189,X189,AB189,AF189)</f>
        <v>165340842</v>
      </c>
      <c r="AH189" s="41">
        <f>IF(ISERROR(AG189/I188),0,AG189/I188)</f>
        <v>0.2380662821302893</v>
      </c>
      <c r="AI189" s="42">
        <f>IF(ISERROR(AG189/$AG$193),"-",AG189/$AG$193)</f>
        <v>0.82078096618334606</v>
      </c>
    </row>
    <row r="190" spans="1:35" outlineLevel="1">
      <c r="A190" s="71">
        <v>2</v>
      </c>
      <c r="B190" s="102"/>
      <c r="C190" s="124"/>
      <c r="D190" s="73"/>
      <c r="E190" s="73"/>
      <c r="F190" s="102"/>
      <c r="G190" s="79"/>
      <c r="H190" s="79"/>
      <c r="I190" s="187"/>
      <c r="J190" s="35">
        <v>83681366</v>
      </c>
      <c r="K190" s="87" t="s">
        <v>85</v>
      </c>
      <c r="L190" s="35"/>
      <c r="M190" s="35"/>
      <c r="N190" s="35"/>
      <c r="O190" s="102"/>
      <c r="P190" s="39"/>
      <c r="Q190" s="35">
        <v>8111815</v>
      </c>
      <c r="R190" s="35">
        <v>4194927</v>
      </c>
      <c r="S190" s="35">
        <v>7108531</v>
      </c>
      <c r="T190" s="40">
        <f t="shared" ref="T190:T191" si="121">SUM(Q190:S190)</f>
        <v>19415273</v>
      </c>
      <c r="U190" s="35">
        <v>5594563</v>
      </c>
      <c r="V190" s="35">
        <v>7510808</v>
      </c>
      <c r="W190" s="35">
        <v>3581833</v>
      </c>
      <c r="X190" s="40">
        <f t="shared" ref="X190:X191" si="122">SUM(U190:W190)</f>
        <v>16687204</v>
      </c>
      <c r="Y190" s="35"/>
      <c r="Z190" s="35"/>
      <c r="AA190" s="35"/>
      <c r="AB190" s="40">
        <f t="shared" ref="AB190:AB191" si="123">SUM(Y190:AA190)</f>
        <v>0</v>
      </c>
      <c r="AC190" s="35"/>
      <c r="AD190" s="35"/>
      <c r="AE190" s="35"/>
      <c r="AF190" s="40">
        <f t="shared" ref="AF190:AF191" si="124">SUM(AC190:AE190)</f>
        <v>0</v>
      </c>
      <c r="AG190" s="40">
        <f t="shared" si="120"/>
        <v>36102477</v>
      </c>
      <c r="AH190" s="41">
        <f>IF(ISERROR(AG190/I188),0,AG190/I188)</f>
        <v>5.1982210633016376E-2</v>
      </c>
      <c r="AI190" s="42">
        <f>IF(ISERROR(AG190/$AG$193),"-",AG190/$AG$193)</f>
        <v>0.17921903381665391</v>
      </c>
    </row>
    <row r="191" spans="1:35" outlineLevel="1">
      <c r="A191" s="71">
        <v>3</v>
      </c>
      <c r="B191" s="102"/>
      <c r="C191" s="124"/>
      <c r="D191" s="73"/>
      <c r="E191" s="73"/>
      <c r="F191" s="102"/>
      <c r="G191" s="79"/>
      <c r="H191" s="79"/>
      <c r="I191" s="188"/>
      <c r="J191" s="35">
        <v>50000000</v>
      </c>
      <c r="K191" s="87" t="s">
        <v>342</v>
      </c>
      <c r="L191" s="35"/>
      <c r="M191" s="35"/>
      <c r="N191" s="35"/>
      <c r="O191" s="102"/>
      <c r="P191" s="39"/>
      <c r="Q191" s="35"/>
      <c r="R191" s="35"/>
      <c r="S191" s="35"/>
      <c r="T191" s="40">
        <f t="shared" si="121"/>
        <v>0</v>
      </c>
      <c r="U191" s="35"/>
      <c r="V191" s="35"/>
      <c r="W191" s="35"/>
      <c r="X191" s="40">
        <f t="shared" si="122"/>
        <v>0</v>
      </c>
      <c r="Y191" s="35"/>
      <c r="Z191" s="35"/>
      <c r="AA191" s="35"/>
      <c r="AB191" s="40">
        <f t="shared" si="123"/>
        <v>0</v>
      </c>
      <c r="AC191" s="35"/>
      <c r="AD191" s="35"/>
      <c r="AE191" s="35"/>
      <c r="AF191" s="40">
        <f t="shared" si="124"/>
        <v>0</v>
      </c>
      <c r="AG191" s="40">
        <f t="shared" si="120"/>
        <v>0</v>
      </c>
      <c r="AH191" s="41">
        <f>IF(ISERROR(AG191/I189),0,AG191/I189)</f>
        <v>0</v>
      </c>
      <c r="AI191" s="42">
        <f>IF(ISERROR(AG191/$AG$193),"-",AG191/$AG$193)</f>
        <v>0</v>
      </c>
    </row>
    <row r="192" spans="1:35" s="17" customFormat="1">
      <c r="A192" s="210" t="s">
        <v>50</v>
      </c>
      <c r="B192" s="211"/>
      <c r="C192" s="211"/>
      <c r="D192" s="211"/>
      <c r="E192" s="211"/>
      <c r="F192" s="211"/>
      <c r="G192" s="211"/>
      <c r="H192" s="212"/>
      <c r="I192" s="55">
        <f>I188</f>
        <v>694516000</v>
      </c>
      <c r="J192" s="55">
        <f>SUM(J189:J191)</f>
        <v>421408518</v>
      </c>
      <c r="K192" s="56"/>
      <c r="L192" s="55">
        <f>SUM(L189:L190)</f>
        <v>0</v>
      </c>
      <c r="M192" s="55">
        <f>SUM(M189:M190)</f>
        <v>0</v>
      </c>
      <c r="N192" s="55">
        <f>SUM(N189:N190)</f>
        <v>0</v>
      </c>
      <c r="O192" s="57"/>
      <c r="P192" s="59"/>
      <c r="Q192" s="55">
        <f>SUM(Q189:Q191)</f>
        <v>11175528</v>
      </c>
      <c r="R192" s="55">
        <f t="shared" ref="R192:S192" si="125">SUM(R189:R191)</f>
        <v>69487995</v>
      </c>
      <c r="S192" s="55">
        <f t="shared" si="125"/>
        <v>38762805</v>
      </c>
      <c r="T192" s="60">
        <f>SUM(T189:T191)</f>
        <v>119426328</v>
      </c>
      <c r="U192" s="55">
        <f>SUM(U189:U191)</f>
        <v>30287914</v>
      </c>
      <c r="V192" s="55">
        <f t="shared" ref="V192:W192" si="126">SUM(V189:V191)</f>
        <v>29328404</v>
      </c>
      <c r="W192" s="55">
        <f t="shared" si="126"/>
        <v>22400673</v>
      </c>
      <c r="X192" s="60">
        <f>SUM(X189:X191)</f>
        <v>82016991</v>
      </c>
      <c r="Y192" s="55">
        <f t="shared" ref="Y192:AF192" si="127">SUM(Y189:Y190)</f>
        <v>0</v>
      </c>
      <c r="Z192" s="55">
        <f t="shared" si="127"/>
        <v>0</v>
      </c>
      <c r="AA192" s="55">
        <f t="shared" si="127"/>
        <v>0</v>
      </c>
      <c r="AB192" s="60">
        <f t="shared" si="127"/>
        <v>0</v>
      </c>
      <c r="AC192" s="55">
        <f t="shared" si="127"/>
        <v>0</v>
      </c>
      <c r="AD192" s="55">
        <f t="shared" si="127"/>
        <v>0</v>
      </c>
      <c r="AE192" s="55">
        <f t="shared" si="127"/>
        <v>0</v>
      </c>
      <c r="AF192" s="60">
        <f t="shared" si="127"/>
        <v>0</v>
      </c>
      <c r="AG192" s="53">
        <f>SUM(AG189:AG191)</f>
        <v>201443319</v>
      </c>
      <c r="AH192" s="54">
        <f>IF(ISERROR(AG192/I192),0,AG192/I192)</f>
        <v>0.29004849276330569</v>
      </c>
      <c r="AI192" s="54">
        <f>IF(ISERROR(AG192/$AG$193),0,AG192/$AG$193)</f>
        <v>1</v>
      </c>
    </row>
    <row r="193" spans="1:35">
      <c r="A193" s="216" t="str">
        <f>"TOTAL ASIG."&amp;" "&amp;$A$5</f>
        <v>TOTAL ASIG. 24-03-409 PROGRAMA COMISIONADO INDIGENA</v>
      </c>
      <c r="B193" s="217"/>
      <c r="C193" s="217"/>
      <c r="D193" s="217"/>
      <c r="E193" s="217"/>
      <c r="F193" s="217"/>
      <c r="G193" s="217"/>
      <c r="H193" s="218"/>
      <c r="I193" s="62">
        <f>+I19+I31+I12574+I55+I67+I79+I91+I103+I115+I127+I139+I151+I187+I163+I175+I192</f>
        <v>694516000</v>
      </c>
      <c r="J193" s="60">
        <f>+J19+J31+J43+J55+J67+J79+J91+J103+J115+J127+J139+J151+J187+J163+J175+J192</f>
        <v>421408518</v>
      </c>
      <c r="K193" s="63"/>
      <c r="L193" s="60">
        <f>+L19+L31+L43+L55+L67+L79+L91+L103+L115+L127+L139+L151+L187+L163+L175+L192</f>
        <v>0</v>
      </c>
      <c r="M193" s="60">
        <f>+M19+M31+M43+M55+M67+M79+M91+M103+M115+M127+M139+M151+M187+M163+M175+M192</f>
        <v>0</v>
      </c>
      <c r="N193" s="60">
        <f>+N19+N31+N43+N55+N67+N79+N91+N103+N115+N127+N139+N151+N187+N163+N175+N192</f>
        <v>0</v>
      </c>
      <c r="O193" s="64"/>
      <c r="P193" s="65"/>
      <c r="Q193" s="60">
        <f t="shared" ref="Q193:AG193" si="128">+Q19+Q31+Q43+Q55+Q67+Q79+Q91+Q103+Q115+Q127+Q139+Q151+Q187+Q163+Q175+Q192</f>
        <v>11175528</v>
      </c>
      <c r="R193" s="60">
        <f t="shared" si="128"/>
        <v>69487995</v>
      </c>
      <c r="S193" s="60">
        <f t="shared" si="128"/>
        <v>38762805</v>
      </c>
      <c r="T193" s="60">
        <f t="shared" si="128"/>
        <v>119426328</v>
      </c>
      <c r="U193" s="60">
        <f t="shared" si="128"/>
        <v>30287914</v>
      </c>
      <c r="V193" s="60">
        <f t="shared" si="128"/>
        <v>29328404</v>
      </c>
      <c r="W193" s="60">
        <f t="shared" si="128"/>
        <v>22400673</v>
      </c>
      <c r="X193" s="60">
        <f t="shared" si="128"/>
        <v>82016991</v>
      </c>
      <c r="Y193" s="60">
        <f t="shared" si="128"/>
        <v>0</v>
      </c>
      <c r="Z193" s="60">
        <f t="shared" si="128"/>
        <v>0</v>
      </c>
      <c r="AA193" s="60">
        <f t="shared" si="128"/>
        <v>0</v>
      </c>
      <c r="AB193" s="60">
        <f t="shared" si="128"/>
        <v>0</v>
      </c>
      <c r="AC193" s="60">
        <f t="shared" si="128"/>
        <v>0</v>
      </c>
      <c r="AD193" s="60">
        <f t="shared" si="128"/>
        <v>0</v>
      </c>
      <c r="AE193" s="60">
        <f t="shared" si="128"/>
        <v>0</v>
      </c>
      <c r="AF193" s="60">
        <f t="shared" si="128"/>
        <v>0</v>
      </c>
      <c r="AG193" s="60">
        <f t="shared" si="128"/>
        <v>201443319</v>
      </c>
      <c r="AH193" s="61">
        <f>IF(ISERROR(AG193/I193),"-",AG193/I193)</f>
        <v>0.29004849276330569</v>
      </c>
      <c r="AI193" s="61">
        <f>IF(ISERROR(AG193/$AG$193),"-",AG193/$AG$193)</f>
        <v>1</v>
      </c>
    </row>
    <row r="194" spans="1:35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1:35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1:35" ht="12.75">
      <c r="I196" s="4"/>
      <c r="J196"/>
      <c r="Q196" s="4"/>
      <c r="R196" s="4"/>
      <c r="S196" s="4"/>
      <c r="U196" s="4"/>
      <c r="V196"/>
      <c r="W196" s="4"/>
      <c r="Y196" s="4"/>
      <c r="Z196" s="4"/>
      <c r="AA196" s="4"/>
      <c r="AC196" s="4"/>
      <c r="AD196" s="4"/>
      <c r="AE196" s="4"/>
    </row>
    <row r="197" spans="1:35" ht="12.75">
      <c r="I197" s="4"/>
      <c r="J197"/>
      <c r="Q197" s="4"/>
      <c r="R197" s="4"/>
      <c r="S197" s="4"/>
      <c r="U197" s="4"/>
      <c r="V197" s="4"/>
      <c r="W197" s="125"/>
      <c r="Y197" s="4"/>
      <c r="Z197" s="4"/>
      <c r="AA197" s="4"/>
      <c r="AC197" s="4"/>
      <c r="AD197" s="4"/>
      <c r="AE197" s="4"/>
    </row>
    <row r="198" spans="1:35" ht="12.75">
      <c r="I198" s="4"/>
      <c r="J198"/>
      <c r="Q198" s="4"/>
      <c r="R198" s="4"/>
      <c r="S198" s="4"/>
      <c r="U198" s="4"/>
      <c r="V198"/>
      <c r="W198" s="4"/>
      <c r="Y198" s="4"/>
      <c r="Z198" s="4"/>
      <c r="AA198" s="4"/>
      <c r="AC198" s="4"/>
      <c r="AD198" s="4"/>
      <c r="AE198" s="4"/>
    </row>
    <row r="199" spans="1:35" ht="12.75">
      <c r="I199" s="4"/>
      <c r="J199"/>
      <c r="Q199" s="4"/>
      <c r="R199" s="4"/>
      <c r="S199" s="4"/>
      <c r="U199" s="4"/>
      <c r="V199" s="4"/>
      <c r="W199" s="125"/>
      <c r="Y199" s="4"/>
      <c r="Z199" s="4"/>
      <c r="AA199" s="4"/>
      <c r="AC199" s="4"/>
      <c r="AD199" s="4"/>
      <c r="AE199" s="4"/>
    </row>
    <row r="200" spans="1:35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1:35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1:35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1:35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1:35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1:35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1:35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1:35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1:35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  <row r="209" spans="9:31">
      <c r="I209" s="4"/>
      <c r="Q209" s="4"/>
      <c r="R209" s="4"/>
      <c r="S209" s="4"/>
      <c r="U209" s="4"/>
      <c r="V209" s="4"/>
      <c r="W209" s="4"/>
      <c r="Y209" s="4"/>
      <c r="Z209" s="4"/>
      <c r="AA209" s="4"/>
      <c r="AC209" s="4"/>
      <c r="AD209" s="4"/>
      <c r="AE209" s="4"/>
    </row>
    <row r="210" spans="9:31">
      <c r="I210" s="4"/>
      <c r="Q210" s="4"/>
      <c r="R210" s="4"/>
      <c r="S210" s="4"/>
      <c r="U210" s="4"/>
      <c r="V210" s="4"/>
      <c r="W210" s="4"/>
      <c r="Y210" s="4"/>
      <c r="Z210" s="4"/>
      <c r="AA210" s="4"/>
      <c r="AC210" s="4"/>
      <c r="AD210" s="4"/>
      <c r="AE210" s="4"/>
    </row>
  </sheetData>
  <sheetProtection insertRows="0" autoFilter="0"/>
  <dataConsolidate/>
  <mergeCells count="61">
    <mergeCell ref="A6:A7"/>
    <mergeCell ref="C6:C7"/>
    <mergeCell ref="D6:D7"/>
    <mergeCell ref="E6:E7"/>
    <mergeCell ref="F6:F7"/>
    <mergeCell ref="A1:AI1"/>
    <mergeCell ref="A2:AI2"/>
    <mergeCell ref="A3:AI3"/>
    <mergeCell ref="A4:AI4"/>
    <mergeCell ref="A5:T5"/>
    <mergeCell ref="X6:X7"/>
    <mergeCell ref="Y6:AA6"/>
    <mergeCell ref="G6:H6"/>
    <mergeCell ref="I6:I7"/>
    <mergeCell ref="J6:J7"/>
    <mergeCell ref="K6:K7"/>
    <mergeCell ref="L6:N6"/>
    <mergeCell ref="O6:O7"/>
    <mergeCell ref="B8:D8"/>
    <mergeCell ref="P6:P7"/>
    <mergeCell ref="Q6:S6"/>
    <mergeCell ref="T6:T7"/>
    <mergeCell ref="U6:W6"/>
    <mergeCell ref="AB6:AB7"/>
    <mergeCell ref="AC6:AE6"/>
    <mergeCell ref="AF6:AF7"/>
    <mergeCell ref="AG6:AG7"/>
    <mergeCell ref="AH6:AI6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I188:I191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A192:H192"/>
    <mergeCell ref="A193:H193"/>
    <mergeCell ref="A163:H163"/>
    <mergeCell ref="B164:D164"/>
    <mergeCell ref="A175:H175"/>
    <mergeCell ref="B176:D176"/>
    <mergeCell ref="A187:H187"/>
    <mergeCell ref="B188:D188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91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:C191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O45:P54 B21:B30 B33:B42 B45:B54 B57:B66 B69:B78 B81:B90 B93:B102 B105:B114 B117:B126 B129:B138 B141:B150 B177:B186 B165:B174 B153:B162 B189:B191 D189:F191 B9:B18 O189:P191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K189:K191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91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77:J186 J129:J138 J93:J102 J33:J42 J165:J174 J117:J126 J153:J162 J81:J90 J57:J66 J45:J54 J141:J150 J9:J18 J21:J30 J69:J78">
      <formula1>255</formula1>
    </dataValidation>
    <dataValidation type="decimal" allowBlank="1" showInputMessage="1" showErrorMessage="1" errorTitle="Sólo números" error="Sólo ingresar números sin letras_x000a_" sqref="L189:M191 L177:M186 L153:M162 Y189:AA191 AC189:AE191 L9:M18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V189:W191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AI19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="85" zoomScaleNormal="85" workbookViewId="0">
      <pane ySplit="7" topLeftCell="A8" activePane="bottomLeft" state="frozen"/>
      <selection activeCell="A140" sqref="A140"/>
      <selection pane="bottomLeft" activeCell="A140" sqref="A140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90" t="str">
        <f>+'24-03-409'!A1:AI1</f>
        <v>PARTIDA 21 - 01 - 01 "SUBSECRETARIA DE SERVICIOS SOCIALES"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25" s="1" customFormat="1" ht="16.5" customHeight="1">
      <c r="A2" s="190" t="s">
        <v>76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25" s="1" customFormat="1" ht="16.5" customHeight="1">
      <c r="A3" s="190" t="str">
        <f>+'24-03-409'!A3:AI3</f>
        <v>EJECUCIÓN AL 30 DE JUNIO  DE 2014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1:25" ht="18" customHeight="1">
      <c r="A5" s="226" t="str">
        <f>+'24-03-409'!A5:H5</f>
        <v>24-03-409 PROGRAMA COMISIONADO INDIGENA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8"/>
    </row>
    <row r="6" spans="1:25" s="3" customFormat="1" ht="25.5" customHeight="1">
      <c r="A6" s="219" t="s">
        <v>34</v>
      </c>
      <c r="B6" s="220" t="s">
        <v>32</v>
      </c>
      <c r="C6" s="220" t="s">
        <v>51</v>
      </c>
      <c r="D6" s="222" t="s">
        <v>21</v>
      </c>
      <c r="E6" s="223"/>
      <c r="F6" s="224"/>
      <c r="G6" s="225" t="s">
        <v>33</v>
      </c>
      <c r="H6" s="225"/>
      <c r="I6" s="225"/>
      <c r="J6" s="199" t="s">
        <v>23</v>
      </c>
      <c r="K6" s="225" t="s">
        <v>33</v>
      </c>
      <c r="L6" s="225"/>
      <c r="M6" s="225"/>
      <c r="N6" s="199" t="s">
        <v>24</v>
      </c>
      <c r="O6" s="225" t="s">
        <v>33</v>
      </c>
      <c r="P6" s="225"/>
      <c r="Q6" s="225"/>
      <c r="R6" s="199" t="s">
        <v>25</v>
      </c>
      <c r="S6" s="225" t="s">
        <v>33</v>
      </c>
      <c r="T6" s="225"/>
      <c r="U6" s="225"/>
      <c r="V6" s="199" t="s">
        <v>26</v>
      </c>
      <c r="W6" s="220" t="s">
        <v>47</v>
      </c>
      <c r="X6" s="229" t="s">
        <v>27</v>
      </c>
      <c r="Y6" s="229"/>
    </row>
    <row r="7" spans="1:25" s="3" customFormat="1" ht="24" customHeight="1">
      <c r="A7" s="219"/>
      <c r="B7" s="221"/>
      <c r="C7" s="221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00"/>
      <c r="K7" s="44" t="s">
        <v>38</v>
      </c>
      <c r="L7" s="44" t="s">
        <v>39</v>
      </c>
      <c r="M7" s="44" t="s">
        <v>40</v>
      </c>
      <c r="N7" s="200"/>
      <c r="O7" s="44" t="s">
        <v>41</v>
      </c>
      <c r="P7" s="44" t="s">
        <v>42</v>
      </c>
      <c r="Q7" s="44" t="s">
        <v>43</v>
      </c>
      <c r="R7" s="200"/>
      <c r="S7" s="44" t="s">
        <v>44</v>
      </c>
      <c r="T7" s="44" t="s">
        <v>45</v>
      </c>
      <c r="U7" s="44" t="s">
        <v>46</v>
      </c>
      <c r="V7" s="200"/>
      <c r="W7" s="221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+'24-03-409'!I19</f>
        <v>0</v>
      </c>
      <c r="C8" s="9">
        <f>+'24-03-409'!J19</f>
        <v>0</v>
      </c>
      <c r="D8" s="9">
        <f>+'24-03-409'!L19</f>
        <v>0</v>
      </c>
      <c r="E8" s="9">
        <f>+'24-03-409'!M19</f>
        <v>0</v>
      </c>
      <c r="F8" s="9">
        <f>+'24-03-409'!N19</f>
        <v>0</v>
      </c>
      <c r="G8" s="9">
        <f>+'24-03-409'!Q19</f>
        <v>0</v>
      </c>
      <c r="H8" s="9">
        <f>+'24-03-409'!R19</f>
        <v>0</v>
      </c>
      <c r="I8" s="9">
        <f>+'24-03-409'!S19</f>
        <v>0</v>
      </c>
      <c r="J8" s="9">
        <f>+'24-03-409'!T19</f>
        <v>0</v>
      </c>
      <c r="K8" s="9">
        <f>+'24-03-409'!U19</f>
        <v>0</v>
      </c>
      <c r="L8" s="9">
        <f>+'24-03-409'!V19</f>
        <v>0</v>
      </c>
      <c r="M8" s="9">
        <f>+'24-03-409'!W19</f>
        <v>0</v>
      </c>
      <c r="N8" s="9">
        <f>+'24-03-409'!X19</f>
        <v>0</v>
      </c>
      <c r="O8" s="9">
        <f>+'24-03-409'!Y19</f>
        <v>0</v>
      </c>
      <c r="P8" s="9">
        <f>+'24-03-409'!Z19</f>
        <v>0</v>
      </c>
      <c r="Q8" s="9">
        <f>+'24-03-409'!AA19</f>
        <v>0</v>
      </c>
      <c r="R8" s="9">
        <f>+'24-03-409'!AB19</f>
        <v>0</v>
      </c>
      <c r="S8" s="9">
        <f>+'24-03-409'!AC19</f>
        <v>0</v>
      </c>
      <c r="T8" s="9">
        <f>+'24-03-409'!AD19</f>
        <v>0</v>
      </c>
      <c r="U8" s="9">
        <f>+'24-03-409'!AE19</f>
        <v>0</v>
      </c>
      <c r="V8" s="9">
        <f>+'24-03-409'!AF19</f>
        <v>0</v>
      </c>
      <c r="W8" s="9">
        <f>+'24-03-409'!AG19</f>
        <v>0</v>
      </c>
      <c r="X8" s="11">
        <f>+'24-03-409'!AH19</f>
        <v>0</v>
      </c>
      <c r="Y8" s="11">
        <f>+'24-03-409'!AI19</f>
        <v>0</v>
      </c>
    </row>
    <row r="9" spans="1:25" s="12" customFormat="1" ht="26.25" customHeight="1">
      <c r="A9" s="10" t="s">
        <v>12</v>
      </c>
      <c r="B9" s="9">
        <f>+'24-03-409'!I31</f>
        <v>0</v>
      </c>
      <c r="C9" s="9">
        <f>+'24-03-409'!J31</f>
        <v>0</v>
      </c>
      <c r="D9" s="9">
        <f>+'24-03-409'!L31</f>
        <v>0</v>
      </c>
      <c r="E9" s="9">
        <f>+'24-03-409'!M31</f>
        <v>0</v>
      </c>
      <c r="F9" s="9">
        <f>+'24-03-409'!N31</f>
        <v>0</v>
      </c>
      <c r="G9" s="9">
        <f>+'24-03-409'!Q31</f>
        <v>0</v>
      </c>
      <c r="H9" s="9">
        <f>+'24-03-409'!R31</f>
        <v>0</v>
      </c>
      <c r="I9" s="9">
        <f>+'24-03-409'!S31</f>
        <v>0</v>
      </c>
      <c r="J9" s="9">
        <f>+'24-03-409'!T31</f>
        <v>0</v>
      </c>
      <c r="K9" s="9">
        <f>+'24-03-409'!U31</f>
        <v>0</v>
      </c>
      <c r="L9" s="9">
        <f>+'24-03-409'!V31</f>
        <v>0</v>
      </c>
      <c r="M9" s="9">
        <f>+'24-03-409'!W31</f>
        <v>0</v>
      </c>
      <c r="N9" s="9">
        <f>+'24-03-409'!X31</f>
        <v>0</v>
      </c>
      <c r="O9" s="9">
        <f>+'24-03-409'!Y31</f>
        <v>0</v>
      </c>
      <c r="P9" s="9">
        <f>+'24-03-409'!Z31</f>
        <v>0</v>
      </c>
      <c r="Q9" s="9">
        <f>+'24-03-409'!AA31</f>
        <v>0</v>
      </c>
      <c r="R9" s="9">
        <f>+'24-03-409'!AB31</f>
        <v>0</v>
      </c>
      <c r="S9" s="9">
        <f>+'24-03-409'!AC31</f>
        <v>0</v>
      </c>
      <c r="T9" s="9">
        <f>+'24-03-409'!AD31</f>
        <v>0</v>
      </c>
      <c r="U9" s="9">
        <f>+'24-03-409'!AE31</f>
        <v>0</v>
      </c>
      <c r="V9" s="9">
        <f>+'24-03-409'!AF31</f>
        <v>0</v>
      </c>
      <c r="W9" s="9">
        <f>+'24-03-409'!AG31</f>
        <v>0</v>
      </c>
      <c r="X9" s="11">
        <f>+'24-03-409'!AH31</f>
        <v>0</v>
      </c>
      <c r="Y9" s="11">
        <f>+'24-03-409'!AI31</f>
        <v>0</v>
      </c>
    </row>
    <row r="10" spans="1:25" s="12" customFormat="1" ht="26.25" customHeight="1">
      <c r="A10" s="10" t="s">
        <v>13</v>
      </c>
      <c r="B10" s="9">
        <f>+'24-03-409'!I43</f>
        <v>0</v>
      </c>
      <c r="C10" s="9">
        <f>+'24-03-409'!J43</f>
        <v>0</v>
      </c>
      <c r="D10" s="9">
        <f>+'24-03-409'!L43</f>
        <v>0</v>
      </c>
      <c r="E10" s="9">
        <f>+'24-03-409'!M43</f>
        <v>0</v>
      </c>
      <c r="F10" s="9">
        <f>+'24-03-409'!N43</f>
        <v>0</v>
      </c>
      <c r="G10" s="9">
        <f>+'24-03-409'!Q43</f>
        <v>0</v>
      </c>
      <c r="H10" s="9">
        <f>+'24-03-409'!R43</f>
        <v>0</v>
      </c>
      <c r="I10" s="9">
        <f>+'24-03-409'!S43</f>
        <v>0</v>
      </c>
      <c r="J10" s="9">
        <f>+'24-03-409'!T43</f>
        <v>0</v>
      </c>
      <c r="K10" s="9">
        <f>+'24-03-409'!U43</f>
        <v>0</v>
      </c>
      <c r="L10" s="9">
        <f>+'24-03-409'!V43</f>
        <v>0</v>
      </c>
      <c r="M10" s="9">
        <f>+'24-03-409'!W43</f>
        <v>0</v>
      </c>
      <c r="N10" s="9">
        <f>+'24-03-409'!X43</f>
        <v>0</v>
      </c>
      <c r="O10" s="9">
        <f>+'24-03-409'!Y43</f>
        <v>0</v>
      </c>
      <c r="P10" s="9">
        <f>+'24-03-409'!Z43</f>
        <v>0</v>
      </c>
      <c r="Q10" s="9">
        <f>+'24-03-409'!AA43</f>
        <v>0</v>
      </c>
      <c r="R10" s="9">
        <f>+'24-03-409'!AB43</f>
        <v>0</v>
      </c>
      <c r="S10" s="9">
        <f>+'24-03-409'!AC43</f>
        <v>0</v>
      </c>
      <c r="T10" s="9">
        <f>+'24-03-409'!AD43</f>
        <v>0</v>
      </c>
      <c r="U10" s="9">
        <f>+'24-03-409'!AE43</f>
        <v>0</v>
      </c>
      <c r="V10" s="9">
        <f>+'24-03-409'!AF43</f>
        <v>0</v>
      </c>
      <c r="W10" s="9">
        <f>+'24-03-409'!AG43</f>
        <v>0</v>
      </c>
      <c r="X10" s="11">
        <f>+'24-03-409'!AH43</f>
        <v>0</v>
      </c>
      <c r="Y10" s="11">
        <f>+'24-03-409'!AI43</f>
        <v>0</v>
      </c>
    </row>
    <row r="11" spans="1:25" s="12" customFormat="1" ht="26.25" customHeight="1">
      <c r="A11" s="10" t="s">
        <v>14</v>
      </c>
      <c r="B11" s="9">
        <f>+'24-03-409'!I55</f>
        <v>0</v>
      </c>
      <c r="C11" s="9">
        <f>+'24-03-409'!J55</f>
        <v>0</v>
      </c>
      <c r="D11" s="9">
        <f>+'24-03-409'!L55</f>
        <v>0</v>
      </c>
      <c r="E11" s="9">
        <f>+'24-03-409'!M55</f>
        <v>0</v>
      </c>
      <c r="F11" s="9">
        <f>+'24-03-409'!N55</f>
        <v>0</v>
      </c>
      <c r="G11" s="9">
        <f>+'24-03-409'!Q55</f>
        <v>0</v>
      </c>
      <c r="H11" s="9">
        <f>+'24-03-409'!R55</f>
        <v>0</v>
      </c>
      <c r="I11" s="9">
        <f>+'24-03-409'!S55</f>
        <v>0</v>
      </c>
      <c r="J11" s="9">
        <f>+'24-03-409'!T55</f>
        <v>0</v>
      </c>
      <c r="K11" s="9">
        <f>+'24-03-409'!U55</f>
        <v>0</v>
      </c>
      <c r="L11" s="9">
        <f>+'24-03-409'!V55</f>
        <v>0</v>
      </c>
      <c r="M11" s="9">
        <f>+'24-03-409'!W55</f>
        <v>0</v>
      </c>
      <c r="N11" s="9">
        <f>+'24-03-409'!X55</f>
        <v>0</v>
      </c>
      <c r="O11" s="9">
        <f>+'24-03-409'!Y55</f>
        <v>0</v>
      </c>
      <c r="P11" s="9">
        <f>+'24-03-409'!Z55</f>
        <v>0</v>
      </c>
      <c r="Q11" s="9">
        <f>+'24-03-409'!AA55</f>
        <v>0</v>
      </c>
      <c r="R11" s="9">
        <f>+'24-03-409'!AB55</f>
        <v>0</v>
      </c>
      <c r="S11" s="9">
        <f>+'24-03-409'!AC55</f>
        <v>0</v>
      </c>
      <c r="T11" s="9">
        <f>+'24-03-409'!AD55</f>
        <v>0</v>
      </c>
      <c r="U11" s="9">
        <f>+'24-03-409'!AE55</f>
        <v>0</v>
      </c>
      <c r="V11" s="9">
        <f>+'24-03-409'!AF55</f>
        <v>0</v>
      </c>
      <c r="W11" s="9">
        <f>+'24-03-409'!AG55</f>
        <v>0</v>
      </c>
      <c r="X11" s="11">
        <f>+'24-03-409'!AH55</f>
        <v>0</v>
      </c>
      <c r="Y11" s="11">
        <f>+'24-03-409'!AI55</f>
        <v>0</v>
      </c>
    </row>
    <row r="12" spans="1:25" s="12" customFormat="1" ht="26.25" customHeight="1">
      <c r="A12" s="43" t="s">
        <v>59</v>
      </c>
      <c r="B12" s="9">
        <f>+'24-03-409'!I67</f>
        <v>0</v>
      </c>
      <c r="C12" s="9">
        <f>+'24-03-409'!J67</f>
        <v>0</v>
      </c>
      <c r="D12" s="9">
        <f>+'24-03-409'!L67</f>
        <v>0</v>
      </c>
      <c r="E12" s="9">
        <f>+'24-03-409'!M67</f>
        <v>0</v>
      </c>
      <c r="F12" s="9">
        <f>+'24-03-409'!N67</f>
        <v>0</v>
      </c>
      <c r="G12" s="9">
        <f>+'24-03-409'!Q67</f>
        <v>0</v>
      </c>
      <c r="H12" s="9">
        <f>+'24-03-409'!R67</f>
        <v>0</v>
      </c>
      <c r="I12" s="9">
        <f>+'24-03-409'!S67</f>
        <v>0</v>
      </c>
      <c r="J12" s="9">
        <f>+'24-03-409'!T67</f>
        <v>0</v>
      </c>
      <c r="K12" s="9">
        <f>+'24-03-409'!U67</f>
        <v>0</v>
      </c>
      <c r="L12" s="9">
        <f>+'24-03-409'!V67</f>
        <v>0</v>
      </c>
      <c r="M12" s="9">
        <f>+'24-03-409'!W67</f>
        <v>0</v>
      </c>
      <c r="N12" s="9">
        <f>+'24-03-409'!X67</f>
        <v>0</v>
      </c>
      <c r="O12" s="9">
        <f>+'24-03-409'!Y67</f>
        <v>0</v>
      </c>
      <c r="P12" s="9">
        <f>+'24-03-409'!Z67</f>
        <v>0</v>
      </c>
      <c r="Q12" s="9">
        <f>+'24-03-409'!AA67</f>
        <v>0</v>
      </c>
      <c r="R12" s="9">
        <f>+'24-03-409'!AB67</f>
        <v>0</v>
      </c>
      <c r="S12" s="9">
        <f>+'24-03-409'!AC67</f>
        <v>0</v>
      </c>
      <c r="T12" s="9">
        <f>+'24-03-409'!AD67</f>
        <v>0</v>
      </c>
      <c r="U12" s="9">
        <f>+'24-03-409'!AE67</f>
        <v>0</v>
      </c>
      <c r="V12" s="9">
        <f>+'24-03-409'!AF67</f>
        <v>0</v>
      </c>
      <c r="W12" s="9">
        <f>+'24-03-409'!AG67</f>
        <v>0</v>
      </c>
      <c r="X12" s="11">
        <f>+'24-03-409'!AH67</f>
        <v>0</v>
      </c>
      <c r="Y12" s="11">
        <f>+'24-03-409'!AI67</f>
        <v>0</v>
      </c>
    </row>
    <row r="13" spans="1:25" s="12" customFormat="1" ht="26.25" customHeight="1">
      <c r="A13" s="10" t="s">
        <v>15</v>
      </c>
      <c r="B13" s="9">
        <f>+'24-03-409'!I79</f>
        <v>0</v>
      </c>
      <c r="C13" s="9">
        <f>+'24-03-409'!J79</f>
        <v>0</v>
      </c>
      <c r="D13" s="9">
        <f>+'24-03-409'!L79</f>
        <v>0</v>
      </c>
      <c r="E13" s="9">
        <f>+'24-03-409'!M79</f>
        <v>0</v>
      </c>
      <c r="F13" s="9">
        <f>+'24-03-409'!N79</f>
        <v>0</v>
      </c>
      <c r="G13" s="9">
        <f>+'24-03-409'!Q79</f>
        <v>0</v>
      </c>
      <c r="H13" s="9">
        <f>+'24-03-409'!R79</f>
        <v>0</v>
      </c>
      <c r="I13" s="9">
        <f>+'24-03-409'!S79</f>
        <v>0</v>
      </c>
      <c r="J13" s="9">
        <f>+'24-03-409'!T79</f>
        <v>0</v>
      </c>
      <c r="K13" s="9">
        <f>+'24-03-409'!U79</f>
        <v>0</v>
      </c>
      <c r="L13" s="9">
        <f>+'24-03-409'!V79</f>
        <v>0</v>
      </c>
      <c r="M13" s="9">
        <f>+'24-03-409'!W79</f>
        <v>0</v>
      </c>
      <c r="N13" s="9">
        <f>+'24-03-409'!X79</f>
        <v>0</v>
      </c>
      <c r="O13" s="9">
        <f>+'24-03-409'!Y79</f>
        <v>0</v>
      </c>
      <c r="P13" s="9">
        <f>+'24-03-409'!Z79</f>
        <v>0</v>
      </c>
      <c r="Q13" s="9">
        <f>+'24-03-409'!AA79</f>
        <v>0</v>
      </c>
      <c r="R13" s="9">
        <f>+'24-03-409'!AB79</f>
        <v>0</v>
      </c>
      <c r="S13" s="9">
        <f>+'24-03-409'!AC79</f>
        <v>0</v>
      </c>
      <c r="T13" s="9">
        <f>+'24-03-409'!AD79</f>
        <v>0</v>
      </c>
      <c r="U13" s="9">
        <f>+'24-03-409'!AE79</f>
        <v>0</v>
      </c>
      <c r="V13" s="9">
        <f>+'24-03-409'!AF79</f>
        <v>0</v>
      </c>
      <c r="W13" s="9">
        <f>+'24-03-409'!AG79</f>
        <v>0</v>
      </c>
      <c r="X13" s="11">
        <f>+'24-03-409'!AH79</f>
        <v>0</v>
      </c>
      <c r="Y13" s="11">
        <f>+'24-03-409'!AI79</f>
        <v>0</v>
      </c>
    </row>
    <row r="14" spans="1:25" s="12" customFormat="1" ht="26.25" customHeight="1">
      <c r="A14" s="10" t="s">
        <v>16</v>
      </c>
      <c r="B14" s="9">
        <f>+'24-03-409'!I91</f>
        <v>0</v>
      </c>
      <c r="C14" s="9">
        <f>+'24-03-409'!J91</f>
        <v>0</v>
      </c>
      <c r="D14" s="9">
        <f>+'24-03-409'!L91</f>
        <v>0</v>
      </c>
      <c r="E14" s="9">
        <f>+'24-03-409'!M91</f>
        <v>0</v>
      </c>
      <c r="F14" s="9">
        <f>+'24-03-409'!N91</f>
        <v>0</v>
      </c>
      <c r="G14" s="9">
        <f>+'24-03-409'!Q91</f>
        <v>0</v>
      </c>
      <c r="H14" s="9">
        <f>+'24-03-409'!R91</f>
        <v>0</v>
      </c>
      <c r="I14" s="9">
        <f>+'24-03-409'!S91</f>
        <v>0</v>
      </c>
      <c r="J14" s="9">
        <f>+'24-03-409'!T91</f>
        <v>0</v>
      </c>
      <c r="K14" s="9">
        <f>+'24-03-409'!U91</f>
        <v>0</v>
      </c>
      <c r="L14" s="9">
        <f>+'24-03-409'!V91</f>
        <v>0</v>
      </c>
      <c r="M14" s="9">
        <f>+'24-03-409'!W91</f>
        <v>0</v>
      </c>
      <c r="N14" s="9">
        <f>+'24-03-409'!X91</f>
        <v>0</v>
      </c>
      <c r="O14" s="9">
        <f>+'24-03-409'!Y91</f>
        <v>0</v>
      </c>
      <c r="P14" s="9">
        <f>+'24-03-409'!Z91</f>
        <v>0</v>
      </c>
      <c r="Q14" s="9">
        <f>+'24-03-409'!AA91</f>
        <v>0</v>
      </c>
      <c r="R14" s="9">
        <f>+'24-03-409'!AB91</f>
        <v>0</v>
      </c>
      <c r="S14" s="9">
        <f>+'24-03-409'!AC91</f>
        <v>0</v>
      </c>
      <c r="T14" s="9">
        <f>+'24-03-409'!AD91</f>
        <v>0</v>
      </c>
      <c r="U14" s="9">
        <f>+'24-03-409'!AE91</f>
        <v>0</v>
      </c>
      <c r="V14" s="9">
        <f>+'24-03-409'!AF91</f>
        <v>0</v>
      </c>
      <c r="W14" s="9">
        <f>+'24-03-409'!AG91</f>
        <v>0</v>
      </c>
      <c r="X14" s="11">
        <f>+'24-03-409'!AH91</f>
        <v>0</v>
      </c>
      <c r="Y14" s="11">
        <f>+'24-03-409'!AI91</f>
        <v>0</v>
      </c>
    </row>
    <row r="15" spans="1:25" s="12" customFormat="1" ht="26.25" customHeight="1">
      <c r="A15" s="43" t="s">
        <v>63</v>
      </c>
      <c r="B15" s="9">
        <f>+'24-03-409'!I103</f>
        <v>0</v>
      </c>
      <c r="C15" s="9">
        <f>+'24-03-409'!J103</f>
        <v>0</v>
      </c>
      <c r="D15" s="9">
        <f>+'24-03-409'!L103</f>
        <v>0</v>
      </c>
      <c r="E15" s="9">
        <f>+'24-03-409'!M103</f>
        <v>0</v>
      </c>
      <c r="F15" s="9">
        <f>+'24-03-409'!N103</f>
        <v>0</v>
      </c>
      <c r="G15" s="9">
        <f>+'24-03-409'!Q103</f>
        <v>0</v>
      </c>
      <c r="H15" s="9">
        <f>+'24-03-409'!R103</f>
        <v>0</v>
      </c>
      <c r="I15" s="9">
        <f>+'24-03-409'!S103</f>
        <v>0</v>
      </c>
      <c r="J15" s="9">
        <f>+'24-03-409'!T103</f>
        <v>0</v>
      </c>
      <c r="K15" s="9">
        <f>+'24-03-409'!U103</f>
        <v>0</v>
      </c>
      <c r="L15" s="9">
        <f>+'24-03-409'!V103</f>
        <v>0</v>
      </c>
      <c r="M15" s="9">
        <f>+'24-03-409'!W103</f>
        <v>0</v>
      </c>
      <c r="N15" s="9">
        <f>+'24-03-409'!X103</f>
        <v>0</v>
      </c>
      <c r="O15" s="9">
        <f>+'24-03-409'!Y103</f>
        <v>0</v>
      </c>
      <c r="P15" s="9">
        <f>+'24-03-409'!Z103</f>
        <v>0</v>
      </c>
      <c r="Q15" s="9">
        <f>+'24-03-409'!AA103</f>
        <v>0</v>
      </c>
      <c r="R15" s="9">
        <f>+'24-03-409'!AB103</f>
        <v>0</v>
      </c>
      <c r="S15" s="9">
        <f>+'24-03-409'!AC103</f>
        <v>0</v>
      </c>
      <c r="T15" s="9">
        <f>+'24-03-409'!AD103</f>
        <v>0</v>
      </c>
      <c r="U15" s="9">
        <f>+'24-03-409'!AE103</f>
        <v>0</v>
      </c>
      <c r="V15" s="9">
        <f>+'24-03-409'!AF103</f>
        <v>0</v>
      </c>
      <c r="W15" s="9">
        <f>+'24-03-409'!AG103</f>
        <v>0</v>
      </c>
      <c r="X15" s="11">
        <f>+'24-03-409'!AH103</f>
        <v>0</v>
      </c>
      <c r="Y15" s="11">
        <f>+'24-03-409'!AI103</f>
        <v>0</v>
      </c>
    </row>
    <row r="16" spans="1:25" s="12" customFormat="1" ht="26.25" customHeight="1">
      <c r="A16" s="43" t="s">
        <v>65</v>
      </c>
      <c r="B16" s="9">
        <f>+'24-03-409'!I115</f>
        <v>0</v>
      </c>
      <c r="C16" s="9">
        <f>+'24-03-409'!J115</f>
        <v>0</v>
      </c>
      <c r="D16" s="9">
        <f>+'24-03-409'!L115</f>
        <v>0</v>
      </c>
      <c r="E16" s="9">
        <f>+'24-03-409'!M115</f>
        <v>0</v>
      </c>
      <c r="F16" s="9">
        <f>+'24-03-409'!N115</f>
        <v>0</v>
      </c>
      <c r="G16" s="9">
        <f>+'24-03-409'!Q115</f>
        <v>0</v>
      </c>
      <c r="H16" s="9">
        <f>+'24-03-409'!R115</f>
        <v>0</v>
      </c>
      <c r="I16" s="9">
        <f>+'24-03-409'!S115</f>
        <v>0</v>
      </c>
      <c r="J16" s="9">
        <f>+'24-03-409'!T115</f>
        <v>0</v>
      </c>
      <c r="K16" s="9">
        <f>+'24-03-409'!U115</f>
        <v>0</v>
      </c>
      <c r="L16" s="9">
        <f>+'24-03-409'!V115</f>
        <v>0</v>
      </c>
      <c r="M16" s="9">
        <f>+'24-03-409'!W115</f>
        <v>0</v>
      </c>
      <c r="N16" s="9">
        <f>+'24-03-409'!X115</f>
        <v>0</v>
      </c>
      <c r="O16" s="9">
        <f>+'24-03-409'!Y115</f>
        <v>0</v>
      </c>
      <c r="P16" s="9">
        <f>+'24-03-409'!Z115</f>
        <v>0</v>
      </c>
      <c r="Q16" s="9">
        <f>+'24-03-409'!AA115</f>
        <v>0</v>
      </c>
      <c r="R16" s="9">
        <f>+'24-03-409'!AB115</f>
        <v>0</v>
      </c>
      <c r="S16" s="9">
        <f>+'24-03-409'!AC115</f>
        <v>0</v>
      </c>
      <c r="T16" s="9">
        <f>+'24-03-409'!AD115</f>
        <v>0</v>
      </c>
      <c r="U16" s="9">
        <f>+'24-03-409'!AE115</f>
        <v>0</v>
      </c>
      <c r="V16" s="9">
        <f>+'24-03-409'!AF115</f>
        <v>0</v>
      </c>
      <c r="W16" s="9">
        <f>+'24-03-409'!AG115</f>
        <v>0</v>
      </c>
      <c r="X16" s="11">
        <f>+'24-03-409'!AH115</f>
        <v>0</v>
      </c>
      <c r="Y16" s="11">
        <f>+'24-03-409'!AI115</f>
        <v>0</v>
      </c>
    </row>
    <row r="17" spans="1:25" s="12" customFormat="1" ht="26.25" customHeight="1">
      <c r="A17" s="10" t="s">
        <v>17</v>
      </c>
      <c r="B17" s="9">
        <f>+'24-03-409'!I127</f>
        <v>0</v>
      </c>
      <c r="C17" s="9">
        <f>+'24-03-409'!J127</f>
        <v>0</v>
      </c>
      <c r="D17" s="9">
        <f>+'24-03-409'!L127</f>
        <v>0</v>
      </c>
      <c r="E17" s="9">
        <f>+'24-03-409'!M127</f>
        <v>0</v>
      </c>
      <c r="F17" s="9">
        <f>+'24-03-409'!N127</f>
        <v>0</v>
      </c>
      <c r="G17" s="9">
        <f>+'24-03-409'!Q127</f>
        <v>0</v>
      </c>
      <c r="H17" s="9">
        <f>+'24-03-409'!R127</f>
        <v>0</v>
      </c>
      <c r="I17" s="9">
        <f>+'24-03-409'!S127</f>
        <v>0</v>
      </c>
      <c r="J17" s="9">
        <f>+'24-03-409'!T127</f>
        <v>0</v>
      </c>
      <c r="K17" s="9">
        <f>+'24-03-409'!U127</f>
        <v>0</v>
      </c>
      <c r="L17" s="9">
        <f>+'24-03-409'!V127</f>
        <v>0</v>
      </c>
      <c r="M17" s="9">
        <f>+'24-03-409'!W127</f>
        <v>0</v>
      </c>
      <c r="N17" s="9">
        <f>+'24-03-409'!X127</f>
        <v>0</v>
      </c>
      <c r="O17" s="9">
        <f>+'24-03-409'!Y127</f>
        <v>0</v>
      </c>
      <c r="P17" s="9">
        <f>+'24-03-409'!Z127</f>
        <v>0</v>
      </c>
      <c r="Q17" s="9">
        <f>+'24-03-409'!AA127</f>
        <v>0</v>
      </c>
      <c r="R17" s="9">
        <f>+'24-03-409'!AB127</f>
        <v>0</v>
      </c>
      <c r="S17" s="9">
        <f>+'24-03-409'!AC127</f>
        <v>0</v>
      </c>
      <c r="T17" s="9">
        <f>+'24-03-409'!AD127</f>
        <v>0</v>
      </c>
      <c r="U17" s="9">
        <f>+'24-03-409'!AE127</f>
        <v>0</v>
      </c>
      <c r="V17" s="9">
        <f>+'24-03-409'!AF127</f>
        <v>0</v>
      </c>
      <c r="W17" s="9">
        <f>+'24-03-409'!AG127</f>
        <v>0</v>
      </c>
      <c r="X17" s="11">
        <f>+'24-03-409'!AH127</f>
        <v>0</v>
      </c>
      <c r="Y17" s="11">
        <f>+'24-03-409'!AI127</f>
        <v>0</v>
      </c>
    </row>
    <row r="18" spans="1:25" s="12" customFormat="1" ht="26.25" customHeight="1">
      <c r="A18" s="43" t="s">
        <v>68</v>
      </c>
      <c r="B18" s="9">
        <f>+'24-03-409'!I139</f>
        <v>0</v>
      </c>
      <c r="C18" s="9">
        <f>+'24-03-409'!J139</f>
        <v>0</v>
      </c>
      <c r="D18" s="9">
        <f>+'24-03-409'!L139</f>
        <v>0</v>
      </c>
      <c r="E18" s="9">
        <f>+'24-03-409'!M139</f>
        <v>0</v>
      </c>
      <c r="F18" s="9">
        <f>+'24-03-409'!N139</f>
        <v>0</v>
      </c>
      <c r="G18" s="9">
        <f>+'24-03-409'!Q139</f>
        <v>0</v>
      </c>
      <c r="H18" s="9">
        <f>+'24-03-409'!R139</f>
        <v>0</v>
      </c>
      <c r="I18" s="9">
        <f>+'24-03-409'!S139</f>
        <v>0</v>
      </c>
      <c r="J18" s="9">
        <f>+'24-03-409'!T139</f>
        <v>0</v>
      </c>
      <c r="K18" s="9">
        <f>+'24-03-409'!U139</f>
        <v>0</v>
      </c>
      <c r="L18" s="9">
        <f>+'24-03-409'!V139</f>
        <v>0</v>
      </c>
      <c r="M18" s="9">
        <f>+'24-03-409'!W139</f>
        <v>0</v>
      </c>
      <c r="N18" s="9">
        <f>+'24-03-409'!X139</f>
        <v>0</v>
      </c>
      <c r="O18" s="9">
        <f>+'24-03-409'!Y139</f>
        <v>0</v>
      </c>
      <c r="P18" s="9">
        <f>+'24-03-409'!Z139</f>
        <v>0</v>
      </c>
      <c r="Q18" s="9">
        <f>+'24-03-409'!AA139</f>
        <v>0</v>
      </c>
      <c r="R18" s="9">
        <f>+'24-03-409'!AB139</f>
        <v>0</v>
      </c>
      <c r="S18" s="9">
        <f>+'24-03-409'!AC139</f>
        <v>0</v>
      </c>
      <c r="T18" s="9">
        <f>+'24-03-409'!AD139</f>
        <v>0</v>
      </c>
      <c r="U18" s="9">
        <f>+'24-03-409'!AE139</f>
        <v>0</v>
      </c>
      <c r="V18" s="9">
        <f>+'24-03-409'!AF139</f>
        <v>0</v>
      </c>
      <c r="W18" s="9">
        <f>+'24-03-409'!AG139</f>
        <v>0</v>
      </c>
      <c r="X18" s="11">
        <f>+'24-03-409'!AH139</f>
        <v>0</v>
      </c>
      <c r="Y18" s="11">
        <f>+'24-03-409'!AI139</f>
        <v>0</v>
      </c>
    </row>
    <row r="19" spans="1:25" s="12" customFormat="1" ht="26.25" customHeight="1">
      <c r="A19" s="10" t="s">
        <v>18</v>
      </c>
      <c r="B19" s="9">
        <f>+'24-03-409'!I151</f>
        <v>0</v>
      </c>
      <c r="C19" s="9">
        <f>+'24-03-409'!J151</f>
        <v>0</v>
      </c>
      <c r="D19" s="9">
        <f>+'24-03-409'!L151</f>
        <v>0</v>
      </c>
      <c r="E19" s="9">
        <f>+'24-03-409'!M151</f>
        <v>0</v>
      </c>
      <c r="F19" s="9">
        <f>+'24-03-409'!N151</f>
        <v>0</v>
      </c>
      <c r="G19" s="9">
        <f>+'24-03-409'!Q151</f>
        <v>0</v>
      </c>
      <c r="H19" s="9">
        <f>+'24-03-409'!R151</f>
        <v>0</v>
      </c>
      <c r="I19" s="9">
        <f>+'24-03-409'!S151</f>
        <v>0</v>
      </c>
      <c r="J19" s="9">
        <f>+'24-03-409'!T151</f>
        <v>0</v>
      </c>
      <c r="K19" s="9">
        <f>+'24-03-409'!U151</f>
        <v>0</v>
      </c>
      <c r="L19" s="9">
        <f>+'24-03-409'!V151</f>
        <v>0</v>
      </c>
      <c r="M19" s="9">
        <f>+'24-03-409'!W151</f>
        <v>0</v>
      </c>
      <c r="N19" s="9">
        <f>+'24-03-409'!X151</f>
        <v>0</v>
      </c>
      <c r="O19" s="9">
        <f>+'24-03-409'!Y151</f>
        <v>0</v>
      </c>
      <c r="P19" s="9">
        <f>+'24-03-409'!Z151</f>
        <v>0</v>
      </c>
      <c r="Q19" s="9">
        <f>+'24-03-409'!AA151</f>
        <v>0</v>
      </c>
      <c r="R19" s="9">
        <f>+'24-03-409'!AB151</f>
        <v>0</v>
      </c>
      <c r="S19" s="9">
        <f>+'24-03-409'!AC151</f>
        <v>0</v>
      </c>
      <c r="T19" s="9">
        <f>+'24-03-409'!AD151</f>
        <v>0</v>
      </c>
      <c r="U19" s="9">
        <f>+'24-03-409'!AE151</f>
        <v>0</v>
      </c>
      <c r="V19" s="9">
        <f>+'24-03-409'!AF151</f>
        <v>0</v>
      </c>
      <c r="W19" s="9">
        <f>+'24-03-409'!AG151</f>
        <v>0</v>
      </c>
      <c r="X19" s="11">
        <f>+'24-03-409'!AH151</f>
        <v>0</v>
      </c>
      <c r="Y19" s="11">
        <f>+'24-03-409'!AI151</f>
        <v>0</v>
      </c>
    </row>
    <row r="20" spans="1:25" s="12" customFormat="1" ht="26.25" customHeight="1">
      <c r="A20" s="15" t="s">
        <v>71</v>
      </c>
      <c r="B20" s="9">
        <f>+'24-03-409'!I163</f>
        <v>0</v>
      </c>
      <c r="C20" s="9">
        <f>+'24-03-409'!J163</f>
        <v>0</v>
      </c>
      <c r="D20" s="9">
        <f>+'24-03-409'!L163</f>
        <v>0</v>
      </c>
      <c r="E20" s="9">
        <f>+'24-03-409'!M163</f>
        <v>0</v>
      </c>
      <c r="F20" s="9">
        <f>+'24-03-409'!N163</f>
        <v>0</v>
      </c>
      <c r="G20" s="9">
        <f>+'24-03-409'!Q163</f>
        <v>0</v>
      </c>
      <c r="H20" s="9">
        <f>+'24-03-409'!R163</f>
        <v>0</v>
      </c>
      <c r="I20" s="9">
        <f>+'24-03-409'!S163</f>
        <v>0</v>
      </c>
      <c r="J20" s="9">
        <f>+'24-03-409'!T163</f>
        <v>0</v>
      </c>
      <c r="K20" s="9">
        <f>+'24-03-409'!U163</f>
        <v>0</v>
      </c>
      <c r="L20" s="9">
        <f>+'24-03-409'!V163</f>
        <v>0</v>
      </c>
      <c r="M20" s="9">
        <f>+'24-03-409'!W163</f>
        <v>0</v>
      </c>
      <c r="N20" s="9">
        <f>+'24-03-409'!X163</f>
        <v>0</v>
      </c>
      <c r="O20" s="9">
        <f>+'24-03-409'!Y163</f>
        <v>0</v>
      </c>
      <c r="P20" s="9">
        <f>+'24-03-409'!Z163</f>
        <v>0</v>
      </c>
      <c r="Q20" s="9">
        <f>+'24-03-409'!AA163</f>
        <v>0</v>
      </c>
      <c r="R20" s="9">
        <f>+'24-03-409'!AB163</f>
        <v>0</v>
      </c>
      <c r="S20" s="9">
        <f>+'24-03-409'!AC163</f>
        <v>0</v>
      </c>
      <c r="T20" s="9">
        <f>+'24-03-409'!AD163</f>
        <v>0</v>
      </c>
      <c r="U20" s="9">
        <f>+'24-03-409'!AE163</f>
        <v>0</v>
      </c>
      <c r="V20" s="9">
        <f>+'24-03-409'!AF163</f>
        <v>0</v>
      </c>
      <c r="W20" s="9">
        <f>+'24-03-409'!AG163</f>
        <v>0</v>
      </c>
      <c r="X20" s="11">
        <f>+'24-03-409'!AH163</f>
        <v>0</v>
      </c>
      <c r="Y20" s="11">
        <f>+'24-03-409'!AI163</f>
        <v>0</v>
      </c>
    </row>
    <row r="21" spans="1:25" s="12" customFormat="1" ht="26.25" customHeight="1">
      <c r="A21" s="13" t="s">
        <v>20</v>
      </c>
      <c r="B21" s="9">
        <f>+'24-03-409'!I175</f>
        <v>0</v>
      </c>
      <c r="C21" s="9">
        <f>+'24-03-409'!J175</f>
        <v>0</v>
      </c>
      <c r="D21" s="9">
        <f>+'24-03-409'!L175</f>
        <v>0</v>
      </c>
      <c r="E21" s="9">
        <f>+'24-03-409'!M175</f>
        <v>0</v>
      </c>
      <c r="F21" s="9">
        <f>+'24-03-409'!N175</f>
        <v>0</v>
      </c>
      <c r="G21" s="9">
        <f>+'24-03-409'!Q175</f>
        <v>0</v>
      </c>
      <c r="H21" s="9">
        <f>+'24-03-409'!R175</f>
        <v>0</v>
      </c>
      <c r="I21" s="9">
        <f>+'24-03-409'!S175</f>
        <v>0</v>
      </c>
      <c r="J21" s="9">
        <f>+'24-03-409'!T175</f>
        <v>0</v>
      </c>
      <c r="K21" s="9">
        <f>+'24-03-409'!U175</f>
        <v>0</v>
      </c>
      <c r="L21" s="9">
        <f>+'24-03-409'!V175</f>
        <v>0</v>
      </c>
      <c r="M21" s="9">
        <f>+'24-03-409'!W175</f>
        <v>0</v>
      </c>
      <c r="N21" s="9">
        <f>+'24-03-409'!X175</f>
        <v>0</v>
      </c>
      <c r="O21" s="9">
        <f>+'24-03-409'!Y175</f>
        <v>0</v>
      </c>
      <c r="P21" s="9">
        <f>+'24-03-409'!Z175</f>
        <v>0</v>
      </c>
      <c r="Q21" s="9">
        <f>+'24-03-409'!AA175</f>
        <v>0</v>
      </c>
      <c r="R21" s="9">
        <f>+'24-03-409'!AB175</f>
        <v>0</v>
      </c>
      <c r="S21" s="9">
        <f>+'24-03-409'!AC175</f>
        <v>0</v>
      </c>
      <c r="T21" s="9">
        <f>+'24-03-409'!AD175</f>
        <v>0</v>
      </c>
      <c r="U21" s="9">
        <f>+'24-03-409'!AE175</f>
        <v>0</v>
      </c>
      <c r="V21" s="9">
        <f>+'24-03-409'!AF175</f>
        <v>0</v>
      </c>
      <c r="W21" s="9">
        <f>+'24-03-409'!AG175</f>
        <v>0</v>
      </c>
      <c r="X21" s="11">
        <f>+'24-03-409'!AH175</f>
        <v>0</v>
      </c>
      <c r="Y21" s="11">
        <f>+'24-03-409'!AI175</f>
        <v>0</v>
      </c>
    </row>
    <row r="22" spans="1:25" s="12" customFormat="1" ht="26.25" customHeight="1">
      <c r="A22" s="13" t="s">
        <v>19</v>
      </c>
      <c r="B22" s="9">
        <f>+'24-03-409'!I187</f>
        <v>0</v>
      </c>
      <c r="C22" s="9">
        <f>+'24-03-409'!J187</f>
        <v>0</v>
      </c>
      <c r="D22" s="9">
        <f>+'24-03-409'!L187</f>
        <v>0</v>
      </c>
      <c r="E22" s="9">
        <f>+'24-03-409'!M187</f>
        <v>0</v>
      </c>
      <c r="F22" s="9">
        <f>+'24-03-409'!N187</f>
        <v>0</v>
      </c>
      <c r="G22" s="9">
        <f>+'24-03-409'!Q187</f>
        <v>0</v>
      </c>
      <c r="H22" s="9">
        <f>+'24-03-409'!R187</f>
        <v>0</v>
      </c>
      <c r="I22" s="9">
        <f>+'24-03-409'!S187</f>
        <v>0</v>
      </c>
      <c r="J22" s="9">
        <f>+'24-03-409'!T187</f>
        <v>0</v>
      </c>
      <c r="K22" s="9">
        <f>+'24-03-409'!U187</f>
        <v>0</v>
      </c>
      <c r="L22" s="9">
        <f>+'24-03-409'!V187</f>
        <v>0</v>
      </c>
      <c r="M22" s="9">
        <f>+'24-03-409'!W187</f>
        <v>0</v>
      </c>
      <c r="N22" s="9">
        <f>+'24-03-409'!X187</f>
        <v>0</v>
      </c>
      <c r="O22" s="9">
        <f>+'24-03-409'!Y187</f>
        <v>0</v>
      </c>
      <c r="P22" s="9">
        <f>+'24-03-409'!Z187</f>
        <v>0</v>
      </c>
      <c r="Q22" s="9">
        <f>+'24-03-409'!AA187</f>
        <v>0</v>
      </c>
      <c r="R22" s="9">
        <f>+'24-03-409'!AB187</f>
        <v>0</v>
      </c>
      <c r="S22" s="9">
        <f>+'24-03-409'!AC187</f>
        <v>0</v>
      </c>
      <c r="T22" s="9">
        <f>+'24-03-409'!AD187</f>
        <v>0</v>
      </c>
      <c r="U22" s="9">
        <f>+'24-03-409'!AE187</f>
        <v>0</v>
      </c>
      <c r="V22" s="9">
        <f>+'24-03-409'!AF187</f>
        <v>0</v>
      </c>
      <c r="W22" s="9">
        <f>+'24-03-409'!AG187</f>
        <v>0</v>
      </c>
      <c r="X22" s="11">
        <f>+'24-03-409'!AH187</f>
        <v>0</v>
      </c>
      <c r="Y22" s="11">
        <f>+'24-03-409'!AI187</f>
        <v>0</v>
      </c>
    </row>
    <row r="23" spans="1:25" s="12" customFormat="1" ht="26.25" customHeight="1">
      <c r="A23" s="14" t="s">
        <v>49</v>
      </c>
      <c r="B23" s="9">
        <f>+'24-03-409'!I192</f>
        <v>694516000</v>
      </c>
      <c r="C23" s="9">
        <f>+'24-03-409'!J192</f>
        <v>421408518</v>
      </c>
      <c r="D23" s="9">
        <f>+'24-03-409'!L192</f>
        <v>0</v>
      </c>
      <c r="E23" s="9">
        <f>+'24-03-409'!M192</f>
        <v>0</v>
      </c>
      <c r="F23" s="9">
        <f>+'24-03-409'!N192</f>
        <v>0</v>
      </c>
      <c r="G23" s="9">
        <f>+'24-03-409'!Q192</f>
        <v>11175528</v>
      </c>
      <c r="H23" s="9">
        <f>+'24-03-409'!R192</f>
        <v>69487995</v>
      </c>
      <c r="I23" s="9">
        <f>+'24-03-409'!S192</f>
        <v>38762805</v>
      </c>
      <c r="J23" s="9">
        <f>+'24-03-409'!T192</f>
        <v>119426328</v>
      </c>
      <c r="K23" s="9">
        <f>+'24-03-409'!U192</f>
        <v>30287914</v>
      </c>
      <c r="L23" s="9">
        <f>+'24-03-409'!V192</f>
        <v>29328404</v>
      </c>
      <c r="M23" s="9">
        <f>+'24-03-409'!W192</f>
        <v>22400673</v>
      </c>
      <c r="N23" s="9">
        <f>+'24-03-409'!X192</f>
        <v>82016991</v>
      </c>
      <c r="O23" s="9">
        <f>+'24-03-409'!Y192</f>
        <v>0</v>
      </c>
      <c r="P23" s="9">
        <f>+'24-03-409'!Z192</f>
        <v>0</v>
      </c>
      <c r="Q23" s="9">
        <f>+'24-03-409'!AA192</f>
        <v>0</v>
      </c>
      <c r="R23" s="9">
        <f>+'24-03-409'!AB192</f>
        <v>0</v>
      </c>
      <c r="S23" s="9">
        <f>+'24-03-409'!AC192</f>
        <v>0</v>
      </c>
      <c r="T23" s="9">
        <f>+'24-03-409'!AD192</f>
        <v>0</v>
      </c>
      <c r="U23" s="9">
        <f>+'24-03-409'!AE192</f>
        <v>0</v>
      </c>
      <c r="V23" s="9">
        <f>+'24-03-409'!AF192</f>
        <v>0</v>
      </c>
      <c r="W23" s="9">
        <f>+'24-03-409'!AG192</f>
        <v>201443319</v>
      </c>
      <c r="X23" s="11">
        <f>+'24-03-409'!AH192</f>
        <v>0.29004849276330569</v>
      </c>
      <c r="Y23" s="11">
        <f>+'24-03-409'!AI192</f>
        <v>1</v>
      </c>
    </row>
    <row r="24" spans="1:25" ht="36" customHeight="1">
      <c r="A24" s="66" t="str">
        <f>"TOTAL ASIG."&amp;" "&amp;$A$5</f>
        <v>TOTAL ASIG. 24-03-409 PROGRAMA COMISIONADO INDIGENA</v>
      </c>
      <c r="B24" s="67">
        <f t="shared" ref="B24:W24" si="0">SUM(B8:B23)</f>
        <v>694516000</v>
      </c>
      <c r="C24" s="67">
        <f t="shared" si="0"/>
        <v>421408518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11175528</v>
      </c>
      <c r="H24" s="70">
        <f t="shared" si="0"/>
        <v>69487995</v>
      </c>
      <c r="I24" s="70">
        <f t="shared" si="0"/>
        <v>38762805</v>
      </c>
      <c r="J24" s="67">
        <f t="shared" si="0"/>
        <v>119426328</v>
      </c>
      <c r="K24" s="70">
        <f t="shared" si="0"/>
        <v>30287914</v>
      </c>
      <c r="L24" s="70">
        <f t="shared" si="0"/>
        <v>29328404</v>
      </c>
      <c r="M24" s="70">
        <f t="shared" si="0"/>
        <v>22400673</v>
      </c>
      <c r="N24" s="67">
        <f t="shared" si="0"/>
        <v>82016991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201443319</v>
      </c>
      <c r="X24" s="68">
        <f>IF(ISERROR(W24/B24),0,W24/B24)</f>
        <v>0.29004849276330569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46"/>
  <sheetViews>
    <sheetView tabSelected="1" workbookViewId="0">
      <pane xSplit="3" ySplit="7" topLeftCell="D211" activePane="bottomRight" state="frozen"/>
      <selection activeCell="A140" sqref="A140"/>
      <selection pane="topRight" activeCell="A140" sqref="A140"/>
      <selection pane="bottomLeft" activeCell="A140" sqref="A140"/>
      <selection pane="bottomRight" activeCell="A140" sqref="A140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38.7109375" style="2" customWidth="1"/>
    <col min="5" max="5" width="24.285156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4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customWidth="1" outlineLevel="1"/>
    <col min="24" max="24" width="12.140625" style="6" customWidth="1"/>
    <col min="25" max="27" width="12.140625" style="6" hidden="1" customWidth="1" outlineLevel="1"/>
    <col min="28" max="28" width="11.42578125" style="6" customWidth="1" collapsed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89" t="s">
        <v>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s="1" customFormat="1" ht="16.5" customHeight="1">
      <c r="A2" s="190" t="s">
        <v>77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35" s="1" customFormat="1" ht="16.5" customHeight="1">
      <c r="A3" s="189" t="s">
        <v>339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</row>
    <row r="4" spans="1:35" s="1" customFormat="1" ht="16.5" customHeight="1">
      <c r="A4" s="190" t="s">
        <v>48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</row>
    <row r="5" spans="1:35" ht="17.25" customHeight="1">
      <c r="A5" s="197" t="s">
        <v>83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35" s="3" customFormat="1" ht="25.5" customHeight="1">
      <c r="A6" s="191" t="s">
        <v>0</v>
      </c>
      <c r="B6" s="47" t="s">
        <v>34</v>
      </c>
      <c r="C6" s="192" t="s">
        <v>2</v>
      </c>
      <c r="D6" s="191" t="s">
        <v>30</v>
      </c>
      <c r="E6" s="192" t="s">
        <v>3</v>
      </c>
      <c r="F6" s="191" t="s">
        <v>31</v>
      </c>
      <c r="G6" s="191" t="s">
        <v>4</v>
      </c>
      <c r="H6" s="191"/>
      <c r="I6" s="199" t="s">
        <v>32</v>
      </c>
      <c r="J6" s="199" t="s">
        <v>10</v>
      </c>
      <c r="K6" s="191" t="s">
        <v>8</v>
      </c>
      <c r="L6" s="205" t="s">
        <v>21</v>
      </c>
      <c r="M6" s="206"/>
      <c r="N6" s="207"/>
      <c r="O6" s="191" t="s">
        <v>9</v>
      </c>
      <c r="P6" s="192" t="s">
        <v>5</v>
      </c>
      <c r="Q6" s="204" t="s">
        <v>33</v>
      </c>
      <c r="R6" s="204"/>
      <c r="S6" s="204"/>
      <c r="T6" s="194" t="s">
        <v>23</v>
      </c>
      <c r="U6" s="204" t="s">
        <v>33</v>
      </c>
      <c r="V6" s="204"/>
      <c r="W6" s="204"/>
      <c r="X6" s="208" t="s">
        <v>24</v>
      </c>
      <c r="Y6" s="204" t="s">
        <v>33</v>
      </c>
      <c r="Z6" s="204"/>
      <c r="AA6" s="204"/>
      <c r="AB6" s="194" t="s">
        <v>25</v>
      </c>
      <c r="AC6" s="204" t="s">
        <v>33</v>
      </c>
      <c r="AD6" s="204"/>
      <c r="AE6" s="204"/>
      <c r="AF6" s="194" t="s">
        <v>26</v>
      </c>
      <c r="AG6" s="194" t="s">
        <v>47</v>
      </c>
      <c r="AH6" s="196" t="s">
        <v>53</v>
      </c>
      <c r="AI6" s="196"/>
    </row>
    <row r="7" spans="1:35" s="3" customFormat="1" ht="22.5">
      <c r="A7" s="191"/>
      <c r="B7" s="48" t="s">
        <v>1</v>
      </c>
      <c r="C7" s="193"/>
      <c r="D7" s="191"/>
      <c r="E7" s="193"/>
      <c r="F7" s="191"/>
      <c r="G7" s="49" t="s">
        <v>6</v>
      </c>
      <c r="H7" s="49" t="s">
        <v>7</v>
      </c>
      <c r="I7" s="200"/>
      <c r="J7" s="200"/>
      <c r="K7" s="191"/>
      <c r="L7" s="50" t="s">
        <v>11</v>
      </c>
      <c r="M7" s="50" t="s">
        <v>22</v>
      </c>
      <c r="N7" s="51" t="s">
        <v>75</v>
      </c>
      <c r="O7" s="191"/>
      <c r="P7" s="193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9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201" t="s">
        <v>52</v>
      </c>
      <c r="C8" s="202"/>
      <c r="D8" s="20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IF(ISERROR(AG9/$AG$237),"-",AG9/$AG$237)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10" t="s">
        <v>56</v>
      </c>
      <c r="B19" s="211"/>
      <c r="C19" s="211"/>
      <c r="D19" s="211"/>
      <c r="E19" s="211"/>
      <c r="F19" s="211"/>
      <c r="G19" s="211"/>
      <c r="H19" s="212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IF(ISERROR(AG19/$AG$237),0,AG19/$AG$237)</f>
        <v>0</v>
      </c>
    </row>
    <row r="20" spans="1:35" ht="12.75" customHeight="1">
      <c r="A20" s="36"/>
      <c r="B20" s="213" t="s">
        <v>12</v>
      </c>
      <c r="C20" s="214"/>
      <c r="D20" s="215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IF(ISERROR(AG21/$AG$237),"-",AG21/$AG$237)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10" t="s">
        <v>55</v>
      </c>
      <c r="B31" s="211"/>
      <c r="C31" s="211"/>
      <c r="D31" s="211"/>
      <c r="E31" s="211"/>
      <c r="F31" s="211"/>
      <c r="G31" s="211"/>
      <c r="H31" s="212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IF(ISERROR(AG31/$AG$237),0,AG31/$AG$237)</f>
        <v>0</v>
      </c>
    </row>
    <row r="32" spans="1:35" ht="12.75" customHeight="1">
      <c r="A32" s="36"/>
      <c r="B32" s="213" t="s">
        <v>13</v>
      </c>
      <c r="C32" s="214"/>
      <c r="D32" s="215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IF(ISERROR(AG33/$AG$237),"-",AG33/$AG$237)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10" t="s">
        <v>57</v>
      </c>
      <c r="B43" s="211"/>
      <c r="C43" s="211"/>
      <c r="D43" s="211"/>
      <c r="E43" s="211"/>
      <c r="F43" s="211"/>
      <c r="G43" s="211"/>
      <c r="H43" s="212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IF(ISERROR(AG43/$AG$237),0,AG43/$AG$237)</f>
        <v>0</v>
      </c>
    </row>
    <row r="44" spans="1:35" ht="12.75" customHeight="1">
      <c r="A44" s="36"/>
      <c r="B44" s="213" t="s">
        <v>14</v>
      </c>
      <c r="C44" s="214"/>
      <c r="D44" s="215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IF(ISERROR(AG45/$AG$237),"-",AG45/$AG$237)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10" t="s">
        <v>58</v>
      </c>
      <c r="B55" s="211"/>
      <c r="C55" s="211"/>
      <c r="D55" s="211"/>
      <c r="E55" s="211"/>
      <c r="F55" s="211"/>
      <c r="G55" s="211"/>
      <c r="H55" s="212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IF(ISERROR(AG55/$AG$237),0,AG55/$AG$237)</f>
        <v>0</v>
      </c>
    </row>
    <row r="56" spans="1:35" ht="12.75" customHeight="1">
      <c r="A56" s="36"/>
      <c r="B56" s="213" t="s">
        <v>59</v>
      </c>
      <c r="C56" s="214"/>
      <c r="D56" s="215"/>
      <c r="E56" s="18"/>
      <c r="F56" s="19"/>
      <c r="G56" s="20"/>
      <c r="H56" s="20"/>
      <c r="I56" s="186">
        <v>12360000</v>
      </c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outlineLevel="1">
      <c r="A57" s="16">
        <v>1</v>
      </c>
      <c r="B57" s="81"/>
      <c r="C57" s="85"/>
      <c r="D57" s="75"/>
      <c r="E57" s="75"/>
      <c r="F57" s="81"/>
      <c r="G57" s="76"/>
      <c r="H57" s="76"/>
      <c r="I57" s="188"/>
      <c r="J57" s="77">
        <v>11433000</v>
      </c>
      <c r="K57" s="87" t="s">
        <v>84</v>
      </c>
      <c r="L57" s="35"/>
      <c r="M57" s="35"/>
      <c r="N57" s="35"/>
      <c r="O57" s="81"/>
      <c r="P57" s="28"/>
      <c r="Q57" s="35"/>
      <c r="R57" s="77">
        <v>2060000</v>
      </c>
      <c r="S57" s="82">
        <v>1030000</v>
      </c>
      <c r="T57" s="40">
        <f>SUM(Q57:S57)</f>
        <v>3090000</v>
      </c>
      <c r="U57" s="35">
        <v>480667</v>
      </c>
      <c r="V57" s="35">
        <v>1682333</v>
      </c>
      <c r="W57" s="35"/>
      <c r="X57" s="40">
        <f>SUM(U57:W57)</f>
        <v>2163000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" si="32">SUM(T57,X57,AB57,AF57)</f>
        <v>5253000</v>
      </c>
      <c r="AH57" s="41">
        <f>IF(ISERROR(AG57/I56),0,AG57/I56)</f>
        <v>0.42499999999999999</v>
      </c>
      <c r="AI57" s="42">
        <f>IF(ISERROR(AG57/$AG$237),"-",AG57/$AG$237)</f>
        <v>2.1343101960721745E-3</v>
      </c>
    </row>
    <row r="58" spans="1:35" ht="12.75" customHeight="1">
      <c r="A58" s="210" t="s">
        <v>60</v>
      </c>
      <c r="B58" s="211"/>
      <c r="C58" s="211"/>
      <c r="D58" s="211"/>
      <c r="E58" s="211"/>
      <c r="F58" s="211"/>
      <c r="G58" s="211"/>
      <c r="H58" s="212"/>
      <c r="I58" s="55">
        <f>I56</f>
        <v>12360000</v>
      </c>
      <c r="J58" s="55">
        <f>SUM(J57:J57)</f>
        <v>11433000</v>
      </c>
      <c r="K58" s="56"/>
      <c r="L58" s="55">
        <f>SUM(L57:L57)</f>
        <v>0</v>
      </c>
      <c r="M58" s="55">
        <f>SUM(M57:M57)</f>
        <v>0</v>
      </c>
      <c r="N58" s="55">
        <f>SUM(N57:N57)</f>
        <v>0</v>
      </c>
      <c r="O58" s="57"/>
      <c r="P58" s="59"/>
      <c r="Q58" s="55">
        <f t="shared" ref="Q58:AG58" si="33">SUM(Q57:Q57)</f>
        <v>0</v>
      </c>
      <c r="R58" s="55">
        <f t="shared" si="33"/>
        <v>2060000</v>
      </c>
      <c r="S58" s="55">
        <f t="shared" si="33"/>
        <v>1030000</v>
      </c>
      <c r="T58" s="60">
        <f t="shared" si="33"/>
        <v>3090000</v>
      </c>
      <c r="U58" s="55">
        <f t="shared" si="33"/>
        <v>480667</v>
      </c>
      <c r="V58" s="55">
        <f t="shared" si="33"/>
        <v>1682333</v>
      </c>
      <c r="W58" s="55">
        <f t="shared" si="33"/>
        <v>0</v>
      </c>
      <c r="X58" s="60">
        <f t="shared" si="33"/>
        <v>2163000</v>
      </c>
      <c r="Y58" s="55">
        <f t="shared" si="33"/>
        <v>0</v>
      </c>
      <c r="Z58" s="55">
        <f t="shared" si="33"/>
        <v>0</v>
      </c>
      <c r="AA58" s="55">
        <f t="shared" si="33"/>
        <v>0</v>
      </c>
      <c r="AB58" s="60">
        <f t="shared" si="33"/>
        <v>0</v>
      </c>
      <c r="AC58" s="55">
        <f t="shared" si="33"/>
        <v>0</v>
      </c>
      <c r="AD58" s="55">
        <f t="shared" si="33"/>
        <v>0</v>
      </c>
      <c r="AE58" s="55">
        <f t="shared" si="33"/>
        <v>0</v>
      </c>
      <c r="AF58" s="60">
        <f t="shared" si="33"/>
        <v>0</v>
      </c>
      <c r="AG58" s="53">
        <f t="shared" si="33"/>
        <v>5253000</v>
      </c>
      <c r="AH58" s="54">
        <f>IF(ISERROR(AG58/I58),0,AG58/I58)</f>
        <v>0.42499999999999999</v>
      </c>
      <c r="AI58" s="54">
        <f>IF(ISERROR(AG58/$AG$237),0,AG58/$AG$237)</f>
        <v>2.1343101960721745E-3</v>
      </c>
    </row>
    <row r="59" spans="1:35" ht="12.75" customHeight="1">
      <c r="A59" s="36"/>
      <c r="B59" s="213" t="s">
        <v>15</v>
      </c>
      <c r="C59" s="214"/>
      <c r="D59" s="215"/>
      <c r="E59" s="18"/>
      <c r="F59" s="19"/>
      <c r="G59" s="20"/>
      <c r="H59" s="20"/>
      <c r="I59" s="125"/>
      <c r="J59" s="22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12.75" hidden="1" customHeight="1" outlineLevel="1">
      <c r="A60" s="16">
        <v>1</v>
      </c>
      <c r="B60" s="28"/>
      <c r="C60" s="27"/>
      <c r="D60" s="28"/>
      <c r="E60" s="28"/>
      <c r="F60" s="28"/>
      <c r="G60" s="27"/>
      <c r="H60" s="27"/>
      <c r="I60" s="29"/>
      <c r="J60" s="30"/>
      <c r="K60" s="28"/>
      <c r="L60" s="35"/>
      <c r="M60" s="35"/>
      <c r="N60" s="35"/>
      <c r="O60" s="28"/>
      <c r="P60" s="28"/>
      <c r="Q60" s="35"/>
      <c r="R60" s="35"/>
      <c r="S60" s="35"/>
      <c r="T60" s="40">
        <f>SUM(Q60:S60)</f>
        <v>0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9" si="34">SUM(T60,X60,AB60,AF60)</f>
        <v>0</v>
      </c>
      <c r="AH60" s="41">
        <f>IF(ISERROR(AG60/I60),0,AG60/I60)</f>
        <v>0</v>
      </c>
      <c r="AI60" s="42">
        <f t="shared" ref="AI60:AI69" si="35">IF(ISERROR(AG60/$AG$237),"-",AG60/$AG$237)</f>
        <v>0</v>
      </c>
    </row>
    <row r="61" spans="1:35" ht="12.75" hidden="1" customHeight="1" outlineLevel="1">
      <c r="A61" s="16">
        <v>2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ref="T61:T69" si="36">SUM(Q61:S61)</f>
        <v>0</v>
      </c>
      <c r="U61" s="35"/>
      <c r="V61" s="35"/>
      <c r="W61" s="35"/>
      <c r="X61" s="40">
        <f t="shared" ref="X61:X69" si="37">SUM(U61:W61)</f>
        <v>0</v>
      </c>
      <c r="Y61" s="35"/>
      <c r="Z61" s="35"/>
      <c r="AA61" s="35"/>
      <c r="AB61" s="40">
        <f t="shared" ref="AB61:AB69" si="38">SUM(Y61:AA61)</f>
        <v>0</v>
      </c>
      <c r="AC61" s="35"/>
      <c r="AD61" s="35"/>
      <c r="AE61" s="35"/>
      <c r="AF61" s="40">
        <f t="shared" ref="AF61:AF69" si="39">SUM(AC61:AE61)</f>
        <v>0</v>
      </c>
      <c r="AG61" s="40">
        <f t="shared" si="34"/>
        <v>0</v>
      </c>
      <c r="AH61" s="41">
        <f t="shared" ref="AH61:AH69" si="40">IF(ISERROR(AG61/I61),0,AG61/I61)</f>
        <v>0</v>
      </c>
      <c r="AI61" s="42">
        <f t="shared" si="35"/>
        <v>0</v>
      </c>
    </row>
    <row r="62" spans="1:35" ht="12.75" hidden="1" customHeight="1" outlineLevel="1">
      <c r="A62" s="16">
        <v>3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6"/>
        <v>0</v>
      </c>
      <c r="U62" s="35"/>
      <c r="V62" s="35"/>
      <c r="W62" s="35"/>
      <c r="X62" s="40">
        <f t="shared" si="37"/>
        <v>0</v>
      </c>
      <c r="Y62" s="35"/>
      <c r="Z62" s="35"/>
      <c r="AA62" s="35"/>
      <c r="AB62" s="40">
        <f t="shared" si="38"/>
        <v>0</v>
      </c>
      <c r="AC62" s="35"/>
      <c r="AD62" s="35"/>
      <c r="AE62" s="35"/>
      <c r="AF62" s="40">
        <f t="shared" si="39"/>
        <v>0</v>
      </c>
      <c r="AG62" s="40">
        <f t="shared" si="34"/>
        <v>0</v>
      </c>
      <c r="AH62" s="41">
        <f t="shared" si="40"/>
        <v>0</v>
      </c>
      <c r="AI62" s="42">
        <f t="shared" si="35"/>
        <v>0</v>
      </c>
    </row>
    <row r="63" spans="1:35" ht="12.75" hidden="1" customHeight="1" outlineLevel="1">
      <c r="A63" s="16">
        <v>4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6"/>
        <v>0</v>
      </c>
      <c r="U63" s="35"/>
      <c r="V63" s="35"/>
      <c r="W63" s="35"/>
      <c r="X63" s="40">
        <f t="shared" si="37"/>
        <v>0</v>
      </c>
      <c r="Y63" s="35"/>
      <c r="Z63" s="35"/>
      <c r="AA63" s="35"/>
      <c r="AB63" s="40">
        <f t="shared" si="38"/>
        <v>0</v>
      </c>
      <c r="AC63" s="35"/>
      <c r="AD63" s="35"/>
      <c r="AE63" s="35"/>
      <c r="AF63" s="40">
        <f t="shared" si="39"/>
        <v>0</v>
      </c>
      <c r="AG63" s="40">
        <f t="shared" si="34"/>
        <v>0</v>
      </c>
      <c r="AH63" s="41">
        <f t="shared" si="40"/>
        <v>0</v>
      </c>
      <c r="AI63" s="42">
        <f t="shared" si="35"/>
        <v>0</v>
      </c>
    </row>
    <row r="64" spans="1:35" ht="12.75" hidden="1" customHeight="1" outlineLevel="1">
      <c r="A64" s="16">
        <v>5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6"/>
        <v>0</v>
      </c>
      <c r="U64" s="35"/>
      <c r="V64" s="35"/>
      <c r="W64" s="35"/>
      <c r="X64" s="40">
        <f t="shared" si="37"/>
        <v>0</v>
      </c>
      <c r="Y64" s="35"/>
      <c r="Z64" s="35"/>
      <c r="AA64" s="35"/>
      <c r="AB64" s="40">
        <f t="shared" si="38"/>
        <v>0</v>
      </c>
      <c r="AC64" s="35"/>
      <c r="AD64" s="35"/>
      <c r="AE64" s="35"/>
      <c r="AF64" s="40">
        <f t="shared" si="39"/>
        <v>0</v>
      </c>
      <c r="AG64" s="40">
        <f t="shared" si="34"/>
        <v>0</v>
      </c>
      <c r="AH64" s="41">
        <f t="shared" si="40"/>
        <v>0</v>
      </c>
      <c r="AI64" s="42">
        <f t="shared" si="35"/>
        <v>0</v>
      </c>
    </row>
    <row r="65" spans="1:35" ht="12.75" hidden="1" customHeight="1" outlineLevel="1">
      <c r="A65" s="16">
        <v>6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6"/>
        <v>0</v>
      </c>
      <c r="U65" s="35"/>
      <c r="V65" s="35"/>
      <c r="W65" s="35"/>
      <c r="X65" s="40">
        <f t="shared" si="37"/>
        <v>0</v>
      </c>
      <c r="Y65" s="35"/>
      <c r="Z65" s="35"/>
      <c r="AA65" s="35"/>
      <c r="AB65" s="40">
        <f t="shared" si="38"/>
        <v>0</v>
      </c>
      <c r="AC65" s="35"/>
      <c r="AD65" s="35"/>
      <c r="AE65" s="35"/>
      <c r="AF65" s="40">
        <f t="shared" si="39"/>
        <v>0</v>
      </c>
      <c r="AG65" s="40">
        <f t="shared" si="34"/>
        <v>0</v>
      </c>
      <c r="AH65" s="41">
        <f t="shared" si="40"/>
        <v>0</v>
      </c>
      <c r="AI65" s="42">
        <f t="shared" si="35"/>
        <v>0</v>
      </c>
    </row>
    <row r="66" spans="1:35" ht="12.75" hidden="1" customHeight="1" outlineLevel="1">
      <c r="A66" s="16">
        <v>7</v>
      </c>
      <c r="B66" s="32"/>
      <c r="C66" s="31"/>
      <c r="D66" s="32"/>
      <c r="E66" s="32"/>
      <c r="F66" s="32"/>
      <c r="G66" s="31"/>
      <c r="H66" s="31"/>
      <c r="I66" s="29"/>
      <c r="J66" s="33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6"/>
        <v>0</v>
      </c>
      <c r="U66" s="35"/>
      <c r="V66" s="35"/>
      <c r="W66" s="35"/>
      <c r="X66" s="40">
        <f t="shared" si="37"/>
        <v>0</v>
      </c>
      <c r="Y66" s="35"/>
      <c r="Z66" s="35"/>
      <c r="AA66" s="35"/>
      <c r="AB66" s="40">
        <f t="shared" si="38"/>
        <v>0</v>
      </c>
      <c r="AC66" s="35"/>
      <c r="AD66" s="35"/>
      <c r="AE66" s="35"/>
      <c r="AF66" s="40">
        <f t="shared" si="39"/>
        <v>0</v>
      </c>
      <c r="AG66" s="40">
        <f t="shared" si="34"/>
        <v>0</v>
      </c>
      <c r="AH66" s="41">
        <f t="shared" si="40"/>
        <v>0</v>
      </c>
      <c r="AI66" s="42">
        <f t="shared" si="35"/>
        <v>0</v>
      </c>
    </row>
    <row r="67" spans="1:35" ht="12.75" hidden="1" customHeight="1" outlineLevel="1">
      <c r="A67" s="16">
        <v>8</v>
      </c>
      <c r="B67" s="32"/>
      <c r="C67" s="31"/>
      <c r="D67" s="32"/>
      <c r="E67" s="32"/>
      <c r="F67" s="32"/>
      <c r="G67" s="31"/>
      <c r="H67" s="31"/>
      <c r="I67" s="29"/>
      <c r="J67" s="33"/>
      <c r="K67" s="32"/>
      <c r="L67" s="35"/>
      <c r="M67" s="35"/>
      <c r="N67" s="35"/>
      <c r="O67" s="32"/>
      <c r="P67" s="32"/>
      <c r="Q67" s="35"/>
      <c r="R67" s="35"/>
      <c r="S67" s="35"/>
      <c r="T67" s="40">
        <f t="shared" si="36"/>
        <v>0</v>
      </c>
      <c r="U67" s="35"/>
      <c r="V67" s="35"/>
      <c r="W67" s="35"/>
      <c r="X67" s="40">
        <f t="shared" si="37"/>
        <v>0</v>
      </c>
      <c r="Y67" s="35"/>
      <c r="Z67" s="35"/>
      <c r="AA67" s="35"/>
      <c r="AB67" s="40">
        <f t="shared" si="38"/>
        <v>0</v>
      </c>
      <c r="AC67" s="35"/>
      <c r="AD67" s="35"/>
      <c r="AE67" s="35"/>
      <c r="AF67" s="40">
        <f t="shared" si="39"/>
        <v>0</v>
      </c>
      <c r="AG67" s="40">
        <f t="shared" si="34"/>
        <v>0</v>
      </c>
      <c r="AH67" s="41">
        <f t="shared" si="40"/>
        <v>0</v>
      </c>
      <c r="AI67" s="42">
        <f t="shared" si="35"/>
        <v>0</v>
      </c>
    </row>
    <row r="68" spans="1:35" ht="12.75" hidden="1" customHeight="1" outlineLevel="1">
      <c r="A68" s="16">
        <v>9</v>
      </c>
      <c r="B68" s="32"/>
      <c r="C68" s="31"/>
      <c r="D68" s="32"/>
      <c r="E68" s="32"/>
      <c r="F68" s="32"/>
      <c r="G68" s="31"/>
      <c r="H68" s="31"/>
      <c r="I68" s="29"/>
      <c r="J68" s="33"/>
      <c r="K68" s="32"/>
      <c r="L68" s="35"/>
      <c r="M68" s="35"/>
      <c r="N68" s="35"/>
      <c r="O68" s="32"/>
      <c r="P68" s="32"/>
      <c r="Q68" s="35"/>
      <c r="R68" s="35"/>
      <c r="S68" s="35"/>
      <c r="T68" s="40">
        <f t="shared" si="36"/>
        <v>0</v>
      </c>
      <c r="U68" s="35"/>
      <c r="V68" s="35"/>
      <c r="W68" s="35"/>
      <c r="X68" s="40">
        <f t="shared" si="37"/>
        <v>0</v>
      </c>
      <c r="Y68" s="35"/>
      <c r="Z68" s="35"/>
      <c r="AA68" s="35"/>
      <c r="AB68" s="40">
        <f t="shared" si="38"/>
        <v>0</v>
      </c>
      <c r="AC68" s="35"/>
      <c r="AD68" s="35"/>
      <c r="AE68" s="35"/>
      <c r="AF68" s="40">
        <f t="shared" si="39"/>
        <v>0</v>
      </c>
      <c r="AG68" s="40">
        <f t="shared" si="34"/>
        <v>0</v>
      </c>
      <c r="AH68" s="41">
        <f t="shared" si="40"/>
        <v>0</v>
      </c>
      <c r="AI68" s="42">
        <f t="shared" si="35"/>
        <v>0</v>
      </c>
    </row>
    <row r="69" spans="1:35" ht="12.75" hidden="1" customHeight="1" outlineLevel="1">
      <c r="A69" s="16">
        <v>10</v>
      </c>
      <c r="B69" s="32"/>
      <c r="C69" s="31"/>
      <c r="D69" s="32"/>
      <c r="E69" s="32"/>
      <c r="F69" s="32"/>
      <c r="G69" s="31"/>
      <c r="H69" s="31"/>
      <c r="I69" s="29"/>
      <c r="J69" s="34"/>
      <c r="K69" s="32"/>
      <c r="L69" s="35"/>
      <c r="M69" s="35"/>
      <c r="N69" s="35"/>
      <c r="O69" s="32"/>
      <c r="P69" s="32"/>
      <c r="Q69" s="35"/>
      <c r="R69" s="35"/>
      <c r="S69" s="35"/>
      <c r="T69" s="40">
        <f t="shared" si="36"/>
        <v>0</v>
      </c>
      <c r="U69" s="35"/>
      <c r="V69" s="35"/>
      <c r="W69" s="35"/>
      <c r="X69" s="40">
        <f t="shared" si="37"/>
        <v>0</v>
      </c>
      <c r="Y69" s="35"/>
      <c r="Z69" s="35"/>
      <c r="AA69" s="35"/>
      <c r="AB69" s="40">
        <f t="shared" si="38"/>
        <v>0</v>
      </c>
      <c r="AC69" s="35"/>
      <c r="AD69" s="35"/>
      <c r="AE69" s="35"/>
      <c r="AF69" s="40">
        <f t="shared" si="39"/>
        <v>0</v>
      </c>
      <c r="AG69" s="40">
        <f t="shared" si="34"/>
        <v>0</v>
      </c>
      <c r="AH69" s="41">
        <f t="shared" si="40"/>
        <v>0</v>
      </c>
      <c r="AI69" s="42">
        <f t="shared" si="35"/>
        <v>0</v>
      </c>
    </row>
    <row r="70" spans="1:35" ht="12.75" customHeight="1" collapsed="1">
      <c r="A70" s="210" t="s">
        <v>61</v>
      </c>
      <c r="B70" s="211"/>
      <c r="C70" s="211"/>
      <c r="D70" s="211"/>
      <c r="E70" s="211"/>
      <c r="F70" s="211"/>
      <c r="G70" s="211"/>
      <c r="H70" s="212"/>
      <c r="I70" s="55">
        <f>SUM(I60:I69)</f>
        <v>0</v>
      </c>
      <c r="J70" s="55">
        <f>SUM(J60:J69)</f>
        <v>0</v>
      </c>
      <c r="K70" s="56"/>
      <c r="L70" s="55">
        <f>SUM(L60:L69)</f>
        <v>0</v>
      </c>
      <c r="M70" s="55">
        <f>SUM(M60:M69)</f>
        <v>0</v>
      </c>
      <c r="N70" s="55">
        <f>SUM(N60:N69)</f>
        <v>0</v>
      </c>
      <c r="O70" s="57"/>
      <c r="P70" s="59"/>
      <c r="Q70" s="55">
        <f t="shared" ref="Q70:AG70" si="41">SUM(Q60:Q69)</f>
        <v>0</v>
      </c>
      <c r="R70" s="55">
        <f t="shared" si="41"/>
        <v>0</v>
      </c>
      <c r="S70" s="55">
        <f t="shared" si="41"/>
        <v>0</v>
      </c>
      <c r="T70" s="60">
        <f t="shared" si="41"/>
        <v>0</v>
      </c>
      <c r="U70" s="55">
        <f t="shared" si="41"/>
        <v>0</v>
      </c>
      <c r="V70" s="55">
        <f t="shared" si="41"/>
        <v>0</v>
      </c>
      <c r="W70" s="55">
        <f t="shared" si="41"/>
        <v>0</v>
      </c>
      <c r="X70" s="60">
        <f t="shared" si="41"/>
        <v>0</v>
      </c>
      <c r="Y70" s="55">
        <f t="shared" si="41"/>
        <v>0</v>
      </c>
      <c r="Z70" s="55">
        <f t="shared" si="41"/>
        <v>0</v>
      </c>
      <c r="AA70" s="55">
        <f t="shared" si="41"/>
        <v>0</v>
      </c>
      <c r="AB70" s="60">
        <f t="shared" si="41"/>
        <v>0</v>
      </c>
      <c r="AC70" s="55">
        <f t="shared" si="41"/>
        <v>0</v>
      </c>
      <c r="AD70" s="55">
        <f t="shared" si="41"/>
        <v>0</v>
      </c>
      <c r="AE70" s="55">
        <f t="shared" si="41"/>
        <v>0</v>
      </c>
      <c r="AF70" s="60">
        <f t="shared" si="41"/>
        <v>0</v>
      </c>
      <c r="AG70" s="53">
        <f t="shared" si="41"/>
        <v>0</v>
      </c>
      <c r="AH70" s="54">
        <f>IF(ISERROR(AG70/I70),0,AG70/I70)</f>
        <v>0</v>
      </c>
      <c r="AI70" s="54">
        <f>IF(ISERROR(AG70/$AG$237),0,AG70/$AG$237)</f>
        <v>0</v>
      </c>
    </row>
    <row r="71" spans="1:35" ht="12.75" customHeight="1">
      <c r="A71" s="36"/>
      <c r="B71" s="213" t="s">
        <v>16</v>
      </c>
      <c r="C71" s="214"/>
      <c r="D71" s="215"/>
      <c r="E71" s="18"/>
      <c r="F71" s="19"/>
      <c r="G71" s="20"/>
      <c r="H71" s="20"/>
      <c r="I71" s="21"/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ht="12.75" hidden="1" customHeight="1" outlineLevel="1">
      <c r="A72" s="16">
        <v>1</v>
      </c>
      <c r="B72" s="28"/>
      <c r="C72" s="27"/>
      <c r="D72" s="28"/>
      <c r="E72" s="28"/>
      <c r="F72" s="28"/>
      <c r="G72" s="27"/>
      <c r="H72" s="27"/>
      <c r="I72" s="29"/>
      <c r="J72" s="30"/>
      <c r="K72" s="28"/>
      <c r="L72" s="35"/>
      <c r="M72" s="35"/>
      <c r="N72" s="35"/>
      <c r="O72" s="28"/>
      <c r="P72" s="28"/>
      <c r="Q72" s="35"/>
      <c r="R72" s="35"/>
      <c r="S72" s="35"/>
      <c r="T72" s="40">
        <f>SUM(Q72:S72)</f>
        <v>0</v>
      </c>
      <c r="U72" s="35"/>
      <c r="V72" s="35"/>
      <c r="W72" s="35"/>
      <c r="X72" s="40">
        <f>SUM(U72:W72)</f>
        <v>0</v>
      </c>
      <c r="Y72" s="35"/>
      <c r="Z72" s="35"/>
      <c r="AA72" s="35"/>
      <c r="AB72" s="40">
        <f>SUM(Y72:AA72)</f>
        <v>0</v>
      </c>
      <c r="AC72" s="35"/>
      <c r="AD72" s="35"/>
      <c r="AE72" s="35"/>
      <c r="AF72" s="40">
        <f>SUM(AC72:AE72)</f>
        <v>0</v>
      </c>
      <c r="AG72" s="40">
        <f t="shared" ref="AG72:AG81" si="42">SUM(T72,X72,AB72,AF72)</f>
        <v>0</v>
      </c>
      <c r="AH72" s="41">
        <f>IF(ISERROR(AG72/I72),0,AG72/I72)</f>
        <v>0</v>
      </c>
      <c r="AI72" s="42">
        <f t="shared" ref="AI72:AI81" si="43">IF(ISERROR(AG72/$AG$237),"-",AG72/$AG$237)</f>
        <v>0</v>
      </c>
    </row>
    <row r="73" spans="1:35" ht="12.75" hidden="1" customHeight="1" outlineLevel="1">
      <c r="A73" s="16">
        <v>2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ref="T73:T81" si="44">SUM(Q73:S73)</f>
        <v>0</v>
      </c>
      <c r="U73" s="35"/>
      <c r="V73" s="35"/>
      <c r="W73" s="35"/>
      <c r="X73" s="40">
        <f t="shared" ref="X73:X81" si="45">SUM(U73:W73)</f>
        <v>0</v>
      </c>
      <c r="Y73" s="35"/>
      <c r="Z73" s="35"/>
      <c r="AA73" s="35"/>
      <c r="AB73" s="40">
        <f t="shared" ref="AB73:AB81" si="46">SUM(Y73:AA73)</f>
        <v>0</v>
      </c>
      <c r="AC73" s="35"/>
      <c r="AD73" s="35"/>
      <c r="AE73" s="35"/>
      <c r="AF73" s="40">
        <f t="shared" ref="AF73:AF81" si="47">SUM(AC73:AE73)</f>
        <v>0</v>
      </c>
      <c r="AG73" s="40">
        <f t="shared" si="42"/>
        <v>0</v>
      </c>
      <c r="AH73" s="41">
        <f t="shared" ref="AH73:AH81" si="48">IF(ISERROR(AG73/I73),0,AG73/I73)</f>
        <v>0</v>
      </c>
      <c r="AI73" s="42">
        <f t="shared" si="43"/>
        <v>0</v>
      </c>
    </row>
    <row r="74" spans="1:35" ht="12.75" hidden="1" customHeight="1" outlineLevel="1">
      <c r="A74" s="16">
        <v>3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4"/>
        <v>0</v>
      </c>
      <c r="U74" s="35"/>
      <c r="V74" s="35"/>
      <c r="W74" s="35"/>
      <c r="X74" s="40">
        <f t="shared" si="45"/>
        <v>0</v>
      </c>
      <c r="Y74" s="35"/>
      <c r="Z74" s="35"/>
      <c r="AA74" s="35"/>
      <c r="AB74" s="40">
        <f t="shared" si="46"/>
        <v>0</v>
      </c>
      <c r="AC74" s="35"/>
      <c r="AD74" s="35"/>
      <c r="AE74" s="35"/>
      <c r="AF74" s="40">
        <f t="shared" si="47"/>
        <v>0</v>
      </c>
      <c r="AG74" s="40">
        <f t="shared" si="42"/>
        <v>0</v>
      </c>
      <c r="AH74" s="41">
        <f t="shared" si="48"/>
        <v>0</v>
      </c>
      <c r="AI74" s="42">
        <f t="shared" si="43"/>
        <v>0</v>
      </c>
    </row>
    <row r="75" spans="1:35" ht="12.75" hidden="1" customHeight="1" outlineLevel="1">
      <c r="A75" s="16">
        <v>4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4"/>
        <v>0</v>
      </c>
      <c r="U75" s="35"/>
      <c r="V75" s="35"/>
      <c r="W75" s="35"/>
      <c r="X75" s="40">
        <f t="shared" si="45"/>
        <v>0</v>
      </c>
      <c r="Y75" s="35"/>
      <c r="Z75" s="35"/>
      <c r="AA75" s="35"/>
      <c r="AB75" s="40">
        <f t="shared" si="46"/>
        <v>0</v>
      </c>
      <c r="AC75" s="35"/>
      <c r="AD75" s="35"/>
      <c r="AE75" s="35"/>
      <c r="AF75" s="40">
        <f t="shared" si="47"/>
        <v>0</v>
      </c>
      <c r="AG75" s="40">
        <f t="shared" si="42"/>
        <v>0</v>
      </c>
      <c r="AH75" s="41">
        <f t="shared" si="48"/>
        <v>0</v>
      </c>
      <c r="AI75" s="42">
        <f t="shared" si="43"/>
        <v>0</v>
      </c>
    </row>
    <row r="76" spans="1:35" ht="12.75" hidden="1" customHeight="1" outlineLevel="1">
      <c r="A76" s="16">
        <v>5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4"/>
        <v>0</v>
      </c>
      <c r="U76" s="35"/>
      <c r="V76" s="35"/>
      <c r="W76" s="35"/>
      <c r="X76" s="40">
        <f t="shared" si="45"/>
        <v>0</v>
      </c>
      <c r="Y76" s="35"/>
      <c r="Z76" s="35"/>
      <c r="AA76" s="35"/>
      <c r="AB76" s="40">
        <f t="shared" si="46"/>
        <v>0</v>
      </c>
      <c r="AC76" s="35"/>
      <c r="AD76" s="35"/>
      <c r="AE76" s="35"/>
      <c r="AF76" s="40">
        <f t="shared" si="47"/>
        <v>0</v>
      </c>
      <c r="AG76" s="40">
        <f t="shared" si="42"/>
        <v>0</v>
      </c>
      <c r="AH76" s="41">
        <f t="shared" si="48"/>
        <v>0</v>
      </c>
      <c r="AI76" s="42">
        <f t="shared" si="43"/>
        <v>0</v>
      </c>
    </row>
    <row r="77" spans="1:35" ht="12.75" hidden="1" customHeight="1" outlineLevel="1">
      <c r="A77" s="16">
        <v>6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4"/>
        <v>0</v>
      </c>
      <c r="U77" s="35"/>
      <c r="V77" s="35"/>
      <c r="W77" s="35"/>
      <c r="X77" s="40">
        <f t="shared" si="45"/>
        <v>0</v>
      </c>
      <c r="Y77" s="35"/>
      <c r="Z77" s="35"/>
      <c r="AA77" s="35"/>
      <c r="AB77" s="40">
        <f t="shared" si="46"/>
        <v>0</v>
      </c>
      <c r="AC77" s="35"/>
      <c r="AD77" s="35"/>
      <c r="AE77" s="35"/>
      <c r="AF77" s="40">
        <f t="shared" si="47"/>
        <v>0</v>
      </c>
      <c r="AG77" s="40">
        <f t="shared" si="42"/>
        <v>0</v>
      </c>
      <c r="AH77" s="41">
        <f t="shared" si="48"/>
        <v>0</v>
      </c>
      <c r="AI77" s="42">
        <f t="shared" si="43"/>
        <v>0</v>
      </c>
    </row>
    <row r="78" spans="1:35" ht="12.75" hidden="1" customHeight="1" outlineLevel="1">
      <c r="A78" s="16">
        <v>7</v>
      </c>
      <c r="B78" s="32"/>
      <c r="C78" s="31"/>
      <c r="D78" s="32"/>
      <c r="E78" s="32"/>
      <c r="F78" s="32"/>
      <c r="G78" s="31"/>
      <c r="H78" s="31"/>
      <c r="I78" s="29"/>
      <c r="J78" s="33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4"/>
        <v>0</v>
      </c>
      <c r="U78" s="35"/>
      <c r="V78" s="35"/>
      <c r="W78" s="35"/>
      <c r="X78" s="40">
        <f t="shared" si="45"/>
        <v>0</v>
      </c>
      <c r="Y78" s="35"/>
      <c r="Z78" s="35"/>
      <c r="AA78" s="35"/>
      <c r="AB78" s="40">
        <f t="shared" si="46"/>
        <v>0</v>
      </c>
      <c r="AC78" s="35"/>
      <c r="AD78" s="35"/>
      <c r="AE78" s="35"/>
      <c r="AF78" s="40">
        <f t="shared" si="47"/>
        <v>0</v>
      </c>
      <c r="AG78" s="40">
        <f t="shared" si="42"/>
        <v>0</v>
      </c>
      <c r="AH78" s="41">
        <f t="shared" si="48"/>
        <v>0</v>
      </c>
      <c r="AI78" s="42">
        <f t="shared" si="43"/>
        <v>0</v>
      </c>
    </row>
    <row r="79" spans="1:35" ht="12.75" hidden="1" customHeight="1" outlineLevel="1">
      <c r="A79" s="16">
        <v>8</v>
      </c>
      <c r="B79" s="32"/>
      <c r="C79" s="31"/>
      <c r="D79" s="32"/>
      <c r="E79" s="32"/>
      <c r="F79" s="32"/>
      <c r="G79" s="31"/>
      <c r="H79" s="31"/>
      <c r="I79" s="29"/>
      <c r="J79" s="33"/>
      <c r="K79" s="32"/>
      <c r="L79" s="35"/>
      <c r="M79" s="35"/>
      <c r="N79" s="35"/>
      <c r="O79" s="32"/>
      <c r="P79" s="32"/>
      <c r="Q79" s="35"/>
      <c r="R79" s="35"/>
      <c r="S79" s="35"/>
      <c r="T79" s="40">
        <f t="shared" si="44"/>
        <v>0</v>
      </c>
      <c r="U79" s="35"/>
      <c r="V79" s="35"/>
      <c r="W79" s="35"/>
      <c r="X79" s="40">
        <f t="shared" si="45"/>
        <v>0</v>
      </c>
      <c r="Y79" s="35"/>
      <c r="Z79" s="35"/>
      <c r="AA79" s="35"/>
      <c r="AB79" s="40">
        <f t="shared" si="46"/>
        <v>0</v>
      </c>
      <c r="AC79" s="35"/>
      <c r="AD79" s="35"/>
      <c r="AE79" s="35"/>
      <c r="AF79" s="40">
        <f t="shared" si="47"/>
        <v>0</v>
      </c>
      <c r="AG79" s="40">
        <f t="shared" si="42"/>
        <v>0</v>
      </c>
      <c r="AH79" s="41">
        <f t="shared" si="48"/>
        <v>0</v>
      </c>
      <c r="AI79" s="42">
        <f t="shared" si="43"/>
        <v>0</v>
      </c>
    </row>
    <row r="80" spans="1:35" ht="12.75" hidden="1" customHeight="1" outlineLevel="1">
      <c r="A80" s="16">
        <v>9</v>
      </c>
      <c r="B80" s="32"/>
      <c r="C80" s="31"/>
      <c r="D80" s="32"/>
      <c r="E80" s="32"/>
      <c r="F80" s="32"/>
      <c r="G80" s="31"/>
      <c r="H80" s="31"/>
      <c r="I80" s="29"/>
      <c r="J80" s="33"/>
      <c r="K80" s="32"/>
      <c r="L80" s="35"/>
      <c r="M80" s="35"/>
      <c r="N80" s="35"/>
      <c r="O80" s="32"/>
      <c r="P80" s="32"/>
      <c r="Q80" s="35"/>
      <c r="R80" s="35"/>
      <c r="S80" s="35"/>
      <c r="T80" s="40">
        <f t="shared" si="44"/>
        <v>0</v>
      </c>
      <c r="U80" s="35"/>
      <c r="V80" s="35"/>
      <c r="W80" s="35"/>
      <c r="X80" s="40">
        <f t="shared" si="45"/>
        <v>0</v>
      </c>
      <c r="Y80" s="35"/>
      <c r="Z80" s="35"/>
      <c r="AA80" s="35"/>
      <c r="AB80" s="40">
        <f t="shared" si="46"/>
        <v>0</v>
      </c>
      <c r="AC80" s="35"/>
      <c r="AD80" s="35"/>
      <c r="AE80" s="35"/>
      <c r="AF80" s="40">
        <f t="shared" si="47"/>
        <v>0</v>
      </c>
      <c r="AG80" s="40">
        <f t="shared" si="42"/>
        <v>0</v>
      </c>
      <c r="AH80" s="41">
        <f t="shared" si="48"/>
        <v>0</v>
      </c>
      <c r="AI80" s="42">
        <f t="shared" si="43"/>
        <v>0</v>
      </c>
    </row>
    <row r="81" spans="1:35" ht="12.75" hidden="1" customHeight="1" outlineLevel="1">
      <c r="A81" s="16">
        <v>10</v>
      </c>
      <c r="B81" s="32"/>
      <c r="C81" s="31"/>
      <c r="D81" s="32"/>
      <c r="E81" s="32"/>
      <c r="F81" s="32"/>
      <c r="G81" s="31"/>
      <c r="H81" s="31"/>
      <c r="I81" s="29"/>
      <c r="J81" s="34"/>
      <c r="K81" s="32"/>
      <c r="L81" s="35"/>
      <c r="M81" s="35"/>
      <c r="N81" s="35"/>
      <c r="O81" s="32"/>
      <c r="P81" s="32"/>
      <c r="Q81" s="35"/>
      <c r="R81" s="35"/>
      <c r="S81" s="35"/>
      <c r="T81" s="40">
        <f t="shared" si="44"/>
        <v>0</v>
      </c>
      <c r="U81" s="35"/>
      <c r="V81" s="35"/>
      <c r="W81" s="35"/>
      <c r="X81" s="40">
        <f t="shared" si="45"/>
        <v>0</v>
      </c>
      <c r="Y81" s="35"/>
      <c r="Z81" s="35"/>
      <c r="AA81" s="35"/>
      <c r="AB81" s="40">
        <f t="shared" si="46"/>
        <v>0</v>
      </c>
      <c r="AC81" s="35"/>
      <c r="AD81" s="35"/>
      <c r="AE81" s="35"/>
      <c r="AF81" s="40">
        <f t="shared" si="47"/>
        <v>0</v>
      </c>
      <c r="AG81" s="40">
        <f t="shared" si="42"/>
        <v>0</v>
      </c>
      <c r="AH81" s="41">
        <f t="shared" si="48"/>
        <v>0</v>
      </c>
      <c r="AI81" s="42">
        <f t="shared" si="43"/>
        <v>0</v>
      </c>
    </row>
    <row r="82" spans="1:35" ht="12.75" customHeight="1" collapsed="1">
      <c r="A82" s="210" t="s">
        <v>62</v>
      </c>
      <c r="B82" s="211"/>
      <c r="C82" s="211"/>
      <c r="D82" s="211"/>
      <c r="E82" s="211"/>
      <c r="F82" s="211"/>
      <c r="G82" s="211"/>
      <c r="H82" s="212"/>
      <c r="I82" s="55">
        <f>SUM(I72:I81)</f>
        <v>0</v>
      </c>
      <c r="J82" s="55">
        <f>SUM(J72:J81)</f>
        <v>0</v>
      </c>
      <c r="K82" s="56"/>
      <c r="L82" s="55">
        <f>SUM(L72:L81)</f>
        <v>0</v>
      </c>
      <c r="M82" s="55">
        <f>SUM(M72:M81)</f>
        <v>0</v>
      </c>
      <c r="N82" s="55">
        <f>SUM(N72:N81)</f>
        <v>0</v>
      </c>
      <c r="O82" s="57"/>
      <c r="P82" s="59"/>
      <c r="Q82" s="55">
        <f t="shared" ref="Q82:AG82" si="49">SUM(Q72:Q81)</f>
        <v>0</v>
      </c>
      <c r="R82" s="55">
        <f t="shared" si="49"/>
        <v>0</v>
      </c>
      <c r="S82" s="55">
        <f t="shared" si="49"/>
        <v>0</v>
      </c>
      <c r="T82" s="60">
        <f t="shared" si="49"/>
        <v>0</v>
      </c>
      <c r="U82" s="55">
        <f t="shared" si="49"/>
        <v>0</v>
      </c>
      <c r="V82" s="55">
        <f t="shared" si="49"/>
        <v>0</v>
      </c>
      <c r="W82" s="55">
        <f t="shared" si="49"/>
        <v>0</v>
      </c>
      <c r="X82" s="60">
        <f t="shared" si="49"/>
        <v>0</v>
      </c>
      <c r="Y82" s="55">
        <f t="shared" si="49"/>
        <v>0</v>
      </c>
      <c r="Z82" s="55">
        <f t="shared" si="49"/>
        <v>0</v>
      </c>
      <c r="AA82" s="55">
        <f t="shared" si="49"/>
        <v>0</v>
      </c>
      <c r="AB82" s="60">
        <f t="shared" si="49"/>
        <v>0</v>
      </c>
      <c r="AC82" s="55">
        <f t="shared" si="49"/>
        <v>0</v>
      </c>
      <c r="AD82" s="55">
        <f t="shared" si="49"/>
        <v>0</v>
      </c>
      <c r="AE82" s="55">
        <f t="shared" si="49"/>
        <v>0</v>
      </c>
      <c r="AF82" s="60">
        <f t="shared" si="49"/>
        <v>0</v>
      </c>
      <c r="AG82" s="53">
        <f t="shared" si="49"/>
        <v>0</v>
      </c>
      <c r="AH82" s="54">
        <f>IF(ISERROR(AG82/I82),0,AG82/I82)</f>
        <v>0</v>
      </c>
      <c r="AI82" s="54">
        <f>IF(ISERROR(AG82/$AG$237),0,AG82/$AG$237)</f>
        <v>0</v>
      </c>
    </row>
    <row r="83" spans="1:35" ht="12.75" customHeight="1">
      <c r="A83" s="36"/>
      <c r="B83" s="213" t="s">
        <v>63</v>
      </c>
      <c r="C83" s="214"/>
      <c r="D83" s="215"/>
      <c r="E83" s="18"/>
      <c r="F83" s="19"/>
      <c r="G83" s="20"/>
      <c r="H83" s="20"/>
      <c r="I83" s="186">
        <v>12421960</v>
      </c>
      <c r="J83" s="22"/>
      <c r="K83" s="23"/>
      <c r="L83" s="24"/>
      <c r="M83" s="24"/>
      <c r="N83" s="24"/>
      <c r="O83" s="19"/>
      <c r="P83" s="25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6"/>
      <c r="AI83" s="26"/>
    </row>
    <row r="84" spans="1:35" outlineLevel="1">
      <c r="A84" s="16">
        <v>1</v>
      </c>
      <c r="B84" s="81"/>
      <c r="C84" s="85"/>
      <c r="D84" s="75"/>
      <c r="E84" s="75"/>
      <c r="F84" s="81"/>
      <c r="G84" s="76"/>
      <c r="H84" s="76"/>
      <c r="I84" s="188"/>
      <c r="J84" s="77">
        <v>12421960</v>
      </c>
      <c r="K84" s="87" t="s">
        <v>84</v>
      </c>
      <c r="L84" s="35"/>
      <c r="M84" s="35"/>
      <c r="N84" s="35"/>
      <c r="O84" s="81"/>
      <c r="P84" s="28"/>
      <c r="Q84" s="35"/>
      <c r="R84" s="77">
        <v>2060000</v>
      </c>
      <c r="S84" s="82">
        <v>1030000</v>
      </c>
      <c r="T84" s="40">
        <f>SUM(Q84:S84)</f>
        <v>3090000</v>
      </c>
      <c r="U84" s="35">
        <v>1091960</v>
      </c>
      <c r="V84" s="35">
        <v>1030000</v>
      </c>
      <c r="W84" s="35">
        <v>1030000</v>
      </c>
      <c r="X84" s="40">
        <f>SUM(U84:W84)</f>
        <v>3151960</v>
      </c>
      <c r="Y84" s="35"/>
      <c r="Z84" s="35"/>
      <c r="AA84" s="35"/>
      <c r="AB84" s="40">
        <f>SUM(Y84:AA84)</f>
        <v>0</v>
      </c>
      <c r="AC84" s="35"/>
      <c r="AD84" s="35"/>
      <c r="AE84" s="35"/>
      <c r="AF84" s="40">
        <f>SUM(AC84:AE84)</f>
        <v>0</v>
      </c>
      <c r="AG84" s="40">
        <f t="shared" ref="AG84" si="50">SUM(T84,X84,AB84,AF84)</f>
        <v>6241960</v>
      </c>
      <c r="AH84" s="41">
        <f>IF(ISERROR(AG84/I83),0,AG84/I83)</f>
        <v>0.50249397035572485</v>
      </c>
      <c r="AI84" s="42">
        <f>IF(ISERROR(AG84/$AG$237),"-",AG84/$AG$237)</f>
        <v>2.5361277120644721E-3</v>
      </c>
    </row>
    <row r="85" spans="1:35" ht="12.75" customHeight="1">
      <c r="A85" s="210" t="s">
        <v>64</v>
      </c>
      <c r="B85" s="211"/>
      <c r="C85" s="211"/>
      <c r="D85" s="211"/>
      <c r="E85" s="211"/>
      <c r="F85" s="211"/>
      <c r="G85" s="211"/>
      <c r="H85" s="212"/>
      <c r="I85" s="55">
        <f>I83</f>
        <v>12421960</v>
      </c>
      <c r="J85" s="55">
        <f>SUM(J84:J84)</f>
        <v>12421960</v>
      </c>
      <c r="K85" s="56"/>
      <c r="L85" s="55">
        <f>SUM(L84:L84)</f>
        <v>0</v>
      </c>
      <c r="M85" s="55">
        <f>SUM(M84:M84)</f>
        <v>0</v>
      </c>
      <c r="N85" s="55">
        <f>SUM(N84:N84)</f>
        <v>0</v>
      </c>
      <c r="O85" s="57"/>
      <c r="P85" s="59"/>
      <c r="Q85" s="55">
        <f t="shared" ref="Q85:AG85" si="51">SUM(Q84:Q84)</f>
        <v>0</v>
      </c>
      <c r="R85" s="55">
        <f t="shared" si="51"/>
        <v>2060000</v>
      </c>
      <c r="S85" s="55">
        <f t="shared" si="51"/>
        <v>1030000</v>
      </c>
      <c r="T85" s="60">
        <f t="shared" si="51"/>
        <v>3090000</v>
      </c>
      <c r="U85" s="55">
        <f t="shared" si="51"/>
        <v>1091960</v>
      </c>
      <c r="V85" s="55">
        <f t="shared" si="51"/>
        <v>1030000</v>
      </c>
      <c r="W85" s="55">
        <f t="shared" si="51"/>
        <v>1030000</v>
      </c>
      <c r="X85" s="60">
        <f t="shared" si="51"/>
        <v>3151960</v>
      </c>
      <c r="Y85" s="55">
        <f t="shared" si="51"/>
        <v>0</v>
      </c>
      <c r="Z85" s="55">
        <f t="shared" si="51"/>
        <v>0</v>
      </c>
      <c r="AA85" s="55">
        <f t="shared" si="51"/>
        <v>0</v>
      </c>
      <c r="AB85" s="60">
        <f t="shared" si="51"/>
        <v>0</v>
      </c>
      <c r="AC85" s="55">
        <f t="shared" si="51"/>
        <v>0</v>
      </c>
      <c r="AD85" s="55">
        <f t="shared" si="51"/>
        <v>0</v>
      </c>
      <c r="AE85" s="55">
        <f t="shared" si="51"/>
        <v>0</v>
      </c>
      <c r="AF85" s="60">
        <f t="shared" si="51"/>
        <v>0</v>
      </c>
      <c r="AG85" s="53">
        <f t="shared" si="51"/>
        <v>6241960</v>
      </c>
      <c r="AH85" s="54">
        <f>IF(ISERROR(AG85/I85),0,AG85/I85)</f>
        <v>0.50249397035572485</v>
      </c>
      <c r="AI85" s="54">
        <f>IF(ISERROR(AG85/$AG$237),0,AG85/$AG$237)</f>
        <v>2.5361277120644721E-3</v>
      </c>
    </row>
    <row r="86" spans="1:35" ht="12.75" customHeight="1">
      <c r="A86" s="36"/>
      <c r="B86" s="213" t="s">
        <v>65</v>
      </c>
      <c r="C86" s="214"/>
      <c r="D86" s="215"/>
      <c r="E86" s="18"/>
      <c r="F86" s="19"/>
      <c r="G86" s="20"/>
      <c r="H86" s="20"/>
      <c r="I86" s="21"/>
      <c r="J86" s="22"/>
      <c r="K86" s="23"/>
      <c r="L86" s="24"/>
      <c r="M86" s="24"/>
      <c r="N86" s="24"/>
      <c r="O86" s="19"/>
      <c r="P86" s="25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6"/>
      <c r="AI86" s="26"/>
    </row>
    <row r="87" spans="1:35" ht="12.75" hidden="1" customHeight="1" outlineLevel="1">
      <c r="A87" s="16">
        <v>1</v>
      </c>
      <c r="B87" s="28"/>
      <c r="C87" s="27"/>
      <c r="D87" s="28"/>
      <c r="E87" s="28"/>
      <c r="F87" s="28"/>
      <c r="G87" s="27"/>
      <c r="H87" s="27"/>
      <c r="I87" s="29"/>
      <c r="J87" s="30"/>
      <c r="K87" s="28"/>
      <c r="L87" s="35"/>
      <c r="M87" s="35"/>
      <c r="N87" s="35"/>
      <c r="O87" s="28"/>
      <c r="P87" s="28"/>
      <c r="Q87" s="35"/>
      <c r="R87" s="35"/>
      <c r="S87" s="35"/>
      <c r="T87" s="40">
        <f>SUM(Q87:S87)</f>
        <v>0</v>
      </c>
      <c r="U87" s="35"/>
      <c r="V87" s="35"/>
      <c r="W87" s="35"/>
      <c r="X87" s="40">
        <f>SUM(U87:W87)</f>
        <v>0</v>
      </c>
      <c r="Y87" s="35"/>
      <c r="Z87" s="35"/>
      <c r="AA87" s="35"/>
      <c r="AB87" s="40">
        <f>SUM(Y87:AA87)</f>
        <v>0</v>
      </c>
      <c r="AC87" s="35"/>
      <c r="AD87" s="35"/>
      <c r="AE87" s="35"/>
      <c r="AF87" s="40">
        <f>SUM(AC87:AE87)</f>
        <v>0</v>
      </c>
      <c r="AG87" s="40">
        <f t="shared" ref="AG87:AG96" si="52">SUM(T87,X87,AB87,AF87)</f>
        <v>0</v>
      </c>
      <c r="AH87" s="41">
        <f>IF(ISERROR(AG87/I87),0,AG87/I87)</f>
        <v>0</v>
      </c>
      <c r="AI87" s="42">
        <f t="shared" ref="AI87:AI96" si="53">IF(ISERROR(AG87/$AG$237),"-",AG87/$AG$237)</f>
        <v>0</v>
      </c>
    </row>
    <row r="88" spans="1:35" ht="12.75" hidden="1" customHeight="1" outlineLevel="1">
      <c r="A88" s="16">
        <v>2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ref="T88:T96" si="54">SUM(Q88:S88)</f>
        <v>0</v>
      </c>
      <c r="U88" s="35"/>
      <c r="V88" s="35"/>
      <c r="W88" s="35"/>
      <c r="X88" s="40">
        <f t="shared" ref="X88:X96" si="55">SUM(U88:W88)</f>
        <v>0</v>
      </c>
      <c r="Y88" s="35"/>
      <c r="Z88" s="35"/>
      <c r="AA88" s="35"/>
      <c r="AB88" s="40">
        <f t="shared" ref="AB88:AB96" si="56">SUM(Y88:AA88)</f>
        <v>0</v>
      </c>
      <c r="AC88" s="35"/>
      <c r="AD88" s="35"/>
      <c r="AE88" s="35"/>
      <c r="AF88" s="40">
        <f t="shared" ref="AF88:AF96" si="57">SUM(AC88:AE88)</f>
        <v>0</v>
      </c>
      <c r="AG88" s="40">
        <f t="shared" si="52"/>
        <v>0</v>
      </c>
      <c r="AH88" s="41">
        <f t="shared" ref="AH88:AH96" si="58">IF(ISERROR(AG88/I88),0,AG88/I88)</f>
        <v>0</v>
      </c>
      <c r="AI88" s="42">
        <f t="shared" si="53"/>
        <v>0</v>
      </c>
    </row>
    <row r="89" spans="1:35" ht="12.75" hidden="1" customHeight="1" outlineLevel="1">
      <c r="A89" s="16">
        <v>3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4"/>
        <v>0</v>
      </c>
      <c r="U89" s="35"/>
      <c r="V89" s="35"/>
      <c r="W89" s="35"/>
      <c r="X89" s="40">
        <f t="shared" si="55"/>
        <v>0</v>
      </c>
      <c r="Y89" s="35"/>
      <c r="Z89" s="35"/>
      <c r="AA89" s="35"/>
      <c r="AB89" s="40">
        <f t="shared" si="56"/>
        <v>0</v>
      </c>
      <c r="AC89" s="35"/>
      <c r="AD89" s="35"/>
      <c r="AE89" s="35"/>
      <c r="AF89" s="40">
        <f t="shared" si="57"/>
        <v>0</v>
      </c>
      <c r="AG89" s="40">
        <f t="shared" si="52"/>
        <v>0</v>
      </c>
      <c r="AH89" s="41">
        <f t="shared" si="58"/>
        <v>0</v>
      </c>
      <c r="AI89" s="42">
        <f t="shared" si="53"/>
        <v>0</v>
      </c>
    </row>
    <row r="90" spans="1:35" ht="12.75" hidden="1" customHeight="1" outlineLevel="1">
      <c r="A90" s="16">
        <v>4</v>
      </c>
      <c r="B90" s="32"/>
      <c r="C90" s="31"/>
      <c r="D90" s="32"/>
      <c r="E90" s="32"/>
      <c r="F90" s="32"/>
      <c r="G90" s="31"/>
      <c r="H90" s="31"/>
      <c r="I90" s="29"/>
      <c r="J90" s="33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4"/>
        <v>0</v>
      </c>
      <c r="U90" s="35"/>
      <c r="V90" s="35"/>
      <c r="W90" s="35"/>
      <c r="X90" s="40">
        <f t="shared" si="55"/>
        <v>0</v>
      </c>
      <c r="Y90" s="35"/>
      <c r="Z90" s="35"/>
      <c r="AA90" s="35"/>
      <c r="AB90" s="40">
        <f t="shared" si="56"/>
        <v>0</v>
      </c>
      <c r="AC90" s="35"/>
      <c r="AD90" s="35"/>
      <c r="AE90" s="35"/>
      <c r="AF90" s="40">
        <f t="shared" si="57"/>
        <v>0</v>
      </c>
      <c r="AG90" s="40">
        <f t="shared" si="52"/>
        <v>0</v>
      </c>
      <c r="AH90" s="41">
        <f t="shared" si="58"/>
        <v>0</v>
      </c>
      <c r="AI90" s="42">
        <f t="shared" si="53"/>
        <v>0</v>
      </c>
    </row>
    <row r="91" spans="1:35" ht="12.75" hidden="1" customHeight="1" outlineLevel="1">
      <c r="A91" s="16">
        <v>5</v>
      </c>
      <c r="B91" s="32"/>
      <c r="C91" s="31"/>
      <c r="D91" s="32"/>
      <c r="E91" s="32"/>
      <c r="F91" s="32"/>
      <c r="G91" s="31"/>
      <c r="H91" s="31"/>
      <c r="I91" s="29"/>
      <c r="J91" s="33"/>
      <c r="K91" s="32"/>
      <c r="L91" s="35"/>
      <c r="M91" s="35"/>
      <c r="N91" s="35"/>
      <c r="O91" s="32"/>
      <c r="P91" s="32"/>
      <c r="Q91" s="35"/>
      <c r="R91" s="35"/>
      <c r="S91" s="35"/>
      <c r="T91" s="40">
        <f t="shared" si="54"/>
        <v>0</v>
      </c>
      <c r="U91" s="35"/>
      <c r="V91" s="35"/>
      <c r="W91" s="35"/>
      <c r="X91" s="40">
        <f t="shared" si="55"/>
        <v>0</v>
      </c>
      <c r="Y91" s="35"/>
      <c r="Z91" s="35"/>
      <c r="AA91" s="35"/>
      <c r="AB91" s="40">
        <f t="shared" si="56"/>
        <v>0</v>
      </c>
      <c r="AC91" s="35"/>
      <c r="AD91" s="35"/>
      <c r="AE91" s="35"/>
      <c r="AF91" s="40">
        <f t="shared" si="57"/>
        <v>0</v>
      </c>
      <c r="AG91" s="40">
        <f t="shared" si="52"/>
        <v>0</v>
      </c>
      <c r="AH91" s="41">
        <f t="shared" si="58"/>
        <v>0</v>
      </c>
      <c r="AI91" s="42">
        <f t="shared" si="53"/>
        <v>0</v>
      </c>
    </row>
    <row r="92" spans="1:35" ht="12.75" hidden="1" customHeight="1" outlineLevel="1">
      <c r="A92" s="16">
        <v>6</v>
      </c>
      <c r="B92" s="32"/>
      <c r="C92" s="31"/>
      <c r="D92" s="32"/>
      <c r="E92" s="32"/>
      <c r="F92" s="32"/>
      <c r="G92" s="31"/>
      <c r="H92" s="31"/>
      <c r="I92" s="29"/>
      <c r="J92" s="33"/>
      <c r="K92" s="32"/>
      <c r="L92" s="35"/>
      <c r="M92" s="35"/>
      <c r="N92" s="35"/>
      <c r="O92" s="32"/>
      <c r="P92" s="32"/>
      <c r="Q92" s="35"/>
      <c r="R92" s="35"/>
      <c r="S92" s="35"/>
      <c r="T92" s="40">
        <f t="shared" si="54"/>
        <v>0</v>
      </c>
      <c r="U92" s="35"/>
      <c r="V92" s="35"/>
      <c r="W92" s="35"/>
      <c r="X92" s="40">
        <f t="shared" si="55"/>
        <v>0</v>
      </c>
      <c r="Y92" s="35"/>
      <c r="Z92" s="35"/>
      <c r="AA92" s="35"/>
      <c r="AB92" s="40">
        <f t="shared" si="56"/>
        <v>0</v>
      </c>
      <c r="AC92" s="35"/>
      <c r="AD92" s="35"/>
      <c r="AE92" s="35"/>
      <c r="AF92" s="40">
        <f t="shared" si="57"/>
        <v>0</v>
      </c>
      <c r="AG92" s="40">
        <f t="shared" si="52"/>
        <v>0</v>
      </c>
      <c r="AH92" s="41">
        <f t="shared" si="58"/>
        <v>0</v>
      </c>
      <c r="AI92" s="42">
        <f t="shared" si="53"/>
        <v>0</v>
      </c>
    </row>
    <row r="93" spans="1:35" ht="12.75" hidden="1" customHeight="1" outlineLevel="1">
      <c r="A93" s="16">
        <v>7</v>
      </c>
      <c r="B93" s="32"/>
      <c r="C93" s="31"/>
      <c r="D93" s="32"/>
      <c r="E93" s="32"/>
      <c r="F93" s="32"/>
      <c r="G93" s="31"/>
      <c r="H93" s="31"/>
      <c r="I93" s="29"/>
      <c r="J93" s="33"/>
      <c r="K93" s="32"/>
      <c r="L93" s="35"/>
      <c r="M93" s="35"/>
      <c r="N93" s="35"/>
      <c r="O93" s="32"/>
      <c r="P93" s="32"/>
      <c r="Q93" s="35"/>
      <c r="R93" s="35"/>
      <c r="S93" s="35"/>
      <c r="T93" s="40">
        <f t="shared" si="54"/>
        <v>0</v>
      </c>
      <c r="U93" s="35"/>
      <c r="V93" s="35"/>
      <c r="W93" s="35"/>
      <c r="X93" s="40">
        <f t="shared" si="55"/>
        <v>0</v>
      </c>
      <c r="Y93" s="35"/>
      <c r="Z93" s="35"/>
      <c r="AA93" s="35"/>
      <c r="AB93" s="40">
        <f t="shared" si="56"/>
        <v>0</v>
      </c>
      <c r="AC93" s="35"/>
      <c r="AD93" s="35"/>
      <c r="AE93" s="35"/>
      <c r="AF93" s="40">
        <f t="shared" si="57"/>
        <v>0</v>
      </c>
      <c r="AG93" s="40">
        <f t="shared" si="52"/>
        <v>0</v>
      </c>
      <c r="AH93" s="41">
        <f t="shared" si="58"/>
        <v>0</v>
      </c>
      <c r="AI93" s="42">
        <f t="shared" si="53"/>
        <v>0</v>
      </c>
    </row>
    <row r="94" spans="1:35" ht="12.75" hidden="1" customHeight="1" outlineLevel="1">
      <c r="A94" s="16">
        <v>8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si="54"/>
        <v>0</v>
      </c>
      <c r="U94" s="35"/>
      <c r="V94" s="35"/>
      <c r="W94" s="35"/>
      <c r="X94" s="40">
        <f t="shared" si="55"/>
        <v>0</v>
      </c>
      <c r="Y94" s="35"/>
      <c r="Z94" s="35"/>
      <c r="AA94" s="35"/>
      <c r="AB94" s="40">
        <f t="shared" si="56"/>
        <v>0</v>
      </c>
      <c r="AC94" s="35"/>
      <c r="AD94" s="35"/>
      <c r="AE94" s="35"/>
      <c r="AF94" s="40">
        <f t="shared" si="57"/>
        <v>0</v>
      </c>
      <c r="AG94" s="40">
        <f t="shared" si="52"/>
        <v>0</v>
      </c>
      <c r="AH94" s="41">
        <f t="shared" si="58"/>
        <v>0</v>
      </c>
      <c r="AI94" s="42">
        <f t="shared" si="53"/>
        <v>0</v>
      </c>
    </row>
    <row r="95" spans="1:35" ht="12.75" hidden="1" customHeight="1" outlineLevel="1">
      <c r="A95" s="16">
        <v>9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4"/>
        <v>0</v>
      </c>
      <c r="U95" s="35"/>
      <c r="V95" s="35"/>
      <c r="W95" s="35"/>
      <c r="X95" s="40">
        <f t="shared" si="55"/>
        <v>0</v>
      </c>
      <c r="Y95" s="35"/>
      <c r="Z95" s="35"/>
      <c r="AA95" s="35"/>
      <c r="AB95" s="40">
        <f t="shared" si="56"/>
        <v>0</v>
      </c>
      <c r="AC95" s="35"/>
      <c r="AD95" s="35"/>
      <c r="AE95" s="35"/>
      <c r="AF95" s="40">
        <f t="shared" si="57"/>
        <v>0</v>
      </c>
      <c r="AG95" s="40">
        <f t="shared" si="52"/>
        <v>0</v>
      </c>
      <c r="AH95" s="41">
        <f t="shared" si="58"/>
        <v>0</v>
      </c>
      <c r="AI95" s="42">
        <f t="shared" si="53"/>
        <v>0</v>
      </c>
    </row>
    <row r="96" spans="1:35" ht="12.75" hidden="1" customHeight="1" outlineLevel="1">
      <c r="A96" s="16">
        <v>10</v>
      </c>
      <c r="B96" s="32"/>
      <c r="C96" s="31"/>
      <c r="D96" s="32"/>
      <c r="E96" s="32"/>
      <c r="F96" s="32"/>
      <c r="G96" s="31"/>
      <c r="H96" s="31"/>
      <c r="I96" s="29"/>
      <c r="J96" s="34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4"/>
        <v>0</v>
      </c>
      <c r="U96" s="35"/>
      <c r="V96" s="35"/>
      <c r="W96" s="35"/>
      <c r="X96" s="40">
        <f t="shared" si="55"/>
        <v>0</v>
      </c>
      <c r="Y96" s="35"/>
      <c r="Z96" s="35"/>
      <c r="AA96" s="35"/>
      <c r="AB96" s="40">
        <f t="shared" si="56"/>
        <v>0</v>
      </c>
      <c r="AC96" s="35"/>
      <c r="AD96" s="35"/>
      <c r="AE96" s="35"/>
      <c r="AF96" s="40">
        <f t="shared" si="57"/>
        <v>0</v>
      </c>
      <c r="AG96" s="40">
        <f t="shared" si="52"/>
        <v>0</v>
      </c>
      <c r="AH96" s="41">
        <f t="shared" si="58"/>
        <v>0</v>
      </c>
      <c r="AI96" s="42">
        <f t="shared" si="53"/>
        <v>0</v>
      </c>
    </row>
    <row r="97" spans="1:35" ht="12.75" customHeight="1" collapsed="1">
      <c r="A97" s="210" t="s">
        <v>66</v>
      </c>
      <c r="B97" s="211"/>
      <c r="C97" s="211"/>
      <c r="D97" s="211"/>
      <c r="E97" s="211"/>
      <c r="F97" s="211"/>
      <c r="G97" s="211"/>
      <c r="H97" s="212"/>
      <c r="I97" s="55">
        <f>SUM(I87:I96)</f>
        <v>0</v>
      </c>
      <c r="J97" s="55">
        <f>SUM(J87:J96)</f>
        <v>0</v>
      </c>
      <c r="K97" s="56"/>
      <c r="L97" s="55">
        <f>SUM(L87:L96)</f>
        <v>0</v>
      </c>
      <c r="M97" s="55">
        <f>SUM(M87:M96)</f>
        <v>0</v>
      </c>
      <c r="N97" s="55">
        <f>SUM(N87:N96)</f>
        <v>0</v>
      </c>
      <c r="O97" s="57"/>
      <c r="P97" s="59"/>
      <c r="Q97" s="55">
        <f t="shared" ref="Q97:AG97" si="59">SUM(Q87:Q96)</f>
        <v>0</v>
      </c>
      <c r="R97" s="55">
        <f t="shared" si="59"/>
        <v>0</v>
      </c>
      <c r="S97" s="55">
        <f t="shared" si="59"/>
        <v>0</v>
      </c>
      <c r="T97" s="60">
        <f t="shared" si="59"/>
        <v>0</v>
      </c>
      <c r="U97" s="55">
        <f t="shared" si="59"/>
        <v>0</v>
      </c>
      <c r="V97" s="55">
        <f t="shared" si="59"/>
        <v>0</v>
      </c>
      <c r="W97" s="55">
        <f t="shared" si="59"/>
        <v>0</v>
      </c>
      <c r="X97" s="60">
        <f t="shared" si="59"/>
        <v>0</v>
      </c>
      <c r="Y97" s="55">
        <f t="shared" si="59"/>
        <v>0</v>
      </c>
      <c r="Z97" s="55">
        <f t="shared" si="59"/>
        <v>0</v>
      </c>
      <c r="AA97" s="55">
        <f t="shared" si="59"/>
        <v>0</v>
      </c>
      <c r="AB97" s="60">
        <f t="shared" si="59"/>
        <v>0</v>
      </c>
      <c r="AC97" s="55">
        <f t="shared" si="59"/>
        <v>0</v>
      </c>
      <c r="AD97" s="55">
        <f t="shared" si="59"/>
        <v>0</v>
      </c>
      <c r="AE97" s="55">
        <f t="shared" si="59"/>
        <v>0</v>
      </c>
      <c r="AF97" s="60">
        <f t="shared" si="59"/>
        <v>0</v>
      </c>
      <c r="AG97" s="53">
        <f t="shared" si="59"/>
        <v>0</v>
      </c>
      <c r="AH97" s="54">
        <f>IF(ISERROR(AG97/I97),0,AG97/I97)</f>
        <v>0</v>
      </c>
      <c r="AI97" s="54">
        <f>IF(ISERROR(AG97/$AG$237),0,AG97/$AG$237)</f>
        <v>0</v>
      </c>
    </row>
    <row r="98" spans="1:35" ht="12.75" customHeight="1">
      <c r="A98" s="36"/>
      <c r="B98" s="213" t="s">
        <v>17</v>
      </c>
      <c r="C98" s="214"/>
      <c r="D98" s="215"/>
      <c r="E98" s="18"/>
      <c r="F98" s="19"/>
      <c r="G98" s="20"/>
      <c r="H98" s="20"/>
      <c r="I98" s="21"/>
      <c r="J98" s="22"/>
      <c r="K98" s="23"/>
      <c r="L98" s="24"/>
      <c r="M98" s="24"/>
      <c r="N98" s="24"/>
      <c r="O98" s="19"/>
      <c r="P98" s="25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6"/>
      <c r="AI98" s="26"/>
    </row>
    <row r="99" spans="1:35" ht="12.75" hidden="1" customHeight="1" outlineLevel="1">
      <c r="A99" s="16">
        <v>1</v>
      </c>
      <c r="B99" s="28"/>
      <c r="C99" s="27"/>
      <c r="D99" s="37"/>
      <c r="E99" s="39"/>
      <c r="F99" s="38"/>
      <c r="G99" s="27"/>
      <c r="H99" s="27"/>
      <c r="I99" s="29"/>
      <c r="J99" s="30"/>
      <c r="K99" s="28"/>
      <c r="L99" s="35"/>
      <c r="M99" s="35"/>
      <c r="N99" s="35"/>
      <c r="O99" s="28"/>
      <c r="P99" s="28"/>
      <c r="Q99" s="35"/>
      <c r="R99" s="35"/>
      <c r="S99" s="35"/>
      <c r="T99" s="40">
        <f>SUM(Q99:S99)</f>
        <v>0</v>
      </c>
      <c r="U99" s="35"/>
      <c r="V99" s="35"/>
      <c r="W99" s="35"/>
      <c r="X99" s="40">
        <f>SUM(U99:W99)</f>
        <v>0</v>
      </c>
      <c r="Y99" s="35"/>
      <c r="Z99" s="35"/>
      <c r="AA99" s="35"/>
      <c r="AB99" s="40">
        <f>SUM(Y99:AA99)</f>
        <v>0</v>
      </c>
      <c r="AC99" s="35"/>
      <c r="AD99" s="35"/>
      <c r="AE99" s="35"/>
      <c r="AF99" s="40">
        <f>SUM(AC99:AE99)</f>
        <v>0</v>
      </c>
      <c r="AG99" s="40">
        <f t="shared" ref="AG99:AG108" si="60">SUM(T99,X99,AB99,AF99)</f>
        <v>0</v>
      </c>
      <c r="AH99" s="41">
        <f>IF(ISERROR(AG99/I99),0,AG99/I99)</f>
        <v>0</v>
      </c>
      <c r="AI99" s="42">
        <f t="shared" ref="AI99:AI108" si="61">IF(ISERROR(AG99/$AG$237),"-",AG99/$AG$237)</f>
        <v>0</v>
      </c>
    </row>
    <row r="100" spans="1:35" ht="12.75" hidden="1" customHeight="1" outlineLevel="1">
      <c r="A100" s="16">
        <v>2</v>
      </c>
      <c r="B100" s="32"/>
      <c r="C100" s="31"/>
      <c r="D100" s="32"/>
      <c r="E100" s="28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ref="T100:T108" si="62">SUM(Q100:S100)</f>
        <v>0</v>
      </c>
      <c r="U100" s="35"/>
      <c r="V100" s="35"/>
      <c r="W100" s="35"/>
      <c r="X100" s="40">
        <f t="shared" ref="X100:X108" si="63">SUM(U100:W100)</f>
        <v>0</v>
      </c>
      <c r="Y100" s="35"/>
      <c r="Z100" s="35"/>
      <c r="AA100" s="35"/>
      <c r="AB100" s="40">
        <f t="shared" ref="AB100:AB108" si="64">SUM(Y100:AA100)</f>
        <v>0</v>
      </c>
      <c r="AC100" s="35"/>
      <c r="AD100" s="35"/>
      <c r="AE100" s="35"/>
      <c r="AF100" s="40">
        <f t="shared" ref="AF100:AF108" si="65">SUM(AC100:AE100)</f>
        <v>0</v>
      </c>
      <c r="AG100" s="40">
        <f t="shared" si="60"/>
        <v>0</v>
      </c>
      <c r="AH100" s="41">
        <f t="shared" ref="AH100:AH108" si="66">IF(ISERROR(AG100/I100),0,AG100/I100)</f>
        <v>0</v>
      </c>
      <c r="AI100" s="42">
        <f t="shared" si="61"/>
        <v>0</v>
      </c>
    </row>
    <row r="101" spans="1:35" ht="12.75" hidden="1" customHeight="1" outlineLevel="1">
      <c r="A101" s="16">
        <v>3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62"/>
        <v>0</v>
      </c>
      <c r="U101" s="35"/>
      <c r="V101" s="35"/>
      <c r="W101" s="35"/>
      <c r="X101" s="40">
        <f t="shared" si="63"/>
        <v>0</v>
      </c>
      <c r="Y101" s="35"/>
      <c r="Z101" s="35"/>
      <c r="AA101" s="35"/>
      <c r="AB101" s="40">
        <f t="shared" si="64"/>
        <v>0</v>
      </c>
      <c r="AC101" s="35"/>
      <c r="AD101" s="35"/>
      <c r="AE101" s="35"/>
      <c r="AF101" s="40">
        <f t="shared" si="65"/>
        <v>0</v>
      </c>
      <c r="AG101" s="40">
        <f t="shared" si="60"/>
        <v>0</v>
      </c>
      <c r="AH101" s="41">
        <f t="shared" si="66"/>
        <v>0</v>
      </c>
      <c r="AI101" s="42">
        <f t="shared" si="61"/>
        <v>0</v>
      </c>
    </row>
    <row r="102" spans="1:35" ht="12.75" hidden="1" customHeight="1" outlineLevel="1">
      <c r="A102" s="16">
        <v>4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2"/>
        <v>0</v>
      </c>
      <c r="U102" s="35"/>
      <c r="V102" s="35"/>
      <c r="W102" s="35"/>
      <c r="X102" s="40">
        <f t="shared" si="63"/>
        <v>0</v>
      </c>
      <c r="Y102" s="35"/>
      <c r="Z102" s="35"/>
      <c r="AA102" s="35"/>
      <c r="AB102" s="40">
        <f t="shared" si="64"/>
        <v>0</v>
      </c>
      <c r="AC102" s="35"/>
      <c r="AD102" s="35"/>
      <c r="AE102" s="35"/>
      <c r="AF102" s="40">
        <f t="shared" si="65"/>
        <v>0</v>
      </c>
      <c r="AG102" s="40">
        <f t="shared" si="60"/>
        <v>0</v>
      </c>
      <c r="AH102" s="41">
        <f t="shared" si="66"/>
        <v>0</v>
      </c>
      <c r="AI102" s="42">
        <f t="shared" si="61"/>
        <v>0</v>
      </c>
    </row>
    <row r="103" spans="1:35" ht="12.75" hidden="1" customHeight="1" outlineLevel="1">
      <c r="A103" s="16">
        <v>5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2"/>
        <v>0</v>
      </c>
      <c r="U103" s="35"/>
      <c r="V103" s="35"/>
      <c r="W103" s="35"/>
      <c r="X103" s="40">
        <f t="shared" si="63"/>
        <v>0</v>
      </c>
      <c r="Y103" s="35"/>
      <c r="Z103" s="35"/>
      <c r="AA103" s="35"/>
      <c r="AB103" s="40">
        <f t="shared" si="64"/>
        <v>0</v>
      </c>
      <c r="AC103" s="35"/>
      <c r="AD103" s="35"/>
      <c r="AE103" s="35"/>
      <c r="AF103" s="40">
        <f t="shared" si="65"/>
        <v>0</v>
      </c>
      <c r="AG103" s="40">
        <f t="shared" si="60"/>
        <v>0</v>
      </c>
      <c r="AH103" s="41">
        <f t="shared" si="66"/>
        <v>0</v>
      </c>
      <c r="AI103" s="42">
        <f t="shared" si="61"/>
        <v>0</v>
      </c>
    </row>
    <row r="104" spans="1:35" ht="12.75" hidden="1" customHeight="1" outlineLevel="1">
      <c r="A104" s="16">
        <v>6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2"/>
        <v>0</v>
      </c>
      <c r="U104" s="35"/>
      <c r="V104" s="35"/>
      <c r="W104" s="35"/>
      <c r="X104" s="40">
        <f t="shared" si="63"/>
        <v>0</v>
      </c>
      <c r="Y104" s="35"/>
      <c r="Z104" s="35"/>
      <c r="AA104" s="35"/>
      <c r="AB104" s="40">
        <f t="shared" si="64"/>
        <v>0</v>
      </c>
      <c r="AC104" s="35"/>
      <c r="AD104" s="35"/>
      <c r="AE104" s="35"/>
      <c r="AF104" s="40">
        <f t="shared" si="65"/>
        <v>0</v>
      </c>
      <c r="AG104" s="40">
        <f t="shared" si="60"/>
        <v>0</v>
      </c>
      <c r="AH104" s="41">
        <f t="shared" si="66"/>
        <v>0</v>
      </c>
      <c r="AI104" s="42">
        <f t="shared" si="61"/>
        <v>0</v>
      </c>
    </row>
    <row r="105" spans="1:35" ht="12.75" hidden="1" customHeight="1" outlineLevel="1">
      <c r="A105" s="16">
        <v>7</v>
      </c>
      <c r="B105" s="32"/>
      <c r="C105" s="31"/>
      <c r="D105" s="32"/>
      <c r="E105" s="32"/>
      <c r="F105" s="32"/>
      <c r="G105" s="31"/>
      <c r="H105" s="31"/>
      <c r="I105" s="29"/>
      <c r="J105" s="33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2"/>
        <v>0</v>
      </c>
      <c r="U105" s="35"/>
      <c r="V105" s="35"/>
      <c r="W105" s="35"/>
      <c r="X105" s="40">
        <f t="shared" si="63"/>
        <v>0</v>
      </c>
      <c r="Y105" s="35"/>
      <c r="Z105" s="35"/>
      <c r="AA105" s="35"/>
      <c r="AB105" s="40">
        <f t="shared" si="64"/>
        <v>0</v>
      </c>
      <c r="AC105" s="35"/>
      <c r="AD105" s="35"/>
      <c r="AE105" s="35"/>
      <c r="AF105" s="40">
        <f t="shared" si="65"/>
        <v>0</v>
      </c>
      <c r="AG105" s="40">
        <f t="shared" si="60"/>
        <v>0</v>
      </c>
      <c r="AH105" s="41">
        <f t="shared" si="66"/>
        <v>0</v>
      </c>
      <c r="AI105" s="42">
        <f t="shared" si="61"/>
        <v>0</v>
      </c>
    </row>
    <row r="106" spans="1:35" ht="12.75" hidden="1" customHeight="1" outlineLevel="1">
      <c r="A106" s="16">
        <v>8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si="62"/>
        <v>0</v>
      </c>
      <c r="U106" s="35"/>
      <c r="V106" s="35"/>
      <c r="W106" s="35"/>
      <c r="X106" s="40">
        <f t="shared" si="63"/>
        <v>0</v>
      </c>
      <c r="Y106" s="35"/>
      <c r="Z106" s="35"/>
      <c r="AA106" s="35"/>
      <c r="AB106" s="40">
        <f t="shared" si="64"/>
        <v>0</v>
      </c>
      <c r="AC106" s="35"/>
      <c r="AD106" s="35"/>
      <c r="AE106" s="35"/>
      <c r="AF106" s="40">
        <f t="shared" si="65"/>
        <v>0</v>
      </c>
      <c r="AG106" s="40">
        <f t="shared" si="60"/>
        <v>0</v>
      </c>
      <c r="AH106" s="41">
        <f t="shared" si="66"/>
        <v>0</v>
      </c>
      <c r="AI106" s="42">
        <f t="shared" si="61"/>
        <v>0</v>
      </c>
    </row>
    <row r="107" spans="1:35" ht="12.75" hidden="1" customHeight="1" outlineLevel="1">
      <c r="A107" s="16">
        <v>9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2"/>
        <v>0</v>
      </c>
      <c r="U107" s="35"/>
      <c r="V107" s="35"/>
      <c r="W107" s="35"/>
      <c r="X107" s="40">
        <f t="shared" si="63"/>
        <v>0</v>
      </c>
      <c r="Y107" s="35"/>
      <c r="Z107" s="35"/>
      <c r="AA107" s="35"/>
      <c r="AB107" s="40">
        <f t="shared" si="64"/>
        <v>0</v>
      </c>
      <c r="AC107" s="35"/>
      <c r="AD107" s="35"/>
      <c r="AE107" s="35"/>
      <c r="AF107" s="40">
        <f t="shared" si="65"/>
        <v>0</v>
      </c>
      <c r="AG107" s="40">
        <f t="shared" si="60"/>
        <v>0</v>
      </c>
      <c r="AH107" s="41">
        <f t="shared" si="66"/>
        <v>0</v>
      </c>
      <c r="AI107" s="42">
        <f t="shared" si="61"/>
        <v>0</v>
      </c>
    </row>
    <row r="108" spans="1:35" ht="12.75" hidden="1" customHeight="1" outlineLevel="1">
      <c r="A108" s="16">
        <v>10</v>
      </c>
      <c r="B108" s="32"/>
      <c r="C108" s="31"/>
      <c r="D108" s="32"/>
      <c r="E108" s="32"/>
      <c r="F108" s="32"/>
      <c r="G108" s="31"/>
      <c r="H108" s="31"/>
      <c r="I108" s="29"/>
      <c r="J108" s="34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2"/>
        <v>0</v>
      </c>
      <c r="U108" s="35"/>
      <c r="V108" s="35"/>
      <c r="W108" s="35"/>
      <c r="X108" s="40">
        <f t="shared" si="63"/>
        <v>0</v>
      </c>
      <c r="Y108" s="35"/>
      <c r="Z108" s="35"/>
      <c r="AA108" s="35"/>
      <c r="AB108" s="40">
        <f t="shared" si="64"/>
        <v>0</v>
      </c>
      <c r="AC108" s="35"/>
      <c r="AD108" s="35"/>
      <c r="AE108" s="35"/>
      <c r="AF108" s="40">
        <f t="shared" si="65"/>
        <v>0</v>
      </c>
      <c r="AG108" s="40">
        <f t="shared" si="60"/>
        <v>0</v>
      </c>
      <c r="AH108" s="41">
        <f t="shared" si="66"/>
        <v>0</v>
      </c>
      <c r="AI108" s="42">
        <f t="shared" si="61"/>
        <v>0</v>
      </c>
    </row>
    <row r="109" spans="1:35" ht="12.75" customHeight="1" collapsed="1">
      <c r="A109" s="210" t="s">
        <v>67</v>
      </c>
      <c r="B109" s="211"/>
      <c r="C109" s="211"/>
      <c r="D109" s="211"/>
      <c r="E109" s="211"/>
      <c r="F109" s="211"/>
      <c r="G109" s="211"/>
      <c r="H109" s="212"/>
      <c r="I109" s="55">
        <f>SUM(I99:I108)</f>
        <v>0</v>
      </c>
      <c r="J109" s="55">
        <f>SUM(J99:J108)</f>
        <v>0</v>
      </c>
      <c r="K109" s="56"/>
      <c r="L109" s="55">
        <f>SUM(L99:L108)</f>
        <v>0</v>
      </c>
      <c r="M109" s="55">
        <f>SUM(M99:M108)</f>
        <v>0</v>
      </c>
      <c r="N109" s="55">
        <f>SUM(N99:N108)</f>
        <v>0</v>
      </c>
      <c r="O109" s="57"/>
      <c r="P109" s="59"/>
      <c r="Q109" s="55">
        <f t="shared" ref="Q109:AG109" si="67">SUM(Q99:Q108)</f>
        <v>0</v>
      </c>
      <c r="R109" s="55">
        <f t="shared" si="67"/>
        <v>0</v>
      </c>
      <c r="S109" s="55">
        <f t="shared" si="67"/>
        <v>0</v>
      </c>
      <c r="T109" s="60">
        <f t="shared" si="67"/>
        <v>0</v>
      </c>
      <c r="U109" s="55">
        <f t="shared" si="67"/>
        <v>0</v>
      </c>
      <c r="V109" s="55">
        <f t="shared" si="67"/>
        <v>0</v>
      </c>
      <c r="W109" s="55">
        <f t="shared" si="67"/>
        <v>0</v>
      </c>
      <c r="X109" s="60">
        <f t="shared" si="67"/>
        <v>0</v>
      </c>
      <c r="Y109" s="55">
        <f t="shared" si="67"/>
        <v>0</v>
      </c>
      <c r="Z109" s="55">
        <f t="shared" si="67"/>
        <v>0</v>
      </c>
      <c r="AA109" s="55">
        <f t="shared" si="67"/>
        <v>0</v>
      </c>
      <c r="AB109" s="60">
        <f t="shared" si="67"/>
        <v>0</v>
      </c>
      <c r="AC109" s="55">
        <f t="shared" si="67"/>
        <v>0</v>
      </c>
      <c r="AD109" s="55">
        <f t="shared" si="67"/>
        <v>0</v>
      </c>
      <c r="AE109" s="55">
        <f t="shared" si="67"/>
        <v>0</v>
      </c>
      <c r="AF109" s="60">
        <f t="shared" si="67"/>
        <v>0</v>
      </c>
      <c r="AG109" s="53">
        <f t="shared" si="67"/>
        <v>0</v>
      </c>
      <c r="AH109" s="54">
        <f>IF(ISERROR(AG109/I109),0,AG109/I109)</f>
        <v>0</v>
      </c>
      <c r="AI109" s="54">
        <f>IF(ISERROR(AG109/$AG$237),0,AG109/$AG$237)</f>
        <v>0</v>
      </c>
    </row>
    <row r="110" spans="1:35" ht="12.75" customHeight="1">
      <c r="A110" s="36"/>
      <c r="B110" s="213" t="s">
        <v>68</v>
      </c>
      <c r="C110" s="214"/>
      <c r="D110" s="215"/>
      <c r="E110" s="18"/>
      <c r="F110" s="19"/>
      <c r="G110" s="20"/>
      <c r="H110" s="20"/>
      <c r="I110" s="21"/>
      <c r="J110" s="22"/>
      <c r="K110" s="23"/>
      <c r="L110" s="24"/>
      <c r="M110" s="24"/>
      <c r="N110" s="24"/>
      <c r="O110" s="19"/>
      <c r="P110" s="25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6"/>
      <c r="AI110" s="26"/>
    </row>
    <row r="111" spans="1:35" ht="12.75" hidden="1" customHeight="1" outlineLevel="1">
      <c r="A111" s="16">
        <v>1</v>
      </c>
      <c r="B111" s="28"/>
      <c r="C111" s="27"/>
      <c r="D111" s="28"/>
      <c r="E111" s="28"/>
      <c r="F111" s="28"/>
      <c r="G111" s="27"/>
      <c r="H111" s="27"/>
      <c r="I111" s="29"/>
      <c r="J111" s="30"/>
      <c r="K111" s="28"/>
      <c r="L111" s="35"/>
      <c r="M111" s="35"/>
      <c r="N111" s="35"/>
      <c r="O111" s="28"/>
      <c r="P111" s="28"/>
      <c r="Q111" s="35"/>
      <c r="R111" s="35"/>
      <c r="S111" s="35"/>
      <c r="T111" s="40">
        <f>SUM(Q111:S111)</f>
        <v>0</v>
      </c>
      <c r="U111" s="35"/>
      <c r="V111" s="35"/>
      <c r="W111" s="35"/>
      <c r="X111" s="40">
        <f>SUM(U111:W111)</f>
        <v>0</v>
      </c>
      <c r="Y111" s="35"/>
      <c r="Z111" s="35"/>
      <c r="AA111" s="35"/>
      <c r="AB111" s="40">
        <f>SUM(Y111:AA111)</f>
        <v>0</v>
      </c>
      <c r="AC111" s="35"/>
      <c r="AD111" s="35"/>
      <c r="AE111" s="35"/>
      <c r="AF111" s="40">
        <f>SUM(AC111:AE111)</f>
        <v>0</v>
      </c>
      <c r="AG111" s="40">
        <f t="shared" ref="AG111:AG120" si="68">SUM(T111,X111,AB111,AF111)</f>
        <v>0</v>
      </c>
      <c r="AH111" s="41">
        <f>IF(ISERROR(AG111/I111),0,AG111/I111)</f>
        <v>0</v>
      </c>
      <c r="AI111" s="42">
        <f t="shared" ref="AI111:AI120" si="69">IF(ISERROR(AG111/$AG$237),"-",AG111/$AG$237)</f>
        <v>0</v>
      </c>
    </row>
    <row r="112" spans="1:35" ht="12.75" hidden="1" customHeight="1" outlineLevel="1">
      <c r="A112" s="16">
        <v>2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ref="T112:T120" si="70">SUM(Q112:S112)</f>
        <v>0</v>
      </c>
      <c r="U112" s="35"/>
      <c r="V112" s="35"/>
      <c r="W112" s="35"/>
      <c r="X112" s="40">
        <f t="shared" ref="X112:X120" si="71">SUM(U112:W112)</f>
        <v>0</v>
      </c>
      <c r="Y112" s="35"/>
      <c r="Z112" s="35"/>
      <c r="AA112" s="35"/>
      <c r="AB112" s="40">
        <f t="shared" ref="AB112:AB120" si="72">SUM(Y112:AA112)</f>
        <v>0</v>
      </c>
      <c r="AC112" s="35"/>
      <c r="AD112" s="35"/>
      <c r="AE112" s="35"/>
      <c r="AF112" s="40">
        <f t="shared" ref="AF112:AF120" si="73">SUM(AC112:AE112)</f>
        <v>0</v>
      </c>
      <c r="AG112" s="40">
        <f t="shared" si="68"/>
        <v>0</v>
      </c>
      <c r="AH112" s="41">
        <f t="shared" ref="AH112:AH120" si="74">IF(ISERROR(AG112/I112),0,AG112/I112)</f>
        <v>0</v>
      </c>
      <c r="AI112" s="42">
        <f t="shared" si="69"/>
        <v>0</v>
      </c>
    </row>
    <row r="113" spans="1:35" ht="12.75" hidden="1" customHeight="1" outlineLevel="1">
      <c r="A113" s="16">
        <v>3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70"/>
        <v>0</v>
      </c>
      <c r="U113" s="35"/>
      <c r="V113" s="35"/>
      <c r="W113" s="35"/>
      <c r="X113" s="40">
        <f t="shared" si="71"/>
        <v>0</v>
      </c>
      <c r="Y113" s="35"/>
      <c r="Z113" s="35"/>
      <c r="AA113" s="35"/>
      <c r="AB113" s="40">
        <f t="shared" si="72"/>
        <v>0</v>
      </c>
      <c r="AC113" s="35"/>
      <c r="AD113" s="35"/>
      <c r="AE113" s="35"/>
      <c r="AF113" s="40">
        <f t="shared" si="73"/>
        <v>0</v>
      </c>
      <c r="AG113" s="40">
        <f t="shared" si="68"/>
        <v>0</v>
      </c>
      <c r="AH113" s="41">
        <f t="shared" si="74"/>
        <v>0</v>
      </c>
      <c r="AI113" s="42">
        <f t="shared" si="69"/>
        <v>0</v>
      </c>
    </row>
    <row r="114" spans="1:35" ht="12.75" hidden="1" customHeight="1" outlineLevel="1">
      <c r="A114" s="16">
        <v>4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70"/>
        <v>0</v>
      </c>
      <c r="U114" s="35"/>
      <c r="V114" s="35"/>
      <c r="W114" s="35"/>
      <c r="X114" s="40">
        <f t="shared" si="71"/>
        <v>0</v>
      </c>
      <c r="Y114" s="35"/>
      <c r="Z114" s="35"/>
      <c r="AA114" s="35"/>
      <c r="AB114" s="40">
        <f t="shared" si="72"/>
        <v>0</v>
      </c>
      <c r="AC114" s="35"/>
      <c r="AD114" s="35"/>
      <c r="AE114" s="35"/>
      <c r="AF114" s="40">
        <f t="shared" si="73"/>
        <v>0</v>
      </c>
      <c r="AG114" s="40">
        <f t="shared" si="68"/>
        <v>0</v>
      </c>
      <c r="AH114" s="41">
        <f t="shared" si="74"/>
        <v>0</v>
      </c>
      <c r="AI114" s="42">
        <f t="shared" si="69"/>
        <v>0</v>
      </c>
    </row>
    <row r="115" spans="1:35" ht="12.75" hidden="1" customHeight="1" outlineLevel="1">
      <c r="A115" s="16">
        <v>5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70"/>
        <v>0</v>
      </c>
      <c r="U115" s="35"/>
      <c r="V115" s="35"/>
      <c r="W115" s="35"/>
      <c r="X115" s="40">
        <f t="shared" si="71"/>
        <v>0</v>
      </c>
      <c r="Y115" s="35"/>
      <c r="Z115" s="35"/>
      <c r="AA115" s="35"/>
      <c r="AB115" s="40">
        <f t="shared" si="72"/>
        <v>0</v>
      </c>
      <c r="AC115" s="35"/>
      <c r="AD115" s="35"/>
      <c r="AE115" s="35"/>
      <c r="AF115" s="40">
        <f t="shared" si="73"/>
        <v>0</v>
      </c>
      <c r="AG115" s="40">
        <f t="shared" si="68"/>
        <v>0</v>
      </c>
      <c r="AH115" s="41">
        <f t="shared" si="74"/>
        <v>0</v>
      </c>
      <c r="AI115" s="42">
        <f t="shared" si="69"/>
        <v>0</v>
      </c>
    </row>
    <row r="116" spans="1:35" ht="12.75" hidden="1" customHeight="1" outlineLevel="1">
      <c r="A116" s="16">
        <v>6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70"/>
        <v>0</v>
      </c>
      <c r="U116" s="35"/>
      <c r="V116" s="35"/>
      <c r="W116" s="35"/>
      <c r="X116" s="40">
        <f t="shared" si="71"/>
        <v>0</v>
      </c>
      <c r="Y116" s="35"/>
      <c r="Z116" s="35"/>
      <c r="AA116" s="35"/>
      <c r="AB116" s="40">
        <f t="shared" si="72"/>
        <v>0</v>
      </c>
      <c r="AC116" s="35"/>
      <c r="AD116" s="35"/>
      <c r="AE116" s="35"/>
      <c r="AF116" s="40">
        <f t="shared" si="73"/>
        <v>0</v>
      </c>
      <c r="AG116" s="40">
        <f t="shared" si="68"/>
        <v>0</v>
      </c>
      <c r="AH116" s="41">
        <f t="shared" si="74"/>
        <v>0</v>
      </c>
      <c r="AI116" s="42">
        <f t="shared" si="69"/>
        <v>0</v>
      </c>
    </row>
    <row r="117" spans="1:35" ht="12.75" hidden="1" customHeight="1" outlineLevel="1">
      <c r="A117" s="16">
        <v>7</v>
      </c>
      <c r="B117" s="32"/>
      <c r="C117" s="31"/>
      <c r="D117" s="32"/>
      <c r="E117" s="32"/>
      <c r="F117" s="32"/>
      <c r="G117" s="31"/>
      <c r="H117" s="31"/>
      <c r="I117" s="29"/>
      <c r="J117" s="33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70"/>
        <v>0</v>
      </c>
      <c r="U117" s="35"/>
      <c r="V117" s="35"/>
      <c r="W117" s="35"/>
      <c r="X117" s="40">
        <f t="shared" si="71"/>
        <v>0</v>
      </c>
      <c r="Y117" s="35"/>
      <c r="Z117" s="35"/>
      <c r="AA117" s="35"/>
      <c r="AB117" s="40">
        <f t="shared" si="72"/>
        <v>0</v>
      </c>
      <c r="AC117" s="35"/>
      <c r="AD117" s="35"/>
      <c r="AE117" s="35"/>
      <c r="AF117" s="40">
        <f t="shared" si="73"/>
        <v>0</v>
      </c>
      <c r="AG117" s="40">
        <f t="shared" si="68"/>
        <v>0</v>
      </c>
      <c r="AH117" s="41">
        <f t="shared" si="74"/>
        <v>0</v>
      </c>
      <c r="AI117" s="42">
        <f t="shared" si="69"/>
        <v>0</v>
      </c>
    </row>
    <row r="118" spans="1:35" ht="12.75" hidden="1" customHeight="1" outlineLevel="1">
      <c r="A118" s="16">
        <v>8</v>
      </c>
      <c r="B118" s="32"/>
      <c r="C118" s="31"/>
      <c r="D118" s="32"/>
      <c r="E118" s="32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si="70"/>
        <v>0</v>
      </c>
      <c r="U118" s="35"/>
      <c r="V118" s="35"/>
      <c r="W118" s="35"/>
      <c r="X118" s="40">
        <f t="shared" si="71"/>
        <v>0</v>
      </c>
      <c r="Y118" s="35"/>
      <c r="Z118" s="35"/>
      <c r="AA118" s="35"/>
      <c r="AB118" s="40">
        <f t="shared" si="72"/>
        <v>0</v>
      </c>
      <c r="AC118" s="35"/>
      <c r="AD118" s="35"/>
      <c r="AE118" s="35"/>
      <c r="AF118" s="40">
        <f t="shared" si="73"/>
        <v>0</v>
      </c>
      <c r="AG118" s="40">
        <f t="shared" si="68"/>
        <v>0</v>
      </c>
      <c r="AH118" s="41">
        <f t="shared" si="74"/>
        <v>0</v>
      </c>
      <c r="AI118" s="42">
        <f t="shared" si="69"/>
        <v>0</v>
      </c>
    </row>
    <row r="119" spans="1:35" ht="12.75" hidden="1" customHeight="1" outlineLevel="1">
      <c r="A119" s="16">
        <v>9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0"/>
        <v>0</v>
      </c>
      <c r="U119" s="35"/>
      <c r="V119" s="35"/>
      <c r="W119" s="35"/>
      <c r="X119" s="40">
        <f t="shared" si="71"/>
        <v>0</v>
      </c>
      <c r="Y119" s="35"/>
      <c r="Z119" s="35"/>
      <c r="AA119" s="35"/>
      <c r="AB119" s="40">
        <f t="shared" si="72"/>
        <v>0</v>
      </c>
      <c r="AC119" s="35"/>
      <c r="AD119" s="35"/>
      <c r="AE119" s="35"/>
      <c r="AF119" s="40">
        <f t="shared" si="73"/>
        <v>0</v>
      </c>
      <c r="AG119" s="40">
        <f t="shared" si="68"/>
        <v>0</v>
      </c>
      <c r="AH119" s="41">
        <f t="shared" si="74"/>
        <v>0</v>
      </c>
      <c r="AI119" s="42">
        <f t="shared" si="69"/>
        <v>0</v>
      </c>
    </row>
    <row r="120" spans="1:35" ht="12.75" hidden="1" customHeight="1" outlineLevel="1">
      <c r="A120" s="16">
        <v>10</v>
      </c>
      <c r="B120" s="32"/>
      <c r="C120" s="31"/>
      <c r="D120" s="32"/>
      <c r="E120" s="32"/>
      <c r="F120" s="32"/>
      <c r="G120" s="31"/>
      <c r="H120" s="31"/>
      <c r="I120" s="29"/>
      <c r="J120" s="34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0"/>
        <v>0</v>
      </c>
      <c r="U120" s="35"/>
      <c r="V120" s="35"/>
      <c r="W120" s="35"/>
      <c r="X120" s="40">
        <f t="shared" si="71"/>
        <v>0</v>
      </c>
      <c r="Y120" s="35"/>
      <c r="Z120" s="35"/>
      <c r="AA120" s="35"/>
      <c r="AB120" s="40">
        <f t="shared" si="72"/>
        <v>0</v>
      </c>
      <c r="AC120" s="35"/>
      <c r="AD120" s="35"/>
      <c r="AE120" s="35"/>
      <c r="AF120" s="40">
        <f t="shared" si="73"/>
        <v>0</v>
      </c>
      <c r="AG120" s="40">
        <f t="shared" si="68"/>
        <v>0</v>
      </c>
      <c r="AH120" s="41">
        <f t="shared" si="74"/>
        <v>0</v>
      </c>
      <c r="AI120" s="42">
        <f t="shared" si="69"/>
        <v>0</v>
      </c>
    </row>
    <row r="121" spans="1:35" ht="12.75" customHeight="1" collapsed="1">
      <c r="A121" s="210" t="s">
        <v>69</v>
      </c>
      <c r="B121" s="211"/>
      <c r="C121" s="211"/>
      <c r="D121" s="211"/>
      <c r="E121" s="211"/>
      <c r="F121" s="211"/>
      <c r="G121" s="211"/>
      <c r="H121" s="212"/>
      <c r="I121" s="55">
        <f>SUM(I111:I120)</f>
        <v>0</v>
      </c>
      <c r="J121" s="55">
        <f>SUM(J111:J120)</f>
        <v>0</v>
      </c>
      <c r="K121" s="56"/>
      <c r="L121" s="55">
        <f>SUM(L111:L120)</f>
        <v>0</v>
      </c>
      <c r="M121" s="55">
        <f>SUM(M111:M120)</f>
        <v>0</v>
      </c>
      <c r="N121" s="55">
        <f>SUM(N111:N120)</f>
        <v>0</v>
      </c>
      <c r="O121" s="57"/>
      <c r="P121" s="59"/>
      <c r="Q121" s="55">
        <f t="shared" ref="Q121:AG121" si="75">SUM(Q111:Q120)</f>
        <v>0</v>
      </c>
      <c r="R121" s="55">
        <f t="shared" si="75"/>
        <v>0</v>
      </c>
      <c r="S121" s="55">
        <f t="shared" si="75"/>
        <v>0</v>
      </c>
      <c r="T121" s="60">
        <f t="shared" si="75"/>
        <v>0</v>
      </c>
      <c r="U121" s="55">
        <f t="shared" si="75"/>
        <v>0</v>
      </c>
      <c r="V121" s="55">
        <f t="shared" si="75"/>
        <v>0</v>
      </c>
      <c r="W121" s="55">
        <f t="shared" si="75"/>
        <v>0</v>
      </c>
      <c r="X121" s="60">
        <f t="shared" si="75"/>
        <v>0</v>
      </c>
      <c r="Y121" s="55">
        <f t="shared" si="75"/>
        <v>0</v>
      </c>
      <c r="Z121" s="55">
        <f t="shared" si="75"/>
        <v>0</v>
      </c>
      <c r="AA121" s="55">
        <f t="shared" si="75"/>
        <v>0</v>
      </c>
      <c r="AB121" s="60">
        <f t="shared" si="75"/>
        <v>0</v>
      </c>
      <c r="AC121" s="55">
        <f t="shared" si="75"/>
        <v>0</v>
      </c>
      <c r="AD121" s="55">
        <f t="shared" si="75"/>
        <v>0</v>
      </c>
      <c r="AE121" s="55">
        <f t="shared" si="75"/>
        <v>0</v>
      </c>
      <c r="AF121" s="60">
        <f t="shared" si="75"/>
        <v>0</v>
      </c>
      <c r="AG121" s="53">
        <f t="shared" si="75"/>
        <v>0</v>
      </c>
      <c r="AH121" s="54">
        <f>IF(ISERROR(AG121/I121),0,AG121/I121)</f>
        <v>0</v>
      </c>
      <c r="AI121" s="54">
        <f>IF(ISERROR(AG121/$AG$237),0,AG121/$AG$237)</f>
        <v>0</v>
      </c>
    </row>
    <row r="122" spans="1:35" ht="12.75" customHeight="1">
      <c r="A122" s="36"/>
      <c r="B122" s="213" t="s">
        <v>18</v>
      </c>
      <c r="C122" s="214"/>
      <c r="D122" s="215"/>
      <c r="E122" s="18"/>
      <c r="F122" s="19"/>
      <c r="G122" s="20"/>
      <c r="H122" s="20"/>
      <c r="I122" s="21"/>
      <c r="J122" s="22"/>
      <c r="K122" s="23"/>
      <c r="L122" s="24"/>
      <c r="M122" s="24"/>
      <c r="N122" s="24"/>
      <c r="O122" s="19"/>
      <c r="P122" s="25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6"/>
      <c r="AI122" s="26"/>
    </row>
    <row r="123" spans="1:35" ht="12.75" hidden="1" customHeight="1" outlineLevel="1">
      <c r="A123" s="16">
        <v>1</v>
      </c>
      <c r="B123" s="28"/>
      <c r="C123" s="27"/>
      <c r="D123" s="28"/>
      <c r="E123" s="28"/>
      <c r="F123" s="28"/>
      <c r="G123" s="27"/>
      <c r="H123" s="27"/>
      <c r="I123" s="29"/>
      <c r="J123" s="30"/>
      <c r="K123" s="28"/>
      <c r="L123" s="35"/>
      <c r="M123" s="35"/>
      <c r="N123" s="35"/>
      <c r="O123" s="28"/>
      <c r="P123" s="28"/>
      <c r="Q123" s="35"/>
      <c r="R123" s="35"/>
      <c r="S123" s="35"/>
      <c r="T123" s="40">
        <f>SUM(Q123:S123)</f>
        <v>0</v>
      </c>
      <c r="U123" s="35"/>
      <c r="V123" s="35"/>
      <c r="W123" s="35"/>
      <c r="X123" s="40">
        <f>SUM(U123:W123)</f>
        <v>0</v>
      </c>
      <c r="Y123" s="35"/>
      <c r="Z123" s="35"/>
      <c r="AA123" s="35"/>
      <c r="AB123" s="40">
        <f>SUM(Y123:AA123)</f>
        <v>0</v>
      </c>
      <c r="AC123" s="35"/>
      <c r="AD123" s="35"/>
      <c r="AE123" s="35"/>
      <c r="AF123" s="40">
        <f>SUM(AC123:AE123)</f>
        <v>0</v>
      </c>
      <c r="AG123" s="40">
        <f t="shared" ref="AG123:AG132" si="76">SUM(T123,X123,AB123,AF123)</f>
        <v>0</v>
      </c>
      <c r="AH123" s="41">
        <f>IF(ISERROR(AG123/I123),0,AG123/I123)</f>
        <v>0</v>
      </c>
      <c r="AI123" s="42">
        <f t="shared" ref="AI123:AI132" si="77">IF(ISERROR(AG123/$AG$237),"-",AG123/$AG$237)</f>
        <v>0</v>
      </c>
    </row>
    <row r="124" spans="1:35" ht="12.75" hidden="1" customHeight="1" outlineLevel="1">
      <c r="A124" s="16">
        <v>2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ref="T124:T132" si="78">SUM(Q124:S124)</f>
        <v>0</v>
      </c>
      <c r="U124" s="35"/>
      <c r="V124" s="35"/>
      <c r="W124" s="35"/>
      <c r="X124" s="40">
        <f t="shared" ref="X124:X132" si="79">SUM(U124:W124)</f>
        <v>0</v>
      </c>
      <c r="Y124" s="35"/>
      <c r="Z124" s="35"/>
      <c r="AA124" s="35"/>
      <c r="AB124" s="40">
        <f t="shared" ref="AB124:AB132" si="80">SUM(Y124:AA124)</f>
        <v>0</v>
      </c>
      <c r="AC124" s="35"/>
      <c r="AD124" s="35"/>
      <c r="AE124" s="35"/>
      <c r="AF124" s="40">
        <f t="shared" ref="AF124:AF132" si="81">SUM(AC124:AE124)</f>
        <v>0</v>
      </c>
      <c r="AG124" s="40">
        <f t="shared" si="76"/>
        <v>0</v>
      </c>
      <c r="AH124" s="41">
        <f t="shared" ref="AH124:AH132" si="82">IF(ISERROR(AG124/I124),0,AG124/I124)</f>
        <v>0</v>
      </c>
      <c r="AI124" s="42">
        <f t="shared" si="77"/>
        <v>0</v>
      </c>
    </row>
    <row r="125" spans="1:35" ht="12.75" hidden="1" customHeight="1" outlineLevel="1">
      <c r="A125" s="16">
        <v>3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8"/>
        <v>0</v>
      </c>
      <c r="U125" s="35"/>
      <c r="V125" s="35"/>
      <c r="W125" s="35"/>
      <c r="X125" s="40">
        <f t="shared" si="79"/>
        <v>0</v>
      </c>
      <c r="Y125" s="35"/>
      <c r="Z125" s="35"/>
      <c r="AA125" s="35"/>
      <c r="AB125" s="40">
        <f t="shared" si="80"/>
        <v>0</v>
      </c>
      <c r="AC125" s="35"/>
      <c r="AD125" s="35"/>
      <c r="AE125" s="35"/>
      <c r="AF125" s="40">
        <f t="shared" si="81"/>
        <v>0</v>
      </c>
      <c r="AG125" s="40">
        <f t="shared" si="76"/>
        <v>0</v>
      </c>
      <c r="AH125" s="41">
        <f t="shared" si="82"/>
        <v>0</v>
      </c>
      <c r="AI125" s="42">
        <f t="shared" si="77"/>
        <v>0</v>
      </c>
    </row>
    <row r="126" spans="1:35" ht="12.75" hidden="1" customHeight="1" outlineLevel="1">
      <c r="A126" s="16">
        <v>4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8"/>
        <v>0</v>
      </c>
      <c r="U126" s="35"/>
      <c r="V126" s="35"/>
      <c r="W126" s="35"/>
      <c r="X126" s="40">
        <f t="shared" si="79"/>
        <v>0</v>
      </c>
      <c r="Y126" s="35"/>
      <c r="Z126" s="35"/>
      <c r="AA126" s="35"/>
      <c r="AB126" s="40">
        <f t="shared" si="80"/>
        <v>0</v>
      </c>
      <c r="AC126" s="35"/>
      <c r="AD126" s="35"/>
      <c r="AE126" s="35"/>
      <c r="AF126" s="40">
        <f t="shared" si="81"/>
        <v>0</v>
      </c>
      <c r="AG126" s="40">
        <f t="shared" si="76"/>
        <v>0</v>
      </c>
      <c r="AH126" s="41">
        <f t="shared" si="82"/>
        <v>0</v>
      </c>
      <c r="AI126" s="42">
        <f t="shared" si="77"/>
        <v>0</v>
      </c>
    </row>
    <row r="127" spans="1:35" ht="12.75" hidden="1" customHeight="1" outlineLevel="1">
      <c r="A127" s="16">
        <v>5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78"/>
        <v>0</v>
      </c>
      <c r="U127" s="35"/>
      <c r="V127" s="35"/>
      <c r="W127" s="35"/>
      <c r="X127" s="40">
        <f t="shared" si="79"/>
        <v>0</v>
      </c>
      <c r="Y127" s="35"/>
      <c r="Z127" s="35"/>
      <c r="AA127" s="35"/>
      <c r="AB127" s="40">
        <f t="shared" si="80"/>
        <v>0</v>
      </c>
      <c r="AC127" s="35"/>
      <c r="AD127" s="35"/>
      <c r="AE127" s="35"/>
      <c r="AF127" s="40">
        <f t="shared" si="81"/>
        <v>0</v>
      </c>
      <c r="AG127" s="40">
        <f t="shared" si="76"/>
        <v>0</v>
      </c>
      <c r="AH127" s="41">
        <f t="shared" si="82"/>
        <v>0</v>
      </c>
      <c r="AI127" s="42">
        <f t="shared" si="77"/>
        <v>0</v>
      </c>
    </row>
    <row r="128" spans="1:35" ht="12.75" hidden="1" customHeight="1" outlineLevel="1">
      <c r="A128" s="16">
        <v>6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78"/>
        <v>0</v>
      </c>
      <c r="U128" s="35"/>
      <c r="V128" s="35"/>
      <c r="W128" s="35"/>
      <c r="X128" s="40">
        <f t="shared" si="79"/>
        <v>0</v>
      </c>
      <c r="Y128" s="35"/>
      <c r="Z128" s="35"/>
      <c r="AA128" s="35"/>
      <c r="AB128" s="40">
        <f t="shared" si="80"/>
        <v>0</v>
      </c>
      <c r="AC128" s="35"/>
      <c r="AD128" s="35"/>
      <c r="AE128" s="35"/>
      <c r="AF128" s="40">
        <f t="shared" si="81"/>
        <v>0</v>
      </c>
      <c r="AG128" s="40">
        <f t="shared" si="76"/>
        <v>0</v>
      </c>
      <c r="AH128" s="41">
        <f t="shared" si="82"/>
        <v>0</v>
      </c>
      <c r="AI128" s="42">
        <f t="shared" si="77"/>
        <v>0</v>
      </c>
    </row>
    <row r="129" spans="1:35" ht="12.75" hidden="1" customHeight="1" outlineLevel="1">
      <c r="A129" s="16">
        <v>7</v>
      </c>
      <c r="B129" s="32"/>
      <c r="C129" s="31"/>
      <c r="D129" s="32"/>
      <c r="E129" s="32"/>
      <c r="F129" s="32"/>
      <c r="G129" s="31"/>
      <c r="H129" s="31"/>
      <c r="I129" s="29"/>
      <c r="J129" s="33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78"/>
        <v>0</v>
      </c>
      <c r="U129" s="35"/>
      <c r="V129" s="35"/>
      <c r="W129" s="35"/>
      <c r="X129" s="40">
        <f t="shared" si="79"/>
        <v>0</v>
      </c>
      <c r="Y129" s="35"/>
      <c r="Z129" s="35"/>
      <c r="AA129" s="35"/>
      <c r="AB129" s="40">
        <f t="shared" si="80"/>
        <v>0</v>
      </c>
      <c r="AC129" s="35"/>
      <c r="AD129" s="35"/>
      <c r="AE129" s="35"/>
      <c r="AF129" s="40">
        <f t="shared" si="81"/>
        <v>0</v>
      </c>
      <c r="AG129" s="40">
        <f t="shared" si="76"/>
        <v>0</v>
      </c>
      <c r="AH129" s="41">
        <f t="shared" si="82"/>
        <v>0</v>
      </c>
      <c r="AI129" s="42">
        <f t="shared" si="77"/>
        <v>0</v>
      </c>
    </row>
    <row r="130" spans="1:35" ht="12.75" hidden="1" customHeight="1" outlineLevel="1">
      <c r="A130" s="16">
        <v>8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si="78"/>
        <v>0</v>
      </c>
      <c r="U130" s="35"/>
      <c r="V130" s="35"/>
      <c r="W130" s="35"/>
      <c r="X130" s="40">
        <f t="shared" si="79"/>
        <v>0</v>
      </c>
      <c r="Y130" s="35"/>
      <c r="Z130" s="35"/>
      <c r="AA130" s="35"/>
      <c r="AB130" s="40">
        <f t="shared" si="80"/>
        <v>0</v>
      </c>
      <c r="AC130" s="35"/>
      <c r="AD130" s="35"/>
      <c r="AE130" s="35"/>
      <c r="AF130" s="40">
        <f t="shared" si="81"/>
        <v>0</v>
      </c>
      <c r="AG130" s="40">
        <f t="shared" si="76"/>
        <v>0</v>
      </c>
      <c r="AH130" s="41">
        <f t="shared" si="82"/>
        <v>0</v>
      </c>
      <c r="AI130" s="42">
        <f t="shared" si="77"/>
        <v>0</v>
      </c>
    </row>
    <row r="131" spans="1:35" ht="12.75" hidden="1" customHeight="1" outlineLevel="1">
      <c r="A131" s="16">
        <v>9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78"/>
        <v>0</v>
      </c>
      <c r="U131" s="35"/>
      <c r="V131" s="35"/>
      <c r="W131" s="35"/>
      <c r="X131" s="40">
        <f t="shared" si="79"/>
        <v>0</v>
      </c>
      <c r="Y131" s="35"/>
      <c r="Z131" s="35"/>
      <c r="AA131" s="35"/>
      <c r="AB131" s="40">
        <f t="shared" si="80"/>
        <v>0</v>
      </c>
      <c r="AC131" s="35"/>
      <c r="AD131" s="35"/>
      <c r="AE131" s="35"/>
      <c r="AF131" s="40">
        <f t="shared" si="81"/>
        <v>0</v>
      </c>
      <c r="AG131" s="40">
        <f t="shared" si="76"/>
        <v>0</v>
      </c>
      <c r="AH131" s="41">
        <f t="shared" si="82"/>
        <v>0</v>
      </c>
      <c r="AI131" s="42">
        <f t="shared" si="77"/>
        <v>0</v>
      </c>
    </row>
    <row r="132" spans="1:35" ht="12.75" hidden="1" customHeight="1" outlineLevel="1">
      <c r="A132" s="16">
        <v>10</v>
      </c>
      <c r="B132" s="32"/>
      <c r="C132" s="31"/>
      <c r="D132" s="32"/>
      <c r="E132" s="32"/>
      <c r="F132" s="32"/>
      <c r="G132" s="31"/>
      <c r="H132" s="31"/>
      <c r="I132" s="29"/>
      <c r="J132" s="34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78"/>
        <v>0</v>
      </c>
      <c r="U132" s="35"/>
      <c r="V132" s="35"/>
      <c r="W132" s="35"/>
      <c r="X132" s="40">
        <f t="shared" si="79"/>
        <v>0</v>
      </c>
      <c r="Y132" s="35"/>
      <c r="Z132" s="35"/>
      <c r="AA132" s="35"/>
      <c r="AB132" s="40">
        <f t="shared" si="80"/>
        <v>0</v>
      </c>
      <c r="AC132" s="35"/>
      <c r="AD132" s="35"/>
      <c r="AE132" s="35"/>
      <c r="AF132" s="40">
        <f t="shared" si="81"/>
        <v>0</v>
      </c>
      <c r="AG132" s="40">
        <f t="shared" si="76"/>
        <v>0</v>
      </c>
      <c r="AH132" s="41">
        <f t="shared" si="82"/>
        <v>0</v>
      </c>
      <c r="AI132" s="42">
        <f t="shared" si="77"/>
        <v>0</v>
      </c>
    </row>
    <row r="133" spans="1:35" ht="12.75" customHeight="1" collapsed="1">
      <c r="A133" s="210" t="s">
        <v>70</v>
      </c>
      <c r="B133" s="211"/>
      <c r="C133" s="211"/>
      <c r="D133" s="211"/>
      <c r="E133" s="211"/>
      <c r="F133" s="211"/>
      <c r="G133" s="211"/>
      <c r="H133" s="212"/>
      <c r="I133" s="55">
        <f>SUM(I123:I132)</f>
        <v>0</v>
      </c>
      <c r="J133" s="55">
        <f>SUM(J123:J132)</f>
        <v>0</v>
      </c>
      <c r="K133" s="56"/>
      <c r="L133" s="55">
        <f>SUM(L123:L132)</f>
        <v>0</v>
      </c>
      <c r="M133" s="55">
        <f>SUM(M123:M132)</f>
        <v>0</v>
      </c>
      <c r="N133" s="55">
        <f>SUM(N123:N132)</f>
        <v>0</v>
      </c>
      <c r="O133" s="57"/>
      <c r="P133" s="59"/>
      <c r="Q133" s="55">
        <f t="shared" ref="Q133:AG133" si="83">SUM(Q123:Q132)</f>
        <v>0</v>
      </c>
      <c r="R133" s="55">
        <f t="shared" si="83"/>
        <v>0</v>
      </c>
      <c r="S133" s="55">
        <f t="shared" si="83"/>
        <v>0</v>
      </c>
      <c r="T133" s="60">
        <f t="shared" si="83"/>
        <v>0</v>
      </c>
      <c r="U133" s="55">
        <f t="shared" si="83"/>
        <v>0</v>
      </c>
      <c r="V133" s="55">
        <f t="shared" si="83"/>
        <v>0</v>
      </c>
      <c r="W133" s="55">
        <f t="shared" si="83"/>
        <v>0</v>
      </c>
      <c r="X133" s="60">
        <f t="shared" si="83"/>
        <v>0</v>
      </c>
      <c r="Y133" s="55">
        <f t="shared" si="83"/>
        <v>0</v>
      </c>
      <c r="Z133" s="55">
        <f t="shared" si="83"/>
        <v>0</v>
      </c>
      <c r="AA133" s="55">
        <f t="shared" si="83"/>
        <v>0</v>
      </c>
      <c r="AB133" s="60">
        <f t="shared" si="83"/>
        <v>0</v>
      </c>
      <c r="AC133" s="55">
        <f t="shared" si="83"/>
        <v>0</v>
      </c>
      <c r="AD133" s="55">
        <f t="shared" si="83"/>
        <v>0</v>
      </c>
      <c r="AE133" s="55">
        <f t="shared" si="83"/>
        <v>0</v>
      </c>
      <c r="AF133" s="60">
        <f t="shared" si="83"/>
        <v>0</v>
      </c>
      <c r="AG133" s="53">
        <f t="shared" si="83"/>
        <v>0</v>
      </c>
      <c r="AH133" s="54">
        <f>IF(ISERROR(AG133/I133),0,AG133/I133)</f>
        <v>0</v>
      </c>
      <c r="AI133" s="54">
        <f>IF(ISERROR(AG133/$AG$237),0,AG133/$AG$237)</f>
        <v>0</v>
      </c>
    </row>
    <row r="134" spans="1:35" ht="12.75" customHeight="1">
      <c r="A134" s="36"/>
      <c r="B134" s="213" t="s">
        <v>71</v>
      </c>
      <c r="C134" s="214"/>
      <c r="D134" s="215"/>
      <c r="E134" s="18"/>
      <c r="F134" s="19"/>
      <c r="G134" s="20"/>
      <c r="H134" s="20"/>
      <c r="I134" s="21"/>
      <c r="J134" s="22"/>
      <c r="K134" s="23"/>
      <c r="L134" s="24"/>
      <c r="M134" s="24"/>
      <c r="N134" s="24"/>
      <c r="O134" s="19"/>
      <c r="P134" s="25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6"/>
      <c r="AI134" s="26"/>
    </row>
    <row r="135" spans="1:35" ht="12.75" hidden="1" customHeight="1" outlineLevel="1">
      <c r="A135" s="16">
        <v>1</v>
      </c>
      <c r="B135" s="28"/>
      <c r="C135" s="27"/>
      <c r="D135" s="28"/>
      <c r="E135" s="28"/>
      <c r="F135" s="28"/>
      <c r="G135" s="27"/>
      <c r="H135" s="27"/>
      <c r="I135" s="29"/>
      <c r="J135" s="30"/>
      <c r="K135" s="28"/>
      <c r="L135" s="35"/>
      <c r="M135" s="35"/>
      <c r="N135" s="35"/>
      <c r="O135" s="28"/>
      <c r="P135" s="28"/>
      <c r="Q135" s="35"/>
      <c r="R135" s="35"/>
      <c r="S135" s="35"/>
      <c r="T135" s="40">
        <f>SUM(Q135:S135)</f>
        <v>0</v>
      </c>
      <c r="U135" s="35"/>
      <c r="V135" s="35"/>
      <c r="W135" s="35"/>
      <c r="X135" s="40">
        <f>SUM(U135:W135)</f>
        <v>0</v>
      </c>
      <c r="Y135" s="35"/>
      <c r="Z135" s="35"/>
      <c r="AA135" s="35"/>
      <c r="AB135" s="40">
        <f>SUM(Y135:AA135)</f>
        <v>0</v>
      </c>
      <c r="AC135" s="35"/>
      <c r="AD135" s="35"/>
      <c r="AE135" s="35"/>
      <c r="AF135" s="40">
        <f>SUM(AC135:AE135)</f>
        <v>0</v>
      </c>
      <c r="AG135" s="40">
        <f t="shared" ref="AG135:AG144" si="84">SUM(T135,X135,AB135,AF135)</f>
        <v>0</v>
      </c>
      <c r="AH135" s="41">
        <f>IF(ISERROR(AG135/I135),0,AG135/I135)</f>
        <v>0</v>
      </c>
      <c r="AI135" s="42">
        <f t="shared" ref="AI135:AI144" si="85">IF(ISERROR(AG135/$AG$237),"-",AG135/$AG$237)</f>
        <v>0</v>
      </c>
    </row>
    <row r="136" spans="1:35" ht="12.75" hidden="1" customHeight="1" outlineLevel="1">
      <c r="A136" s="16">
        <v>2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ref="T136:T144" si="86">SUM(Q136:S136)</f>
        <v>0</v>
      </c>
      <c r="U136" s="35"/>
      <c r="V136" s="35"/>
      <c r="W136" s="35"/>
      <c r="X136" s="40">
        <f t="shared" ref="X136:X144" si="87">SUM(U136:W136)</f>
        <v>0</v>
      </c>
      <c r="Y136" s="35"/>
      <c r="Z136" s="35"/>
      <c r="AA136" s="35"/>
      <c r="AB136" s="40">
        <f t="shared" ref="AB136:AB144" si="88">SUM(Y136:AA136)</f>
        <v>0</v>
      </c>
      <c r="AC136" s="35"/>
      <c r="AD136" s="35"/>
      <c r="AE136" s="35"/>
      <c r="AF136" s="40">
        <f t="shared" ref="AF136:AF144" si="89">SUM(AC136:AE136)</f>
        <v>0</v>
      </c>
      <c r="AG136" s="40">
        <f t="shared" si="84"/>
        <v>0</v>
      </c>
      <c r="AH136" s="41">
        <f t="shared" ref="AH136:AH144" si="90">IF(ISERROR(AG136/I136),0,AG136/I136)</f>
        <v>0</v>
      </c>
      <c r="AI136" s="42">
        <f t="shared" si="85"/>
        <v>0</v>
      </c>
    </row>
    <row r="137" spans="1:35" ht="12.75" hidden="1" customHeight="1" outlineLevel="1">
      <c r="A137" s="16">
        <v>3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6"/>
        <v>0</v>
      </c>
      <c r="U137" s="35"/>
      <c r="V137" s="35"/>
      <c r="W137" s="35"/>
      <c r="X137" s="40">
        <f t="shared" si="87"/>
        <v>0</v>
      </c>
      <c r="Y137" s="35"/>
      <c r="Z137" s="35"/>
      <c r="AA137" s="35"/>
      <c r="AB137" s="40">
        <f t="shared" si="88"/>
        <v>0</v>
      </c>
      <c r="AC137" s="35"/>
      <c r="AD137" s="35"/>
      <c r="AE137" s="35"/>
      <c r="AF137" s="40">
        <f t="shared" si="89"/>
        <v>0</v>
      </c>
      <c r="AG137" s="40">
        <f t="shared" si="84"/>
        <v>0</v>
      </c>
      <c r="AH137" s="41">
        <f t="shared" si="90"/>
        <v>0</v>
      </c>
      <c r="AI137" s="42">
        <f t="shared" si="85"/>
        <v>0</v>
      </c>
    </row>
    <row r="138" spans="1:35" ht="12.75" hidden="1" customHeight="1" outlineLevel="1">
      <c r="A138" s="16">
        <v>4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6"/>
        <v>0</v>
      </c>
      <c r="U138" s="35"/>
      <c r="V138" s="35"/>
      <c r="W138" s="35"/>
      <c r="X138" s="40">
        <f t="shared" si="87"/>
        <v>0</v>
      </c>
      <c r="Y138" s="35"/>
      <c r="Z138" s="35"/>
      <c r="AA138" s="35"/>
      <c r="AB138" s="40">
        <f t="shared" si="88"/>
        <v>0</v>
      </c>
      <c r="AC138" s="35"/>
      <c r="AD138" s="35"/>
      <c r="AE138" s="35"/>
      <c r="AF138" s="40">
        <f t="shared" si="89"/>
        <v>0</v>
      </c>
      <c r="AG138" s="40">
        <f t="shared" si="84"/>
        <v>0</v>
      </c>
      <c r="AH138" s="41">
        <f t="shared" si="90"/>
        <v>0</v>
      </c>
      <c r="AI138" s="42">
        <f t="shared" si="85"/>
        <v>0</v>
      </c>
    </row>
    <row r="139" spans="1:35" ht="12.75" hidden="1" customHeight="1" outlineLevel="1">
      <c r="A139" s="16">
        <v>5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6"/>
        <v>0</v>
      </c>
      <c r="U139" s="35"/>
      <c r="V139" s="35"/>
      <c r="W139" s="35"/>
      <c r="X139" s="40">
        <f t="shared" si="87"/>
        <v>0</v>
      </c>
      <c r="Y139" s="35"/>
      <c r="Z139" s="35"/>
      <c r="AA139" s="35"/>
      <c r="AB139" s="40">
        <f t="shared" si="88"/>
        <v>0</v>
      </c>
      <c r="AC139" s="35"/>
      <c r="AD139" s="35"/>
      <c r="AE139" s="35"/>
      <c r="AF139" s="40">
        <f t="shared" si="89"/>
        <v>0</v>
      </c>
      <c r="AG139" s="40">
        <f t="shared" si="84"/>
        <v>0</v>
      </c>
      <c r="AH139" s="41">
        <f t="shared" si="90"/>
        <v>0</v>
      </c>
      <c r="AI139" s="42">
        <f t="shared" si="85"/>
        <v>0</v>
      </c>
    </row>
    <row r="140" spans="1:35" ht="12.75" hidden="1" customHeight="1" outlineLevel="1">
      <c r="A140" s="16">
        <v>6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6"/>
        <v>0</v>
      </c>
      <c r="U140" s="35"/>
      <c r="V140" s="35"/>
      <c r="W140" s="35"/>
      <c r="X140" s="40">
        <f t="shared" si="87"/>
        <v>0</v>
      </c>
      <c r="Y140" s="35"/>
      <c r="Z140" s="35"/>
      <c r="AA140" s="35"/>
      <c r="AB140" s="40">
        <f t="shared" si="88"/>
        <v>0</v>
      </c>
      <c r="AC140" s="35"/>
      <c r="AD140" s="35"/>
      <c r="AE140" s="35"/>
      <c r="AF140" s="40">
        <f t="shared" si="89"/>
        <v>0</v>
      </c>
      <c r="AG140" s="40">
        <f t="shared" si="84"/>
        <v>0</v>
      </c>
      <c r="AH140" s="41">
        <f t="shared" si="90"/>
        <v>0</v>
      </c>
      <c r="AI140" s="42">
        <f t="shared" si="85"/>
        <v>0</v>
      </c>
    </row>
    <row r="141" spans="1:35" ht="12.75" hidden="1" customHeight="1" outlineLevel="1">
      <c r="A141" s="16">
        <v>7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6"/>
        <v>0</v>
      </c>
      <c r="U141" s="35"/>
      <c r="V141" s="35"/>
      <c r="W141" s="35"/>
      <c r="X141" s="40">
        <f t="shared" si="87"/>
        <v>0</v>
      </c>
      <c r="Y141" s="35"/>
      <c r="Z141" s="35"/>
      <c r="AA141" s="35"/>
      <c r="AB141" s="40">
        <f t="shared" si="88"/>
        <v>0</v>
      </c>
      <c r="AC141" s="35"/>
      <c r="AD141" s="35"/>
      <c r="AE141" s="35"/>
      <c r="AF141" s="40">
        <f t="shared" si="89"/>
        <v>0</v>
      </c>
      <c r="AG141" s="40">
        <f t="shared" si="84"/>
        <v>0</v>
      </c>
      <c r="AH141" s="41">
        <f t="shared" si="90"/>
        <v>0</v>
      </c>
      <c r="AI141" s="42">
        <f t="shared" si="85"/>
        <v>0</v>
      </c>
    </row>
    <row r="142" spans="1:35" ht="12.75" hidden="1" customHeight="1" outlineLevel="1">
      <c r="A142" s="16">
        <v>8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6"/>
        <v>0</v>
      </c>
      <c r="U142" s="35"/>
      <c r="V142" s="35"/>
      <c r="W142" s="35"/>
      <c r="X142" s="40">
        <f t="shared" si="87"/>
        <v>0</v>
      </c>
      <c r="Y142" s="35"/>
      <c r="Z142" s="35"/>
      <c r="AA142" s="35"/>
      <c r="AB142" s="40">
        <f t="shared" si="88"/>
        <v>0</v>
      </c>
      <c r="AC142" s="35"/>
      <c r="AD142" s="35"/>
      <c r="AE142" s="35"/>
      <c r="AF142" s="40">
        <f t="shared" si="89"/>
        <v>0</v>
      </c>
      <c r="AG142" s="40">
        <f t="shared" si="84"/>
        <v>0</v>
      </c>
      <c r="AH142" s="41">
        <f t="shared" si="90"/>
        <v>0</v>
      </c>
      <c r="AI142" s="42">
        <f t="shared" si="85"/>
        <v>0</v>
      </c>
    </row>
    <row r="143" spans="1:35" ht="12.75" hidden="1" customHeight="1" outlineLevel="1">
      <c r="A143" s="16">
        <v>9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6"/>
        <v>0</v>
      </c>
      <c r="U143" s="35"/>
      <c r="V143" s="35"/>
      <c r="W143" s="35"/>
      <c r="X143" s="40">
        <f t="shared" si="87"/>
        <v>0</v>
      </c>
      <c r="Y143" s="35"/>
      <c r="Z143" s="35"/>
      <c r="AA143" s="35"/>
      <c r="AB143" s="40">
        <f t="shared" si="88"/>
        <v>0</v>
      </c>
      <c r="AC143" s="35"/>
      <c r="AD143" s="35"/>
      <c r="AE143" s="35"/>
      <c r="AF143" s="40">
        <f t="shared" si="89"/>
        <v>0</v>
      </c>
      <c r="AG143" s="40">
        <f t="shared" si="84"/>
        <v>0</v>
      </c>
      <c r="AH143" s="41">
        <f t="shared" si="90"/>
        <v>0</v>
      </c>
      <c r="AI143" s="42">
        <f t="shared" si="85"/>
        <v>0</v>
      </c>
    </row>
    <row r="144" spans="1:35" ht="12.75" hidden="1" customHeight="1" outlineLevel="1">
      <c r="A144" s="16">
        <v>10</v>
      </c>
      <c r="B144" s="32"/>
      <c r="C144" s="31"/>
      <c r="D144" s="32"/>
      <c r="E144" s="32"/>
      <c r="F144" s="32"/>
      <c r="G144" s="31"/>
      <c r="H144" s="31"/>
      <c r="I144" s="29"/>
      <c r="J144" s="34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6"/>
        <v>0</v>
      </c>
      <c r="U144" s="35"/>
      <c r="V144" s="35"/>
      <c r="W144" s="35"/>
      <c r="X144" s="40">
        <f t="shared" si="87"/>
        <v>0</v>
      </c>
      <c r="Y144" s="35"/>
      <c r="Z144" s="35"/>
      <c r="AA144" s="35"/>
      <c r="AB144" s="40">
        <f t="shared" si="88"/>
        <v>0</v>
      </c>
      <c r="AC144" s="35"/>
      <c r="AD144" s="35"/>
      <c r="AE144" s="35"/>
      <c r="AF144" s="40">
        <f t="shared" si="89"/>
        <v>0</v>
      </c>
      <c r="AG144" s="40">
        <f t="shared" si="84"/>
        <v>0</v>
      </c>
      <c r="AH144" s="41">
        <f t="shared" si="90"/>
        <v>0</v>
      </c>
      <c r="AI144" s="42">
        <f t="shared" si="85"/>
        <v>0</v>
      </c>
    </row>
    <row r="145" spans="1:35" ht="12.75" customHeight="1" collapsed="1">
      <c r="A145" s="210" t="s">
        <v>72</v>
      </c>
      <c r="B145" s="211"/>
      <c r="C145" s="211"/>
      <c r="D145" s="211"/>
      <c r="E145" s="211"/>
      <c r="F145" s="211"/>
      <c r="G145" s="211"/>
      <c r="H145" s="212"/>
      <c r="I145" s="55">
        <f>SUM(I135:I144)</f>
        <v>0</v>
      </c>
      <c r="J145" s="55">
        <f>SUM(J135:J144)</f>
        <v>0</v>
      </c>
      <c r="K145" s="56"/>
      <c r="L145" s="55">
        <f>SUM(L135:L144)</f>
        <v>0</v>
      </c>
      <c r="M145" s="55">
        <f>SUM(M135:M144)</f>
        <v>0</v>
      </c>
      <c r="N145" s="55">
        <f>SUM(N135:N144)</f>
        <v>0</v>
      </c>
      <c r="O145" s="57"/>
      <c r="P145" s="59"/>
      <c r="Q145" s="55">
        <f t="shared" ref="Q145:AG145" si="91">SUM(Q135:Q144)</f>
        <v>0</v>
      </c>
      <c r="R145" s="55">
        <f t="shared" si="91"/>
        <v>0</v>
      </c>
      <c r="S145" s="55">
        <f t="shared" si="91"/>
        <v>0</v>
      </c>
      <c r="T145" s="60">
        <f t="shared" si="91"/>
        <v>0</v>
      </c>
      <c r="U145" s="55">
        <f t="shared" si="91"/>
        <v>0</v>
      </c>
      <c r="V145" s="55">
        <f t="shared" si="91"/>
        <v>0</v>
      </c>
      <c r="W145" s="55">
        <f t="shared" si="91"/>
        <v>0</v>
      </c>
      <c r="X145" s="60">
        <f t="shared" si="91"/>
        <v>0</v>
      </c>
      <c r="Y145" s="55">
        <f t="shared" si="91"/>
        <v>0</v>
      </c>
      <c r="Z145" s="55">
        <f t="shared" si="91"/>
        <v>0</v>
      </c>
      <c r="AA145" s="55">
        <f t="shared" si="91"/>
        <v>0</v>
      </c>
      <c r="AB145" s="60">
        <f t="shared" si="91"/>
        <v>0</v>
      </c>
      <c r="AC145" s="55">
        <f t="shared" si="91"/>
        <v>0</v>
      </c>
      <c r="AD145" s="55">
        <f t="shared" si="91"/>
        <v>0</v>
      </c>
      <c r="AE145" s="55">
        <f t="shared" si="91"/>
        <v>0</v>
      </c>
      <c r="AF145" s="60">
        <f t="shared" si="91"/>
        <v>0</v>
      </c>
      <c r="AG145" s="53">
        <f t="shared" si="91"/>
        <v>0</v>
      </c>
      <c r="AH145" s="54">
        <f>IF(ISERROR(AG145/I145),0,AG145/I145)</f>
        <v>0</v>
      </c>
      <c r="AI145" s="54">
        <f>IF(ISERROR(AG145/$AG$237),0,AG145/$AG$237)</f>
        <v>0</v>
      </c>
    </row>
    <row r="146" spans="1:35" ht="12.75" customHeight="1">
      <c r="A146" s="36"/>
      <c r="B146" s="213" t="s">
        <v>20</v>
      </c>
      <c r="C146" s="214"/>
      <c r="D146" s="215"/>
      <c r="E146" s="18"/>
      <c r="F146" s="19"/>
      <c r="G146" s="20"/>
      <c r="H146" s="20"/>
      <c r="I146" s="21"/>
      <c r="J146" s="22"/>
      <c r="K146" s="23"/>
      <c r="L146" s="24"/>
      <c r="M146" s="24"/>
      <c r="N146" s="24"/>
      <c r="O146" s="19"/>
      <c r="P146" s="25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6"/>
      <c r="AI146" s="26"/>
    </row>
    <row r="147" spans="1:35" ht="12.75" hidden="1" customHeight="1" outlineLevel="1">
      <c r="A147" s="16">
        <v>1</v>
      </c>
      <c r="B147" s="28"/>
      <c r="C147" s="27"/>
      <c r="D147" s="28"/>
      <c r="E147" s="28"/>
      <c r="F147" s="28"/>
      <c r="G147" s="27"/>
      <c r="H147" s="27"/>
      <c r="I147" s="29"/>
      <c r="J147" s="30"/>
      <c r="K147" s="28"/>
      <c r="L147" s="35"/>
      <c r="M147" s="35"/>
      <c r="N147" s="35"/>
      <c r="O147" s="28"/>
      <c r="P147" s="28"/>
      <c r="Q147" s="35"/>
      <c r="R147" s="35"/>
      <c r="S147" s="35"/>
      <c r="T147" s="40">
        <f>SUM(Q147:S147)</f>
        <v>0</v>
      </c>
      <c r="U147" s="35"/>
      <c r="V147" s="35"/>
      <c r="W147" s="35"/>
      <c r="X147" s="40">
        <f>SUM(U147:W147)</f>
        <v>0</v>
      </c>
      <c r="Y147" s="35"/>
      <c r="Z147" s="35"/>
      <c r="AA147" s="35"/>
      <c r="AB147" s="40">
        <f>SUM(Y147:AA147)</f>
        <v>0</v>
      </c>
      <c r="AC147" s="35"/>
      <c r="AD147" s="35"/>
      <c r="AE147" s="35"/>
      <c r="AF147" s="40">
        <f>SUM(AC147:AE147)</f>
        <v>0</v>
      </c>
      <c r="AG147" s="40">
        <f t="shared" ref="AG147:AG156" si="92">SUM(T147,X147,AB147,AF147)</f>
        <v>0</v>
      </c>
      <c r="AH147" s="41">
        <f>IF(ISERROR(AG147/I147),0,AG147/I147)</f>
        <v>0</v>
      </c>
      <c r="AI147" s="42">
        <f t="shared" ref="AI147:AI156" si="93">IF(ISERROR(AG147/$AG$237),"-",AG147/$AG$237)</f>
        <v>0</v>
      </c>
    </row>
    <row r="148" spans="1:35" ht="12.75" hidden="1" customHeight="1" outlineLevel="1">
      <c r="A148" s="16">
        <v>2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ref="T148:T156" si="94">SUM(Q148:S148)</f>
        <v>0</v>
      </c>
      <c r="U148" s="35"/>
      <c r="V148" s="35"/>
      <c r="W148" s="35"/>
      <c r="X148" s="40">
        <f t="shared" ref="X148:X156" si="95">SUM(U148:W148)</f>
        <v>0</v>
      </c>
      <c r="Y148" s="35"/>
      <c r="Z148" s="35"/>
      <c r="AA148" s="35"/>
      <c r="AB148" s="40">
        <f t="shared" ref="AB148:AB156" si="96">SUM(Y148:AA148)</f>
        <v>0</v>
      </c>
      <c r="AC148" s="35"/>
      <c r="AD148" s="35"/>
      <c r="AE148" s="35"/>
      <c r="AF148" s="40">
        <f t="shared" ref="AF148:AF156" si="97">SUM(AC148:AE148)</f>
        <v>0</v>
      </c>
      <c r="AG148" s="40">
        <f t="shared" si="92"/>
        <v>0</v>
      </c>
      <c r="AH148" s="41">
        <f t="shared" ref="AH148:AH156" si="98">IF(ISERROR(AG148/I148),0,AG148/I148)</f>
        <v>0</v>
      </c>
      <c r="AI148" s="42">
        <f t="shared" si="93"/>
        <v>0</v>
      </c>
    </row>
    <row r="149" spans="1:35" ht="12.75" hidden="1" customHeight="1" outlineLevel="1">
      <c r="A149" s="16">
        <v>3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4"/>
        <v>0</v>
      </c>
      <c r="U149" s="35"/>
      <c r="V149" s="35"/>
      <c r="W149" s="35"/>
      <c r="X149" s="40">
        <f t="shared" si="95"/>
        <v>0</v>
      </c>
      <c r="Y149" s="35"/>
      <c r="Z149" s="35"/>
      <c r="AA149" s="35"/>
      <c r="AB149" s="40">
        <f t="shared" si="96"/>
        <v>0</v>
      </c>
      <c r="AC149" s="35"/>
      <c r="AD149" s="35"/>
      <c r="AE149" s="35"/>
      <c r="AF149" s="40">
        <f t="shared" si="97"/>
        <v>0</v>
      </c>
      <c r="AG149" s="40">
        <f t="shared" si="92"/>
        <v>0</v>
      </c>
      <c r="AH149" s="41">
        <f t="shared" si="98"/>
        <v>0</v>
      </c>
      <c r="AI149" s="42">
        <f t="shared" si="93"/>
        <v>0</v>
      </c>
    </row>
    <row r="150" spans="1:35" ht="12.75" hidden="1" customHeight="1" outlineLevel="1">
      <c r="A150" s="16">
        <v>4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4"/>
        <v>0</v>
      </c>
      <c r="U150" s="35"/>
      <c r="V150" s="35"/>
      <c r="W150" s="35"/>
      <c r="X150" s="40">
        <f t="shared" si="95"/>
        <v>0</v>
      </c>
      <c r="Y150" s="35"/>
      <c r="Z150" s="35"/>
      <c r="AA150" s="35"/>
      <c r="AB150" s="40">
        <f t="shared" si="96"/>
        <v>0</v>
      </c>
      <c r="AC150" s="35"/>
      <c r="AD150" s="35"/>
      <c r="AE150" s="35"/>
      <c r="AF150" s="40">
        <f t="shared" si="97"/>
        <v>0</v>
      </c>
      <c r="AG150" s="40">
        <f t="shared" si="92"/>
        <v>0</v>
      </c>
      <c r="AH150" s="41">
        <f t="shared" si="98"/>
        <v>0</v>
      </c>
      <c r="AI150" s="42">
        <f t="shared" si="93"/>
        <v>0</v>
      </c>
    </row>
    <row r="151" spans="1:35" ht="12.75" hidden="1" customHeight="1" outlineLevel="1">
      <c r="A151" s="16">
        <v>5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4"/>
        <v>0</v>
      </c>
      <c r="U151" s="35"/>
      <c r="V151" s="35"/>
      <c r="W151" s="35"/>
      <c r="X151" s="40">
        <f t="shared" si="95"/>
        <v>0</v>
      </c>
      <c r="Y151" s="35"/>
      <c r="Z151" s="35"/>
      <c r="AA151" s="35"/>
      <c r="AB151" s="40">
        <f t="shared" si="96"/>
        <v>0</v>
      </c>
      <c r="AC151" s="35"/>
      <c r="AD151" s="35"/>
      <c r="AE151" s="35"/>
      <c r="AF151" s="40">
        <f t="shared" si="97"/>
        <v>0</v>
      </c>
      <c r="AG151" s="40">
        <f t="shared" si="92"/>
        <v>0</v>
      </c>
      <c r="AH151" s="41">
        <f t="shared" si="98"/>
        <v>0</v>
      </c>
      <c r="AI151" s="42">
        <f t="shared" si="93"/>
        <v>0</v>
      </c>
    </row>
    <row r="152" spans="1:35" ht="12.75" hidden="1" customHeight="1" outlineLevel="1">
      <c r="A152" s="16">
        <v>6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4"/>
        <v>0</v>
      </c>
      <c r="U152" s="35"/>
      <c r="V152" s="35"/>
      <c r="W152" s="35"/>
      <c r="X152" s="40">
        <f t="shared" si="95"/>
        <v>0</v>
      </c>
      <c r="Y152" s="35"/>
      <c r="Z152" s="35"/>
      <c r="AA152" s="35"/>
      <c r="AB152" s="40">
        <f t="shared" si="96"/>
        <v>0</v>
      </c>
      <c r="AC152" s="35"/>
      <c r="AD152" s="35"/>
      <c r="AE152" s="35"/>
      <c r="AF152" s="40">
        <f t="shared" si="97"/>
        <v>0</v>
      </c>
      <c r="AG152" s="40">
        <f t="shared" si="92"/>
        <v>0</v>
      </c>
      <c r="AH152" s="41">
        <f t="shared" si="98"/>
        <v>0</v>
      </c>
      <c r="AI152" s="42">
        <f t="shared" si="93"/>
        <v>0</v>
      </c>
    </row>
    <row r="153" spans="1:35" ht="12.75" hidden="1" customHeight="1" outlineLevel="1">
      <c r="A153" s="16">
        <v>7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4"/>
        <v>0</v>
      </c>
      <c r="U153" s="35"/>
      <c r="V153" s="35"/>
      <c r="W153" s="35"/>
      <c r="X153" s="40">
        <f t="shared" si="95"/>
        <v>0</v>
      </c>
      <c r="Y153" s="35"/>
      <c r="Z153" s="35"/>
      <c r="AA153" s="35"/>
      <c r="AB153" s="40">
        <f t="shared" si="96"/>
        <v>0</v>
      </c>
      <c r="AC153" s="35"/>
      <c r="AD153" s="35"/>
      <c r="AE153" s="35"/>
      <c r="AF153" s="40">
        <f t="shared" si="97"/>
        <v>0</v>
      </c>
      <c r="AG153" s="40">
        <f t="shared" si="92"/>
        <v>0</v>
      </c>
      <c r="AH153" s="41">
        <f t="shared" si="98"/>
        <v>0</v>
      </c>
      <c r="AI153" s="42">
        <f t="shared" si="93"/>
        <v>0</v>
      </c>
    </row>
    <row r="154" spans="1:35" ht="12.75" hidden="1" customHeight="1" outlineLevel="1">
      <c r="A154" s="16">
        <v>8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4"/>
        <v>0</v>
      </c>
      <c r="U154" s="35"/>
      <c r="V154" s="35"/>
      <c r="W154" s="35"/>
      <c r="X154" s="40">
        <f t="shared" si="95"/>
        <v>0</v>
      </c>
      <c r="Y154" s="35"/>
      <c r="Z154" s="35"/>
      <c r="AA154" s="35"/>
      <c r="AB154" s="40">
        <f t="shared" si="96"/>
        <v>0</v>
      </c>
      <c r="AC154" s="35"/>
      <c r="AD154" s="35"/>
      <c r="AE154" s="35"/>
      <c r="AF154" s="40">
        <f t="shared" si="97"/>
        <v>0</v>
      </c>
      <c r="AG154" s="40">
        <f t="shared" si="92"/>
        <v>0</v>
      </c>
      <c r="AH154" s="41">
        <f t="shared" si="98"/>
        <v>0</v>
      </c>
      <c r="AI154" s="42">
        <f t="shared" si="93"/>
        <v>0</v>
      </c>
    </row>
    <row r="155" spans="1:35" ht="12.75" hidden="1" customHeight="1" outlineLevel="1">
      <c r="A155" s="16">
        <v>9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4"/>
        <v>0</v>
      </c>
      <c r="U155" s="35"/>
      <c r="V155" s="35"/>
      <c r="W155" s="35"/>
      <c r="X155" s="40">
        <f t="shared" si="95"/>
        <v>0</v>
      </c>
      <c r="Y155" s="35"/>
      <c r="Z155" s="35"/>
      <c r="AA155" s="35"/>
      <c r="AB155" s="40">
        <f t="shared" si="96"/>
        <v>0</v>
      </c>
      <c r="AC155" s="35"/>
      <c r="AD155" s="35"/>
      <c r="AE155" s="35"/>
      <c r="AF155" s="40">
        <f t="shared" si="97"/>
        <v>0</v>
      </c>
      <c r="AG155" s="40">
        <f t="shared" si="92"/>
        <v>0</v>
      </c>
      <c r="AH155" s="41">
        <f t="shared" si="98"/>
        <v>0</v>
      </c>
      <c r="AI155" s="42">
        <f t="shared" si="93"/>
        <v>0</v>
      </c>
    </row>
    <row r="156" spans="1:35" ht="12.75" hidden="1" customHeight="1" outlineLevel="1">
      <c r="A156" s="16">
        <v>10</v>
      </c>
      <c r="B156" s="32"/>
      <c r="C156" s="31"/>
      <c r="D156" s="32"/>
      <c r="E156" s="32"/>
      <c r="F156" s="32"/>
      <c r="G156" s="31"/>
      <c r="H156" s="31"/>
      <c r="I156" s="29"/>
      <c r="J156" s="34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4"/>
        <v>0</v>
      </c>
      <c r="U156" s="35"/>
      <c r="V156" s="35"/>
      <c r="W156" s="35"/>
      <c r="X156" s="40">
        <f t="shared" si="95"/>
        <v>0</v>
      </c>
      <c r="Y156" s="35"/>
      <c r="Z156" s="35"/>
      <c r="AA156" s="35"/>
      <c r="AB156" s="40">
        <f t="shared" si="96"/>
        <v>0</v>
      </c>
      <c r="AC156" s="35"/>
      <c r="AD156" s="35"/>
      <c r="AE156" s="35"/>
      <c r="AF156" s="40">
        <f t="shared" si="97"/>
        <v>0</v>
      </c>
      <c r="AG156" s="40">
        <f t="shared" si="92"/>
        <v>0</v>
      </c>
      <c r="AH156" s="41">
        <f t="shared" si="98"/>
        <v>0</v>
      </c>
      <c r="AI156" s="42">
        <f t="shared" si="93"/>
        <v>0</v>
      </c>
    </row>
    <row r="157" spans="1:35" ht="12.75" customHeight="1" collapsed="1">
      <c r="A157" s="210" t="s">
        <v>73</v>
      </c>
      <c r="B157" s="211"/>
      <c r="C157" s="211"/>
      <c r="D157" s="211"/>
      <c r="E157" s="211"/>
      <c r="F157" s="211"/>
      <c r="G157" s="211"/>
      <c r="H157" s="212"/>
      <c r="I157" s="55">
        <f>SUM(I147:I156)</f>
        <v>0</v>
      </c>
      <c r="J157" s="55">
        <f>SUM(J147:J156)</f>
        <v>0</v>
      </c>
      <c r="K157" s="56"/>
      <c r="L157" s="55">
        <f>SUM(L147:L156)</f>
        <v>0</v>
      </c>
      <c r="M157" s="55">
        <f>SUM(M147:M156)</f>
        <v>0</v>
      </c>
      <c r="N157" s="55">
        <f>SUM(N147:N156)</f>
        <v>0</v>
      </c>
      <c r="O157" s="57"/>
      <c r="P157" s="59"/>
      <c r="Q157" s="55">
        <f t="shared" ref="Q157:AG157" si="99">SUM(Q147:Q156)</f>
        <v>0</v>
      </c>
      <c r="R157" s="55">
        <f t="shared" si="99"/>
        <v>0</v>
      </c>
      <c r="S157" s="55">
        <f t="shared" si="99"/>
        <v>0</v>
      </c>
      <c r="T157" s="60">
        <f t="shared" si="99"/>
        <v>0</v>
      </c>
      <c r="U157" s="55">
        <f t="shared" si="99"/>
        <v>0</v>
      </c>
      <c r="V157" s="55">
        <f t="shared" si="99"/>
        <v>0</v>
      </c>
      <c r="W157" s="55">
        <f t="shared" si="99"/>
        <v>0</v>
      </c>
      <c r="X157" s="60">
        <f t="shared" si="99"/>
        <v>0</v>
      </c>
      <c r="Y157" s="55">
        <f t="shared" si="99"/>
        <v>0</v>
      </c>
      <c r="Z157" s="55">
        <f t="shared" si="99"/>
        <v>0</v>
      </c>
      <c r="AA157" s="55">
        <f t="shared" si="99"/>
        <v>0</v>
      </c>
      <c r="AB157" s="60">
        <f t="shared" si="99"/>
        <v>0</v>
      </c>
      <c r="AC157" s="55">
        <f t="shared" si="99"/>
        <v>0</v>
      </c>
      <c r="AD157" s="55">
        <f t="shared" si="99"/>
        <v>0</v>
      </c>
      <c r="AE157" s="55">
        <f t="shared" si="99"/>
        <v>0</v>
      </c>
      <c r="AF157" s="60">
        <f t="shared" si="99"/>
        <v>0</v>
      </c>
      <c r="AG157" s="53">
        <f t="shared" si="99"/>
        <v>0</v>
      </c>
      <c r="AH157" s="54">
        <f>IF(ISERROR(AG157/I157),0,AG157/I157)</f>
        <v>0</v>
      </c>
      <c r="AI157" s="54">
        <f>IF(ISERROR(AG157/$AG$237),0,AG157/$AG$237)</f>
        <v>0</v>
      </c>
    </row>
    <row r="158" spans="1:35" ht="12.75" customHeight="1">
      <c r="A158" s="36"/>
      <c r="B158" s="213" t="s">
        <v>19</v>
      </c>
      <c r="C158" s="214"/>
      <c r="D158" s="215"/>
      <c r="E158" s="18"/>
      <c r="F158" s="19"/>
      <c r="G158" s="20"/>
      <c r="H158" s="20"/>
      <c r="I158" s="21"/>
      <c r="J158" s="22"/>
      <c r="K158" s="23"/>
      <c r="L158" s="24"/>
      <c r="M158" s="24"/>
      <c r="N158" s="24"/>
      <c r="O158" s="19"/>
      <c r="P158" s="25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6"/>
      <c r="AI158" s="26"/>
    </row>
    <row r="159" spans="1:35" ht="12.75" hidden="1" customHeight="1" outlineLevel="1">
      <c r="A159" s="16">
        <v>1</v>
      </c>
      <c r="B159" s="28"/>
      <c r="C159" s="27"/>
      <c r="D159" s="28"/>
      <c r="E159" s="28"/>
      <c r="F159" s="28"/>
      <c r="G159" s="27"/>
      <c r="H159" s="27"/>
      <c r="I159" s="29"/>
      <c r="J159" s="30"/>
      <c r="K159" s="28"/>
      <c r="L159" s="35"/>
      <c r="M159" s="35"/>
      <c r="N159" s="35"/>
      <c r="O159" s="28"/>
      <c r="P159" s="28"/>
      <c r="Q159" s="35"/>
      <c r="R159" s="35"/>
      <c r="S159" s="35"/>
      <c r="T159" s="40">
        <f>SUM(Q159:S159)</f>
        <v>0</v>
      </c>
      <c r="U159" s="35"/>
      <c r="V159" s="35"/>
      <c r="W159" s="35"/>
      <c r="X159" s="40">
        <f>SUM(U159:W159)</f>
        <v>0</v>
      </c>
      <c r="Y159" s="35"/>
      <c r="Z159" s="35"/>
      <c r="AA159" s="35"/>
      <c r="AB159" s="40">
        <f>SUM(Y159:AA159)</f>
        <v>0</v>
      </c>
      <c r="AC159" s="35"/>
      <c r="AD159" s="35"/>
      <c r="AE159" s="35"/>
      <c r="AF159" s="40">
        <f>SUM(AC159:AE159)</f>
        <v>0</v>
      </c>
      <c r="AG159" s="40">
        <f t="shared" ref="AG159:AG168" si="100">SUM(T159,X159,AB159,AF159)</f>
        <v>0</v>
      </c>
      <c r="AH159" s="41">
        <f>IF(ISERROR(AG159/I159),0,AG159/I159)</f>
        <v>0</v>
      </c>
      <c r="AI159" s="42">
        <f t="shared" ref="AI159:AI168" si="101">IF(ISERROR(AG159/$AG$237),"-",AG159/$AG$237)</f>
        <v>0</v>
      </c>
    </row>
    <row r="160" spans="1:35" ht="12.75" hidden="1" customHeight="1" outlineLevel="1">
      <c r="A160" s="16">
        <v>2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ref="T160:T168" si="102">SUM(Q160:S160)</f>
        <v>0</v>
      </c>
      <c r="U160" s="35"/>
      <c r="V160" s="35"/>
      <c r="W160" s="35"/>
      <c r="X160" s="40">
        <f t="shared" ref="X160:X168" si="103">SUM(U160:W160)</f>
        <v>0</v>
      </c>
      <c r="Y160" s="35"/>
      <c r="Z160" s="35"/>
      <c r="AA160" s="35"/>
      <c r="AB160" s="40">
        <f t="shared" ref="AB160:AB168" si="104">SUM(Y160:AA160)</f>
        <v>0</v>
      </c>
      <c r="AC160" s="35"/>
      <c r="AD160" s="35"/>
      <c r="AE160" s="35"/>
      <c r="AF160" s="40">
        <f t="shared" ref="AF160:AF168" si="105">SUM(AC160:AE160)</f>
        <v>0</v>
      </c>
      <c r="AG160" s="40">
        <f t="shared" si="100"/>
        <v>0</v>
      </c>
      <c r="AH160" s="41">
        <f t="shared" ref="AH160:AH168" si="106">IF(ISERROR(AG160/I160),0,AG160/I160)</f>
        <v>0</v>
      </c>
      <c r="AI160" s="42">
        <f t="shared" si="101"/>
        <v>0</v>
      </c>
    </row>
    <row r="161" spans="1:35" ht="12.75" hidden="1" customHeight="1" outlineLevel="1">
      <c r="A161" s="16">
        <v>3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02"/>
        <v>0</v>
      </c>
      <c r="U161" s="35"/>
      <c r="V161" s="35"/>
      <c r="W161" s="35"/>
      <c r="X161" s="40">
        <f t="shared" si="103"/>
        <v>0</v>
      </c>
      <c r="Y161" s="35"/>
      <c r="Z161" s="35"/>
      <c r="AA161" s="35"/>
      <c r="AB161" s="40">
        <f t="shared" si="104"/>
        <v>0</v>
      </c>
      <c r="AC161" s="35"/>
      <c r="AD161" s="35"/>
      <c r="AE161" s="35"/>
      <c r="AF161" s="40">
        <f t="shared" si="105"/>
        <v>0</v>
      </c>
      <c r="AG161" s="40">
        <f t="shared" si="100"/>
        <v>0</v>
      </c>
      <c r="AH161" s="41">
        <f t="shared" si="106"/>
        <v>0</v>
      </c>
      <c r="AI161" s="42">
        <f t="shared" si="101"/>
        <v>0</v>
      </c>
    </row>
    <row r="162" spans="1:35" ht="12.75" hidden="1" customHeight="1" outlineLevel="1">
      <c r="A162" s="16">
        <v>4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02"/>
        <v>0</v>
      </c>
      <c r="U162" s="35"/>
      <c r="V162" s="35"/>
      <c r="W162" s="35"/>
      <c r="X162" s="40">
        <f t="shared" si="103"/>
        <v>0</v>
      </c>
      <c r="Y162" s="35"/>
      <c r="Z162" s="35"/>
      <c r="AA162" s="35"/>
      <c r="AB162" s="40">
        <f t="shared" si="104"/>
        <v>0</v>
      </c>
      <c r="AC162" s="35"/>
      <c r="AD162" s="35"/>
      <c r="AE162" s="35"/>
      <c r="AF162" s="40">
        <f t="shared" si="105"/>
        <v>0</v>
      </c>
      <c r="AG162" s="40">
        <f t="shared" si="100"/>
        <v>0</v>
      </c>
      <c r="AH162" s="41">
        <f t="shared" si="106"/>
        <v>0</v>
      </c>
      <c r="AI162" s="42">
        <f t="shared" si="101"/>
        <v>0</v>
      </c>
    </row>
    <row r="163" spans="1:35" ht="12.75" hidden="1" customHeight="1" outlineLevel="1">
      <c r="A163" s="16">
        <v>5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2"/>
        <v>0</v>
      </c>
      <c r="U163" s="35"/>
      <c r="V163" s="35"/>
      <c r="W163" s="35"/>
      <c r="X163" s="40">
        <f t="shared" si="103"/>
        <v>0</v>
      </c>
      <c r="Y163" s="35"/>
      <c r="Z163" s="35"/>
      <c r="AA163" s="35"/>
      <c r="AB163" s="40">
        <f t="shared" si="104"/>
        <v>0</v>
      </c>
      <c r="AC163" s="35"/>
      <c r="AD163" s="35"/>
      <c r="AE163" s="35"/>
      <c r="AF163" s="40">
        <f t="shared" si="105"/>
        <v>0</v>
      </c>
      <c r="AG163" s="40">
        <f t="shared" si="100"/>
        <v>0</v>
      </c>
      <c r="AH163" s="41">
        <f t="shared" si="106"/>
        <v>0</v>
      </c>
      <c r="AI163" s="42">
        <f t="shared" si="101"/>
        <v>0</v>
      </c>
    </row>
    <row r="164" spans="1:35" ht="12.75" hidden="1" customHeight="1" outlineLevel="1">
      <c r="A164" s="16">
        <v>6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2"/>
        <v>0</v>
      </c>
      <c r="U164" s="35"/>
      <c r="V164" s="35"/>
      <c r="W164" s="35"/>
      <c r="X164" s="40">
        <f t="shared" si="103"/>
        <v>0</v>
      </c>
      <c r="Y164" s="35"/>
      <c r="Z164" s="35"/>
      <c r="AA164" s="35"/>
      <c r="AB164" s="40">
        <f t="shared" si="104"/>
        <v>0</v>
      </c>
      <c r="AC164" s="35"/>
      <c r="AD164" s="35"/>
      <c r="AE164" s="35"/>
      <c r="AF164" s="40">
        <f t="shared" si="105"/>
        <v>0</v>
      </c>
      <c r="AG164" s="40">
        <f t="shared" si="100"/>
        <v>0</v>
      </c>
      <c r="AH164" s="41">
        <f t="shared" si="106"/>
        <v>0</v>
      </c>
      <c r="AI164" s="42">
        <f t="shared" si="101"/>
        <v>0</v>
      </c>
    </row>
    <row r="165" spans="1:35" ht="12.75" hidden="1" customHeight="1" outlineLevel="1">
      <c r="A165" s="16">
        <v>7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2"/>
        <v>0</v>
      </c>
      <c r="U165" s="35"/>
      <c r="V165" s="35"/>
      <c r="W165" s="35"/>
      <c r="X165" s="40">
        <f t="shared" si="103"/>
        <v>0</v>
      </c>
      <c r="Y165" s="35"/>
      <c r="Z165" s="35"/>
      <c r="AA165" s="35"/>
      <c r="AB165" s="40">
        <f t="shared" si="104"/>
        <v>0</v>
      </c>
      <c r="AC165" s="35"/>
      <c r="AD165" s="35"/>
      <c r="AE165" s="35"/>
      <c r="AF165" s="40">
        <f t="shared" si="105"/>
        <v>0</v>
      </c>
      <c r="AG165" s="40">
        <f t="shared" si="100"/>
        <v>0</v>
      </c>
      <c r="AH165" s="41">
        <f t="shared" si="106"/>
        <v>0</v>
      </c>
      <c r="AI165" s="42">
        <f t="shared" si="101"/>
        <v>0</v>
      </c>
    </row>
    <row r="166" spans="1:35" ht="12.75" hidden="1" customHeight="1" outlineLevel="1">
      <c r="A166" s="16">
        <v>8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2"/>
        <v>0</v>
      </c>
      <c r="U166" s="35"/>
      <c r="V166" s="35"/>
      <c r="W166" s="35"/>
      <c r="X166" s="40">
        <f t="shared" si="103"/>
        <v>0</v>
      </c>
      <c r="Y166" s="35"/>
      <c r="Z166" s="35"/>
      <c r="AA166" s="35"/>
      <c r="AB166" s="40">
        <f t="shared" si="104"/>
        <v>0</v>
      </c>
      <c r="AC166" s="35"/>
      <c r="AD166" s="35"/>
      <c r="AE166" s="35"/>
      <c r="AF166" s="40">
        <f t="shared" si="105"/>
        <v>0</v>
      </c>
      <c r="AG166" s="40">
        <f t="shared" si="100"/>
        <v>0</v>
      </c>
      <c r="AH166" s="41">
        <f t="shared" si="106"/>
        <v>0</v>
      </c>
      <c r="AI166" s="42">
        <f t="shared" si="101"/>
        <v>0</v>
      </c>
    </row>
    <row r="167" spans="1:35" ht="12.75" hidden="1" customHeight="1" outlineLevel="1">
      <c r="A167" s="16">
        <v>9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2"/>
        <v>0</v>
      </c>
      <c r="U167" s="35"/>
      <c r="V167" s="35"/>
      <c r="W167" s="35"/>
      <c r="X167" s="40">
        <f t="shared" si="103"/>
        <v>0</v>
      </c>
      <c r="Y167" s="35"/>
      <c r="Z167" s="35"/>
      <c r="AA167" s="35"/>
      <c r="AB167" s="40">
        <f t="shared" si="104"/>
        <v>0</v>
      </c>
      <c r="AC167" s="35"/>
      <c r="AD167" s="35"/>
      <c r="AE167" s="35"/>
      <c r="AF167" s="40">
        <f t="shared" si="105"/>
        <v>0</v>
      </c>
      <c r="AG167" s="40">
        <f t="shared" si="100"/>
        <v>0</v>
      </c>
      <c r="AH167" s="41">
        <f t="shared" si="106"/>
        <v>0</v>
      </c>
      <c r="AI167" s="42">
        <f t="shared" si="101"/>
        <v>0</v>
      </c>
    </row>
    <row r="168" spans="1:35" ht="12.75" hidden="1" customHeight="1" outlineLevel="1">
      <c r="A168" s="16">
        <v>10</v>
      </c>
      <c r="B168" s="32"/>
      <c r="C168" s="31"/>
      <c r="D168" s="32"/>
      <c r="E168" s="32"/>
      <c r="F168" s="32"/>
      <c r="G168" s="31"/>
      <c r="H168" s="31"/>
      <c r="I168" s="29"/>
      <c r="J168" s="34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2"/>
        <v>0</v>
      </c>
      <c r="U168" s="35"/>
      <c r="V168" s="35"/>
      <c r="W168" s="35"/>
      <c r="X168" s="40">
        <f t="shared" si="103"/>
        <v>0</v>
      </c>
      <c r="Y168" s="35"/>
      <c r="Z168" s="35"/>
      <c r="AA168" s="35"/>
      <c r="AB168" s="40">
        <f t="shared" si="104"/>
        <v>0</v>
      </c>
      <c r="AC168" s="35"/>
      <c r="AD168" s="35"/>
      <c r="AE168" s="35"/>
      <c r="AF168" s="40">
        <f t="shared" si="105"/>
        <v>0</v>
      </c>
      <c r="AG168" s="40">
        <f t="shared" si="100"/>
        <v>0</v>
      </c>
      <c r="AH168" s="41">
        <f t="shared" si="106"/>
        <v>0</v>
      </c>
      <c r="AI168" s="42">
        <f t="shared" si="101"/>
        <v>0</v>
      </c>
    </row>
    <row r="169" spans="1:35" ht="12.75" customHeight="1" collapsed="1">
      <c r="A169" s="210" t="s">
        <v>74</v>
      </c>
      <c r="B169" s="211"/>
      <c r="C169" s="211"/>
      <c r="D169" s="211"/>
      <c r="E169" s="211"/>
      <c r="F169" s="211"/>
      <c r="G169" s="211"/>
      <c r="H169" s="212"/>
      <c r="I169" s="55">
        <f>SUM(I159:I168)</f>
        <v>0</v>
      </c>
      <c r="J169" s="55">
        <f>SUM(J159:J168)</f>
        <v>0</v>
      </c>
      <c r="K169" s="56"/>
      <c r="L169" s="55">
        <f>SUM(L159:L168)</f>
        <v>0</v>
      </c>
      <c r="M169" s="55">
        <f>SUM(M159:M168)</f>
        <v>0</v>
      </c>
      <c r="N169" s="55">
        <f>SUM(N159:N168)</f>
        <v>0</v>
      </c>
      <c r="O169" s="57"/>
      <c r="P169" s="59"/>
      <c r="Q169" s="55">
        <f t="shared" ref="Q169:AG169" si="107">SUM(Q159:Q168)</f>
        <v>0</v>
      </c>
      <c r="R169" s="55">
        <f t="shared" si="107"/>
        <v>0</v>
      </c>
      <c r="S169" s="55">
        <f t="shared" si="107"/>
        <v>0</v>
      </c>
      <c r="T169" s="60">
        <f t="shared" si="107"/>
        <v>0</v>
      </c>
      <c r="U169" s="55">
        <f t="shared" si="107"/>
        <v>0</v>
      </c>
      <c r="V169" s="55">
        <f t="shared" si="107"/>
        <v>0</v>
      </c>
      <c r="W169" s="55">
        <f t="shared" si="107"/>
        <v>0</v>
      </c>
      <c r="X169" s="60">
        <f t="shared" si="107"/>
        <v>0</v>
      </c>
      <c r="Y169" s="55">
        <f t="shared" si="107"/>
        <v>0</v>
      </c>
      <c r="Z169" s="55">
        <f t="shared" si="107"/>
        <v>0</v>
      </c>
      <c r="AA169" s="55">
        <f t="shared" si="107"/>
        <v>0</v>
      </c>
      <c r="AB169" s="60">
        <f t="shared" si="107"/>
        <v>0</v>
      </c>
      <c r="AC169" s="55">
        <f t="shared" si="107"/>
        <v>0</v>
      </c>
      <c r="AD169" s="55">
        <f t="shared" si="107"/>
        <v>0</v>
      </c>
      <c r="AE169" s="55">
        <f t="shared" si="107"/>
        <v>0</v>
      </c>
      <c r="AF169" s="60">
        <f t="shared" si="107"/>
        <v>0</v>
      </c>
      <c r="AG169" s="53">
        <f t="shared" si="107"/>
        <v>0</v>
      </c>
      <c r="AH169" s="54">
        <f>IF(ISERROR(AG169/I169),0,AG169/I169)</f>
        <v>0</v>
      </c>
      <c r="AI169" s="54">
        <f>IF(ISERROR(AG169/$AG$237),0,AG169/$AG$237)</f>
        <v>0</v>
      </c>
    </row>
    <row r="170" spans="1:35" ht="12.75" customHeight="1">
      <c r="A170" s="36"/>
      <c r="B170" s="239" t="s">
        <v>49</v>
      </c>
      <c r="C170" s="240"/>
      <c r="D170" s="241"/>
      <c r="E170" s="174"/>
      <c r="F170" s="175"/>
      <c r="G170" s="176"/>
      <c r="H170" s="125"/>
      <c r="I170" s="186">
        <v>5290532040</v>
      </c>
      <c r="J170" s="177"/>
      <c r="K170" s="178"/>
      <c r="L170" s="179"/>
      <c r="M170" s="179"/>
      <c r="N170" s="179"/>
      <c r="O170" s="175"/>
      <c r="P170" s="180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6"/>
      <c r="AI170" s="26"/>
    </row>
    <row r="171" spans="1:35" ht="12.75" outlineLevel="1">
      <c r="A171" s="16">
        <v>1</v>
      </c>
      <c r="B171" s="131" t="s">
        <v>323</v>
      </c>
      <c r="C171" s="182"/>
      <c r="D171" s="183" t="s">
        <v>307</v>
      </c>
      <c r="E171" s="183" t="s">
        <v>879</v>
      </c>
      <c r="F171" s="131" t="s">
        <v>880</v>
      </c>
      <c r="G171" s="184">
        <v>41786</v>
      </c>
      <c r="H171" s="184"/>
      <c r="I171" s="187"/>
      <c r="J171" s="74">
        <v>21768189</v>
      </c>
      <c r="K171" s="148"/>
      <c r="L171" s="74"/>
      <c r="M171" s="74"/>
      <c r="N171" s="74"/>
      <c r="O171" s="19" t="s">
        <v>296</v>
      </c>
      <c r="P171" s="169"/>
      <c r="Q171" s="172"/>
      <c r="R171" s="107"/>
      <c r="S171" s="106"/>
      <c r="T171" s="40">
        <f t="shared" ref="T171:T234" si="108">SUM(Q171:S171)</f>
        <v>0</v>
      </c>
      <c r="U171" s="106"/>
      <c r="V171" s="106">
        <v>21768189</v>
      </c>
      <c r="W171" s="35"/>
      <c r="X171" s="40">
        <f>SUM(U171:W171)</f>
        <v>21768189</v>
      </c>
      <c r="Y171" s="35"/>
      <c r="Z171" s="35"/>
      <c r="AA171" s="35"/>
      <c r="AB171" s="40">
        <f t="shared" ref="AB171:AF171" si="109">SUM(Y171:AA171)</f>
        <v>0</v>
      </c>
      <c r="AC171" s="40">
        <f t="shared" si="109"/>
        <v>0</v>
      </c>
      <c r="AD171" s="40">
        <f t="shared" si="109"/>
        <v>0</v>
      </c>
      <c r="AE171" s="40">
        <f t="shared" si="109"/>
        <v>0</v>
      </c>
      <c r="AF171" s="40">
        <f t="shared" si="109"/>
        <v>0</v>
      </c>
      <c r="AG171" s="40">
        <f t="shared" ref="AG171:AG234" si="110">SUM(T171,X171,AB171,AF171)</f>
        <v>21768189</v>
      </c>
      <c r="AH171" s="41">
        <f>IF(ISERROR(AG171/$I$170),0,AG171/$I$170)</f>
        <v>4.1145557451344721E-3</v>
      </c>
      <c r="AI171" s="42" t="str">
        <f>IF(ISERROR(AG171/$AG$105),"-",AG171/$AG$105)</f>
        <v>-</v>
      </c>
    </row>
    <row r="172" spans="1:35" ht="12.75" outlineLevel="1">
      <c r="A172" s="16">
        <v>2</v>
      </c>
      <c r="B172" s="131" t="s">
        <v>324</v>
      </c>
      <c r="C172" s="182"/>
      <c r="D172" s="183" t="s">
        <v>308</v>
      </c>
      <c r="E172" s="183" t="s">
        <v>879</v>
      </c>
      <c r="F172" s="131" t="s">
        <v>880</v>
      </c>
      <c r="G172" s="184">
        <v>41786</v>
      </c>
      <c r="H172" s="184"/>
      <c r="I172" s="187"/>
      <c r="J172" s="74">
        <v>18148000</v>
      </c>
      <c r="K172" s="148"/>
      <c r="L172" s="74"/>
      <c r="M172" s="74"/>
      <c r="N172" s="74"/>
      <c r="O172" s="19" t="s">
        <v>296</v>
      </c>
      <c r="P172" s="169"/>
      <c r="Q172" s="172"/>
      <c r="R172" s="107"/>
      <c r="S172" s="106"/>
      <c r="T172" s="40">
        <f t="shared" si="108"/>
        <v>0</v>
      </c>
      <c r="U172" s="106"/>
      <c r="V172" s="106">
        <v>18148000</v>
      </c>
      <c r="W172" s="35"/>
      <c r="X172" s="40">
        <f t="shared" ref="X172:X235" si="111">SUM(U172:W172)</f>
        <v>18148000</v>
      </c>
      <c r="Y172" s="35"/>
      <c r="Z172" s="35"/>
      <c r="AA172" s="35"/>
      <c r="AB172" s="40">
        <f t="shared" ref="AB172:AF172" si="112">SUM(Y172:AA172)</f>
        <v>0</v>
      </c>
      <c r="AC172" s="40">
        <f t="shared" si="112"/>
        <v>0</v>
      </c>
      <c r="AD172" s="40">
        <f t="shared" si="112"/>
        <v>0</v>
      </c>
      <c r="AE172" s="40">
        <f t="shared" si="112"/>
        <v>0</v>
      </c>
      <c r="AF172" s="40">
        <f t="shared" si="112"/>
        <v>0</v>
      </c>
      <c r="AG172" s="40">
        <f t="shared" si="110"/>
        <v>18148000</v>
      </c>
      <c r="AH172" s="41">
        <f t="shared" ref="AH172:AH235" si="113">IF(ISERROR(AG172/$I$170),0,AG172/$I$170)</f>
        <v>3.4302788193680423E-3</v>
      </c>
      <c r="AI172" s="42" t="str">
        <f t="shared" ref="AI172:AI235" si="114">IF(ISERROR(AG172/$AG$105),"-",AG172/$AG$105)</f>
        <v>-</v>
      </c>
    </row>
    <row r="173" spans="1:35" ht="12.75" outlineLevel="1">
      <c r="A173" s="16">
        <v>3</v>
      </c>
      <c r="B173" s="131" t="s">
        <v>325</v>
      </c>
      <c r="C173" s="182"/>
      <c r="D173" s="183" t="s">
        <v>309</v>
      </c>
      <c r="E173" s="183" t="s">
        <v>879</v>
      </c>
      <c r="F173" s="131" t="s">
        <v>880</v>
      </c>
      <c r="G173" s="184">
        <v>41786</v>
      </c>
      <c r="H173" s="184"/>
      <c r="I173" s="187"/>
      <c r="J173" s="74">
        <v>31181700</v>
      </c>
      <c r="K173" s="148"/>
      <c r="L173" s="74"/>
      <c r="M173" s="74"/>
      <c r="N173" s="74"/>
      <c r="O173" s="19" t="s">
        <v>296</v>
      </c>
      <c r="P173" s="169"/>
      <c r="Q173" s="172"/>
      <c r="R173" s="107"/>
      <c r="S173" s="106"/>
      <c r="T173" s="40">
        <f t="shared" si="108"/>
        <v>0</v>
      </c>
      <c r="U173" s="106"/>
      <c r="V173" s="106">
        <v>31181700</v>
      </c>
      <c r="W173" s="35"/>
      <c r="X173" s="40">
        <f t="shared" si="111"/>
        <v>31181700</v>
      </c>
      <c r="Y173" s="35"/>
      <c r="Z173" s="35"/>
      <c r="AA173" s="35"/>
      <c r="AB173" s="40">
        <f t="shared" ref="AB173:AF173" si="115">SUM(Y173:AA173)</f>
        <v>0</v>
      </c>
      <c r="AC173" s="40">
        <f t="shared" si="115"/>
        <v>0</v>
      </c>
      <c r="AD173" s="40">
        <f t="shared" si="115"/>
        <v>0</v>
      </c>
      <c r="AE173" s="40">
        <f t="shared" si="115"/>
        <v>0</v>
      </c>
      <c r="AF173" s="40">
        <f t="shared" si="115"/>
        <v>0</v>
      </c>
      <c r="AG173" s="40">
        <f t="shared" si="110"/>
        <v>31181700</v>
      </c>
      <c r="AH173" s="41">
        <f t="shared" si="113"/>
        <v>5.8938684737650697E-3</v>
      </c>
      <c r="AI173" s="42" t="str">
        <f t="shared" si="114"/>
        <v>-</v>
      </c>
    </row>
    <row r="174" spans="1:35" ht="12.75" outlineLevel="1">
      <c r="A174" s="16">
        <v>4</v>
      </c>
      <c r="B174" s="131" t="s">
        <v>326</v>
      </c>
      <c r="C174" s="182"/>
      <c r="D174" s="183" t="s">
        <v>310</v>
      </c>
      <c r="E174" s="183" t="s">
        <v>879</v>
      </c>
      <c r="F174" s="131" t="s">
        <v>880</v>
      </c>
      <c r="G174" s="184">
        <v>41786</v>
      </c>
      <c r="H174" s="184"/>
      <c r="I174" s="187"/>
      <c r="J174" s="74">
        <v>38000000</v>
      </c>
      <c r="K174" s="148"/>
      <c r="L174" s="74"/>
      <c r="M174" s="74"/>
      <c r="N174" s="74"/>
      <c r="O174" s="19" t="s">
        <v>296</v>
      </c>
      <c r="P174" s="169"/>
      <c r="Q174" s="172"/>
      <c r="R174" s="107"/>
      <c r="S174" s="106"/>
      <c r="T174" s="40">
        <f t="shared" si="108"/>
        <v>0</v>
      </c>
      <c r="U174" s="106"/>
      <c r="V174" s="106">
        <v>38000000</v>
      </c>
      <c r="W174" s="35"/>
      <c r="X174" s="40">
        <f t="shared" si="111"/>
        <v>38000000</v>
      </c>
      <c r="Y174" s="35"/>
      <c r="Z174" s="35"/>
      <c r="AA174" s="35"/>
      <c r="AB174" s="40">
        <f t="shared" ref="AB174:AF174" si="116">SUM(Y174:AA174)</f>
        <v>0</v>
      </c>
      <c r="AC174" s="40">
        <f t="shared" si="116"/>
        <v>0</v>
      </c>
      <c r="AD174" s="40">
        <f t="shared" si="116"/>
        <v>0</v>
      </c>
      <c r="AE174" s="40">
        <f t="shared" si="116"/>
        <v>0</v>
      </c>
      <c r="AF174" s="40">
        <f t="shared" si="116"/>
        <v>0</v>
      </c>
      <c r="AG174" s="40">
        <f t="shared" si="110"/>
        <v>38000000</v>
      </c>
      <c r="AH174" s="41">
        <f t="shared" si="113"/>
        <v>7.1826424474314308E-3</v>
      </c>
      <c r="AI174" s="42" t="str">
        <f t="shared" si="114"/>
        <v>-</v>
      </c>
    </row>
    <row r="175" spans="1:35" ht="12.75" outlineLevel="1">
      <c r="A175" s="16">
        <v>5</v>
      </c>
      <c r="B175" s="131" t="s">
        <v>327</v>
      </c>
      <c r="C175" s="182"/>
      <c r="D175" s="183" t="s">
        <v>311</v>
      </c>
      <c r="E175" s="183" t="s">
        <v>879</v>
      </c>
      <c r="F175" s="131" t="s">
        <v>880</v>
      </c>
      <c r="G175" s="184">
        <v>41786</v>
      </c>
      <c r="H175" s="184"/>
      <c r="I175" s="187"/>
      <c r="J175" s="74">
        <v>10643022</v>
      </c>
      <c r="K175" s="148"/>
      <c r="L175" s="74"/>
      <c r="M175" s="74"/>
      <c r="N175" s="74"/>
      <c r="O175" s="19" t="s">
        <v>296</v>
      </c>
      <c r="P175" s="169"/>
      <c r="Q175" s="172"/>
      <c r="R175" s="107"/>
      <c r="S175" s="106"/>
      <c r="T175" s="40">
        <f t="shared" si="108"/>
        <v>0</v>
      </c>
      <c r="U175" s="106"/>
      <c r="V175" s="106">
        <v>10643022</v>
      </c>
      <c r="W175" s="35"/>
      <c r="X175" s="40">
        <f t="shared" si="111"/>
        <v>10643022</v>
      </c>
      <c r="Y175" s="35"/>
      <c r="Z175" s="35"/>
      <c r="AA175" s="35"/>
      <c r="AB175" s="40">
        <f t="shared" ref="AB175:AF175" si="117">SUM(Y175:AA175)</f>
        <v>0</v>
      </c>
      <c r="AC175" s="40">
        <f t="shared" si="117"/>
        <v>0</v>
      </c>
      <c r="AD175" s="40">
        <f t="shared" si="117"/>
        <v>0</v>
      </c>
      <c r="AE175" s="40">
        <f t="shared" si="117"/>
        <v>0</v>
      </c>
      <c r="AF175" s="40">
        <f t="shared" si="117"/>
        <v>0</v>
      </c>
      <c r="AG175" s="40">
        <f t="shared" si="110"/>
        <v>10643022</v>
      </c>
      <c r="AH175" s="41">
        <f t="shared" si="113"/>
        <v>2.011711094372278E-3</v>
      </c>
      <c r="AI175" s="42" t="str">
        <f t="shared" si="114"/>
        <v>-</v>
      </c>
    </row>
    <row r="176" spans="1:35" ht="12.75" outlineLevel="1">
      <c r="A176" s="16">
        <v>6</v>
      </c>
      <c r="B176" s="131" t="s">
        <v>328</v>
      </c>
      <c r="C176" s="182"/>
      <c r="D176" s="183" t="s">
        <v>312</v>
      </c>
      <c r="E176" s="183" t="s">
        <v>879</v>
      </c>
      <c r="F176" s="131" t="s">
        <v>880</v>
      </c>
      <c r="G176" s="184">
        <v>41787</v>
      </c>
      <c r="H176" s="184"/>
      <c r="I176" s="187"/>
      <c r="J176" s="74">
        <v>72954149</v>
      </c>
      <c r="K176" s="148"/>
      <c r="L176" s="74"/>
      <c r="M176" s="74"/>
      <c r="N176" s="74"/>
      <c r="O176" s="19" t="s">
        <v>296</v>
      </c>
      <c r="P176" s="169"/>
      <c r="Q176" s="172"/>
      <c r="R176" s="107"/>
      <c r="S176" s="106"/>
      <c r="T176" s="40">
        <f t="shared" si="108"/>
        <v>0</v>
      </c>
      <c r="U176" s="106"/>
      <c r="V176" s="106">
        <v>72954149</v>
      </c>
      <c r="W176" s="35"/>
      <c r="X176" s="40">
        <f t="shared" si="111"/>
        <v>72954149</v>
      </c>
      <c r="Y176" s="35"/>
      <c r="Z176" s="35"/>
      <c r="AA176" s="35"/>
      <c r="AB176" s="40">
        <f t="shared" ref="AB176:AF176" si="118">SUM(Y176:AA176)</f>
        <v>0</v>
      </c>
      <c r="AC176" s="40">
        <f t="shared" si="118"/>
        <v>0</v>
      </c>
      <c r="AD176" s="40">
        <f t="shared" si="118"/>
        <v>0</v>
      </c>
      <c r="AE176" s="40">
        <f t="shared" si="118"/>
        <v>0</v>
      </c>
      <c r="AF176" s="40">
        <f t="shared" si="118"/>
        <v>0</v>
      </c>
      <c r="AG176" s="40">
        <f t="shared" si="110"/>
        <v>72954149</v>
      </c>
      <c r="AH176" s="41">
        <f t="shared" si="113"/>
        <v>1.3789567561148349E-2</v>
      </c>
      <c r="AI176" s="42" t="str">
        <f t="shared" si="114"/>
        <v>-</v>
      </c>
    </row>
    <row r="177" spans="1:35" ht="12.75" outlineLevel="1">
      <c r="A177" s="16">
        <v>7</v>
      </c>
      <c r="B177" s="131" t="s">
        <v>329</v>
      </c>
      <c r="C177" s="182"/>
      <c r="D177" s="183" t="s">
        <v>313</v>
      </c>
      <c r="E177" s="183" t="s">
        <v>879</v>
      </c>
      <c r="F177" s="131" t="s">
        <v>880</v>
      </c>
      <c r="G177" s="184">
        <v>41787</v>
      </c>
      <c r="H177" s="184"/>
      <c r="I177" s="187"/>
      <c r="J177" s="74">
        <v>202666936</v>
      </c>
      <c r="K177" s="148"/>
      <c r="L177" s="74"/>
      <c r="M177" s="74"/>
      <c r="N177" s="74"/>
      <c r="O177" s="19" t="s">
        <v>296</v>
      </c>
      <c r="P177" s="169"/>
      <c r="Q177" s="172"/>
      <c r="R177" s="107"/>
      <c r="S177" s="106"/>
      <c r="T177" s="40">
        <f t="shared" si="108"/>
        <v>0</v>
      </c>
      <c r="U177" s="106"/>
      <c r="V177" s="106">
        <v>202666936</v>
      </c>
      <c r="W177" s="35"/>
      <c r="X177" s="40">
        <f t="shared" si="111"/>
        <v>202666936</v>
      </c>
      <c r="Y177" s="35"/>
      <c r="Z177" s="35"/>
      <c r="AA177" s="35"/>
      <c r="AB177" s="40">
        <f t="shared" ref="AB177:AF177" si="119">SUM(Y177:AA177)</f>
        <v>0</v>
      </c>
      <c r="AC177" s="40">
        <f t="shared" si="119"/>
        <v>0</v>
      </c>
      <c r="AD177" s="40">
        <f t="shared" si="119"/>
        <v>0</v>
      </c>
      <c r="AE177" s="40">
        <f t="shared" si="119"/>
        <v>0</v>
      </c>
      <c r="AF177" s="40">
        <f t="shared" si="119"/>
        <v>0</v>
      </c>
      <c r="AG177" s="40">
        <f t="shared" si="110"/>
        <v>202666936</v>
      </c>
      <c r="AH177" s="41">
        <f t="shared" si="113"/>
        <v>3.8307477294854453E-2</v>
      </c>
      <c r="AI177" s="42" t="str">
        <f t="shared" si="114"/>
        <v>-</v>
      </c>
    </row>
    <row r="178" spans="1:35" outlineLevel="1">
      <c r="A178" s="16">
        <v>8</v>
      </c>
      <c r="B178" s="131" t="s">
        <v>330</v>
      </c>
      <c r="C178" s="182"/>
      <c r="D178" s="183" t="s">
        <v>314</v>
      </c>
      <c r="E178" s="183" t="s">
        <v>879</v>
      </c>
      <c r="F178" s="131" t="s">
        <v>880</v>
      </c>
      <c r="G178" s="184">
        <v>41787</v>
      </c>
      <c r="H178" s="184"/>
      <c r="I178" s="187"/>
      <c r="J178" s="74">
        <v>83015621</v>
      </c>
      <c r="K178" s="181"/>
      <c r="L178" s="74"/>
      <c r="M178" s="74"/>
      <c r="N178" s="74"/>
      <c r="O178" s="19" t="s">
        <v>296</v>
      </c>
      <c r="P178" s="169"/>
      <c r="Q178" s="172"/>
      <c r="R178" s="107"/>
      <c r="S178" s="106"/>
      <c r="T178" s="40">
        <f t="shared" si="108"/>
        <v>0</v>
      </c>
      <c r="U178" s="106"/>
      <c r="V178" s="106">
        <v>83015621</v>
      </c>
      <c r="W178" s="35"/>
      <c r="X178" s="40">
        <f t="shared" si="111"/>
        <v>83015621</v>
      </c>
      <c r="Y178" s="35"/>
      <c r="Z178" s="35"/>
      <c r="AA178" s="35"/>
      <c r="AB178" s="40">
        <f t="shared" ref="AB178:AF178" si="120">SUM(Y178:AA178)</f>
        <v>0</v>
      </c>
      <c r="AC178" s="40">
        <f t="shared" si="120"/>
        <v>0</v>
      </c>
      <c r="AD178" s="40">
        <f t="shared" si="120"/>
        <v>0</v>
      </c>
      <c r="AE178" s="40">
        <f t="shared" si="120"/>
        <v>0</v>
      </c>
      <c r="AF178" s="40">
        <f t="shared" si="120"/>
        <v>0</v>
      </c>
      <c r="AG178" s="40">
        <f t="shared" si="110"/>
        <v>83015621</v>
      </c>
      <c r="AH178" s="41">
        <f t="shared" si="113"/>
        <v>1.569135587353895E-2</v>
      </c>
      <c r="AI178" s="42" t="str">
        <f t="shared" si="114"/>
        <v>-</v>
      </c>
    </row>
    <row r="179" spans="1:35" ht="12.75" outlineLevel="1">
      <c r="A179" s="16">
        <v>9</v>
      </c>
      <c r="B179" s="131" t="s">
        <v>331</v>
      </c>
      <c r="C179" s="182"/>
      <c r="D179" s="183" t="s">
        <v>315</v>
      </c>
      <c r="E179" s="183" t="s">
        <v>879</v>
      </c>
      <c r="F179" s="131" t="s">
        <v>880</v>
      </c>
      <c r="G179" s="184">
        <v>41787</v>
      </c>
      <c r="H179" s="184"/>
      <c r="I179" s="187"/>
      <c r="J179" s="74">
        <v>68156400</v>
      </c>
      <c r="K179" s="148"/>
      <c r="L179" s="74"/>
      <c r="M179" s="74"/>
      <c r="N179" s="74"/>
      <c r="O179" s="19" t="s">
        <v>296</v>
      </c>
      <c r="P179" s="169"/>
      <c r="Q179" s="172"/>
      <c r="R179" s="107"/>
      <c r="S179" s="106"/>
      <c r="T179" s="40">
        <f t="shared" si="108"/>
        <v>0</v>
      </c>
      <c r="U179" s="106"/>
      <c r="V179" s="106">
        <v>68156400</v>
      </c>
      <c r="W179" s="35"/>
      <c r="X179" s="40">
        <f t="shared" si="111"/>
        <v>68156400</v>
      </c>
      <c r="Y179" s="35"/>
      <c r="Z179" s="35"/>
      <c r="AA179" s="35"/>
      <c r="AB179" s="40">
        <f t="shared" ref="AB179:AF179" si="121">SUM(Y179:AA179)</f>
        <v>0</v>
      </c>
      <c r="AC179" s="40">
        <f t="shared" si="121"/>
        <v>0</v>
      </c>
      <c r="AD179" s="40">
        <f t="shared" si="121"/>
        <v>0</v>
      </c>
      <c r="AE179" s="40">
        <f t="shared" si="121"/>
        <v>0</v>
      </c>
      <c r="AF179" s="40">
        <f t="shared" si="121"/>
        <v>0</v>
      </c>
      <c r="AG179" s="40">
        <f t="shared" si="110"/>
        <v>68156400</v>
      </c>
      <c r="AH179" s="41">
        <f t="shared" si="113"/>
        <v>1.2882711886950409E-2</v>
      </c>
      <c r="AI179" s="42" t="str">
        <f t="shared" si="114"/>
        <v>-</v>
      </c>
    </row>
    <row r="180" spans="1:35" ht="12.75" outlineLevel="1">
      <c r="A180" s="16">
        <v>10</v>
      </c>
      <c r="B180" s="131" t="s">
        <v>332</v>
      </c>
      <c r="C180" s="182"/>
      <c r="D180" s="183" t="s">
        <v>316</v>
      </c>
      <c r="E180" s="183" t="s">
        <v>879</v>
      </c>
      <c r="F180" s="131" t="s">
        <v>880</v>
      </c>
      <c r="G180" s="184">
        <v>41787</v>
      </c>
      <c r="H180" s="184"/>
      <c r="I180" s="187"/>
      <c r="J180" s="74">
        <v>43071154</v>
      </c>
      <c r="K180" s="148"/>
      <c r="L180" s="74"/>
      <c r="M180" s="74"/>
      <c r="N180" s="74"/>
      <c r="O180" s="19" t="s">
        <v>296</v>
      </c>
      <c r="P180" s="169"/>
      <c r="Q180" s="172"/>
      <c r="R180" s="107"/>
      <c r="S180" s="106"/>
      <c r="T180" s="40">
        <f t="shared" si="108"/>
        <v>0</v>
      </c>
      <c r="U180" s="106"/>
      <c r="V180" s="106">
        <v>43071154</v>
      </c>
      <c r="W180" s="35"/>
      <c r="X180" s="40">
        <f t="shared" si="111"/>
        <v>43071154</v>
      </c>
      <c r="Y180" s="35"/>
      <c r="Z180" s="35"/>
      <c r="AA180" s="35"/>
      <c r="AB180" s="40">
        <f t="shared" ref="AB180:AF180" si="122">SUM(Y180:AA180)</f>
        <v>0</v>
      </c>
      <c r="AC180" s="40">
        <f t="shared" si="122"/>
        <v>0</v>
      </c>
      <c r="AD180" s="40">
        <f t="shared" si="122"/>
        <v>0</v>
      </c>
      <c r="AE180" s="40">
        <f t="shared" si="122"/>
        <v>0</v>
      </c>
      <c r="AF180" s="40">
        <f t="shared" si="122"/>
        <v>0</v>
      </c>
      <c r="AG180" s="40">
        <f t="shared" si="110"/>
        <v>43071154</v>
      </c>
      <c r="AH180" s="41">
        <f t="shared" si="113"/>
        <v>8.1411762889541071E-3</v>
      </c>
      <c r="AI180" s="42" t="str">
        <f t="shared" si="114"/>
        <v>-</v>
      </c>
    </row>
    <row r="181" spans="1:35" ht="12.75" outlineLevel="1">
      <c r="A181" s="16">
        <v>11</v>
      </c>
      <c r="B181" s="131" t="s">
        <v>333</v>
      </c>
      <c r="C181" s="182"/>
      <c r="D181" s="183" t="s">
        <v>317</v>
      </c>
      <c r="E181" s="183" t="s">
        <v>879</v>
      </c>
      <c r="F181" s="131" t="s">
        <v>880</v>
      </c>
      <c r="G181" s="184">
        <v>41787</v>
      </c>
      <c r="H181" s="184"/>
      <c r="I181" s="187"/>
      <c r="J181" s="74">
        <v>74946548</v>
      </c>
      <c r="K181" s="148"/>
      <c r="L181" s="74"/>
      <c r="M181" s="74"/>
      <c r="N181" s="74"/>
      <c r="O181" s="19" t="s">
        <v>296</v>
      </c>
      <c r="P181" s="169"/>
      <c r="Q181" s="172"/>
      <c r="R181" s="107"/>
      <c r="S181" s="106"/>
      <c r="T181" s="40">
        <f t="shared" si="108"/>
        <v>0</v>
      </c>
      <c r="U181" s="106"/>
      <c r="V181" s="106">
        <v>74946548</v>
      </c>
      <c r="W181" s="35"/>
      <c r="X181" s="40">
        <f t="shared" si="111"/>
        <v>74946548</v>
      </c>
      <c r="Y181" s="35"/>
      <c r="Z181" s="35"/>
      <c r="AA181" s="35"/>
      <c r="AB181" s="40">
        <f t="shared" ref="AB181:AF181" si="123">SUM(Y181:AA181)</f>
        <v>0</v>
      </c>
      <c r="AC181" s="40">
        <f t="shared" si="123"/>
        <v>0</v>
      </c>
      <c r="AD181" s="40">
        <f t="shared" si="123"/>
        <v>0</v>
      </c>
      <c r="AE181" s="40">
        <f t="shared" si="123"/>
        <v>0</v>
      </c>
      <c r="AF181" s="40">
        <f t="shared" si="123"/>
        <v>0</v>
      </c>
      <c r="AG181" s="40">
        <f t="shared" si="110"/>
        <v>74946548</v>
      </c>
      <c r="AH181" s="41">
        <f t="shared" si="113"/>
        <v>1.4166164656664664E-2</v>
      </c>
      <c r="AI181" s="42" t="str">
        <f t="shared" si="114"/>
        <v>-</v>
      </c>
    </row>
    <row r="182" spans="1:35" ht="12.75" outlineLevel="1">
      <c r="A182" s="16">
        <v>12</v>
      </c>
      <c r="B182" s="131" t="s">
        <v>334</v>
      </c>
      <c r="C182" s="182"/>
      <c r="D182" s="183" t="s">
        <v>318</v>
      </c>
      <c r="E182" s="183" t="s">
        <v>879</v>
      </c>
      <c r="F182" s="131" t="s">
        <v>880</v>
      </c>
      <c r="G182" s="184">
        <v>41787</v>
      </c>
      <c r="H182" s="184"/>
      <c r="I182" s="187"/>
      <c r="J182" s="74">
        <v>21766974</v>
      </c>
      <c r="K182" s="148"/>
      <c r="L182" s="74"/>
      <c r="M182" s="74"/>
      <c r="N182" s="74"/>
      <c r="O182" s="19" t="s">
        <v>296</v>
      </c>
      <c r="P182" s="169"/>
      <c r="Q182" s="172"/>
      <c r="R182" s="107"/>
      <c r="S182" s="106"/>
      <c r="T182" s="40">
        <f t="shared" si="108"/>
        <v>0</v>
      </c>
      <c r="U182" s="106"/>
      <c r="V182" s="106">
        <v>21766974</v>
      </c>
      <c r="W182" s="35"/>
      <c r="X182" s="40">
        <f t="shared" si="111"/>
        <v>21766974</v>
      </c>
      <c r="Y182" s="35"/>
      <c r="Z182" s="35"/>
      <c r="AA182" s="35"/>
      <c r="AB182" s="40">
        <f t="shared" ref="AB182:AF182" si="124">SUM(Y182:AA182)</f>
        <v>0</v>
      </c>
      <c r="AC182" s="40">
        <f t="shared" si="124"/>
        <v>0</v>
      </c>
      <c r="AD182" s="40">
        <f t="shared" si="124"/>
        <v>0</v>
      </c>
      <c r="AE182" s="40">
        <f t="shared" si="124"/>
        <v>0</v>
      </c>
      <c r="AF182" s="40">
        <f t="shared" si="124"/>
        <v>0</v>
      </c>
      <c r="AG182" s="40">
        <f t="shared" si="110"/>
        <v>21766974</v>
      </c>
      <c r="AH182" s="41">
        <f t="shared" si="113"/>
        <v>4.114326089593061E-3</v>
      </c>
      <c r="AI182" s="42" t="str">
        <f t="shared" si="114"/>
        <v>-</v>
      </c>
    </row>
    <row r="183" spans="1:35" ht="12.75" outlineLevel="1">
      <c r="A183" s="16">
        <v>13</v>
      </c>
      <c r="B183" s="131" t="s">
        <v>335</v>
      </c>
      <c r="C183" s="182"/>
      <c r="D183" s="183" t="s">
        <v>319</v>
      </c>
      <c r="E183" s="183" t="s">
        <v>879</v>
      </c>
      <c r="F183" s="131" t="s">
        <v>880</v>
      </c>
      <c r="G183" s="184">
        <v>41787</v>
      </c>
      <c r="H183" s="184"/>
      <c r="I183" s="187"/>
      <c r="J183" s="74">
        <v>68915295</v>
      </c>
      <c r="K183" s="148"/>
      <c r="L183" s="74"/>
      <c r="M183" s="74"/>
      <c r="N183" s="74"/>
      <c r="O183" s="19" t="s">
        <v>296</v>
      </c>
      <c r="P183" s="169"/>
      <c r="Q183" s="172"/>
      <c r="R183" s="107"/>
      <c r="S183" s="106"/>
      <c r="T183" s="40">
        <f t="shared" si="108"/>
        <v>0</v>
      </c>
      <c r="U183" s="106"/>
      <c r="V183" s="106">
        <v>68915295</v>
      </c>
      <c r="W183" s="35"/>
      <c r="X183" s="40">
        <f t="shared" si="111"/>
        <v>68915295</v>
      </c>
      <c r="Y183" s="35"/>
      <c r="Z183" s="35"/>
      <c r="AA183" s="35"/>
      <c r="AB183" s="40">
        <f t="shared" ref="AB183:AF183" si="125">SUM(Y183:AA183)</f>
        <v>0</v>
      </c>
      <c r="AC183" s="40">
        <f t="shared" si="125"/>
        <v>0</v>
      </c>
      <c r="AD183" s="40">
        <f t="shared" si="125"/>
        <v>0</v>
      </c>
      <c r="AE183" s="40">
        <f t="shared" si="125"/>
        <v>0</v>
      </c>
      <c r="AF183" s="40">
        <f t="shared" si="125"/>
        <v>0</v>
      </c>
      <c r="AG183" s="40">
        <f t="shared" si="110"/>
        <v>68915295</v>
      </c>
      <c r="AH183" s="41">
        <f t="shared" si="113"/>
        <v>1.3026155872217343E-2</v>
      </c>
      <c r="AI183" s="42" t="str">
        <f t="shared" si="114"/>
        <v>-</v>
      </c>
    </row>
    <row r="184" spans="1:35" ht="12.75" outlineLevel="1">
      <c r="A184" s="16">
        <v>14</v>
      </c>
      <c r="B184" s="131" t="s">
        <v>336</v>
      </c>
      <c r="C184" s="182"/>
      <c r="D184" s="183" t="s">
        <v>320</v>
      </c>
      <c r="E184" s="183" t="s">
        <v>879</v>
      </c>
      <c r="F184" s="131" t="s">
        <v>880</v>
      </c>
      <c r="G184" s="184">
        <v>41788</v>
      </c>
      <c r="H184" s="184"/>
      <c r="I184" s="187"/>
      <c r="J184" s="74">
        <v>45000000</v>
      </c>
      <c r="K184" s="148"/>
      <c r="L184" s="74"/>
      <c r="M184" s="74"/>
      <c r="N184" s="74"/>
      <c r="O184" s="19" t="s">
        <v>296</v>
      </c>
      <c r="P184" s="169"/>
      <c r="Q184" s="172"/>
      <c r="R184" s="107"/>
      <c r="S184" s="106"/>
      <c r="T184" s="40">
        <f t="shared" si="108"/>
        <v>0</v>
      </c>
      <c r="U184" s="106"/>
      <c r="V184" s="106">
        <v>45000000</v>
      </c>
      <c r="W184" s="35"/>
      <c r="X184" s="40">
        <f t="shared" si="111"/>
        <v>45000000</v>
      </c>
      <c r="Y184" s="35"/>
      <c r="Z184" s="35"/>
      <c r="AA184" s="35"/>
      <c r="AB184" s="40">
        <f t="shared" ref="AB184:AF184" si="126">SUM(Y184:AA184)</f>
        <v>0</v>
      </c>
      <c r="AC184" s="40">
        <f t="shared" si="126"/>
        <v>0</v>
      </c>
      <c r="AD184" s="40">
        <f t="shared" si="126"/>
        <v>0</v>
      </c>
      <c r="AE184" s="40">
        <f t="shared" si="126"/>
        <v>0</v>
      </c>
      <c r="AF184" s="40">
        <f t="shared" si="126"/>
        <v>0</v>
      </c>
      <c r="AG184" s="40">
        <f t="shared" si="110"/>
        <v>45000000</v>
      </c>
      <c r="AH184" s="41">
        <f t="shared" si="113"/>
        <v>8.5057607930109046E-3</v>
      </c>
      <c r="AI184" s="42" t="str">
        <f t="shared" si="114"/>
        <v>-</v>
      </c>
    </row>
    <row r="185" spans="1:35" ht="12.75" outlineLevel="1">
      <c r="A185" s="16">
        <v>15</v>
      </c>
      <c r="B185" s="131" t="s">
        <v>337</v>
      </c>
      <c r="C185" s="182"/>
      <c r="D185" s="183" t="s">
        <v>321</v>
      </c>
      <c r="E185" s="183" t="s">
        <v>879</v>
      </c>
      <c r="F185" s="131" t="s">
        <v>880</v>
      </c>
      <c r="G185" s="184">
        <v>41788</v>
      </c>
      <c r="H185" s="184"/>
      <c r="I185" s="187"/>
      <c r="J185" s="74">
        <v>200000000</v>
      </c>
      <c r="K185" s="148"/>
      <c r="L185" s="74"/>
      <c r="M185" s="74"/>
      <c r="N185" s="74"/>
      <c r="O185" s="19" t="s">
        <v>296</v>
      </c>
      <c r="P185" s="169"/>
      <c r="Q185" s="172"/>
      <c r="R185" s="107"/>
      <c r="S185" s="106"/>
      <c r="T185" s="40">
        <f t="shared" si="108"/>
        <v>0</v>
      </c>
      <c r="U185" s="106"/>
      <c r="V185" s="106">
        <v>200000000</v>
      </c>
      <c r="W185" s="35"/>
      <c r="X185" s="40">
        <f t="shared" si="111"/>
        <v>200000000</v>
      </c>
      <c r="Y185" s="35"/>
      <c r="Z185" s="35"/>
      <c r="AA185" s="35"/>
      <c r="AB185" s="40">
        <f t="shared" ref="AB185:AF185" si="127">SUM(Y185:AA185)</f>
        <v>0</v>
      </c>
      <c r="AC185" s="40">
        <f t="shared" si="127"/>
        <v>0</v>
      </c>
      <c r="AD185" s="40">
        <f t="shared" si="127"/>
        <v>0</v>
      </c>
      <c r="AE185" s="40">
        <f t="shared" si="127"/>
        <v>0</v>
      </c>
      <c r="AF185" s="40">
        <f t="shared" si="127"/>
        <v>0</v>
      </c>
      <c r="AG185" s="40">
        <f t="shared" si="110"/>
        <v>200000000</v>
      </c>
      <c r="AH185" s="41">
        <f t="shared" si="113"/>
        <v>3.7803381302270685E-2</v>
      </c>
      <c r="AI185" s="42" t="str">
        <f t="shared" si="114"/>
        <v>-</v>
      </c>
    </row>
    <row r="186" spans="1:35" ht="12.75" outlineLevel="1">
      <c r="A186" s="16">
        <v>16</v>
      </c>
      <c r="B186" s="131" t="s">
        <v>338</v>
      </c>
      <c r="C186" s="182"/>
      <c r="D186" s="183" t="s">
        <v>322</v>
      </c>
      <c r="E186" s="183" t="s">
        <v>879</v>
      </c>
      <c r="F186" s="131" t="s">
        <v>880</v>
      </c>
      <c r="G186" s="184">
        <v>41789</v>
      </c>
      <c r="H186" s="184"/>
      <c r="I186" s="187"/>
      <c r="J186" s="74">
        <v>22023615</v>
      </c>
      <c r="K186" s="148"/>
      <c r="L186" s="74"/>
      <c r="M186" s="74"/>
      <c r="N186" s="74"/>
      <c r="O186" s="19" t="s">
        <v>296</v>
      </c>
      <c r="P186" s="169"/>
      <c r="Q186" s="173"/>
      <c r="R186" s="171"/>
      <c r="S186" s="170"/>
      <c r="T186" s="40">
        <f t="shared" si="108"/>
        <v>0</v>
      </c>
      <c r="U186" s="170"/>
      <c r="V186" s="170">
        <v>22023615</v>
      </c>
      <c r="W186" s="35"/>
      <c r="X186" s="40">
        <f t="shared" si="111"/>
        <v>22023615</v>
      </c>
      <c r="Y186" s="35"/>
      <c r="Z186" s="35"/>
      <c r="AA186" s="35"/>
      <c r="AB186" s="40">
        <f t="shared" ref="AB186:AF186" si="128">SUM(Y186:AA186)</f>
        <v>0</v>
      </c>
      <c r="AC186" s="40">
        <f t="shared" si="128"/>
        <v>0</v>
      </c>
      <c r="AD186" s="40">
        <f t="shared" si="128"/>
        <v>0</v>
      </c>
      <c r="AE186" s="40">
        <f t="shared" si="128"/>
        <v>0</v>
      </c>
      <c r="AF186" s="40">
        <f t="shared" si="128"/>
        <v>0</v>
      </c>
      <c r="AG186" s="40">
        <f t="shared" si="110"/>
        <v>22023615</v>
      </c>
      <c r="AH186" s="41">
        <f t="shared" si="113"/>
        <v>4.1628355774970417E-3</v>
      </c>
      <c r="AI186" s="42" t="str">
        <f t="shared" si="114"/>
        <v>-</v>
      </c>
    </row>
    <row r="187" spans="1:35" ht="12.75" outlineLevel="1">
      <c r="A187" s="16">
        <v>17</v>
      </c>
      <c r="B187" s="131" t="s">
        <v>838</v>
      </c>
      <c r="C187" s="182"/>
      <c r="D187" s="183" t="s">
        <v>813</v>
      </c>
      <c r="E187" s="183" t="s">
        <v>879</v>
      </c>
      <c r="F187" s="131" t="s">
        <v>880</v>
      </c>
      <c r="G187" s="184">
        <v>41794</v>
      </c>
      <c r="H187" s="184"/>
      <c r="I187" s="187"/>
      <c r="J187" s="74">
        <v>53527241</v>
      </c>
      <c r="K187" s="148"/>
      <c r="L187" s="74"/>
      <c r="M187" s="74"/>
      <c r="N187" s="74"/>
      <c r="O187" s="19" t="s">
        <v>296</v>
      </c>
      <c r="P187" s="169"/>
      <c r="Q187" s="172"/>
      <c r="R187" s="107"/>
      <c r="S187" s="106"/>
      <c r="T187" s="40">
        <f t="shared" si="108"/>
        <v>0</v>
      </c>
      <c r="U187" s="106"/>
      <c r="V187" s="35">
        <v>53527241</v>
      </c>
      <c r="W187" s="35"/>
      <c r="X187" s="40">
        <f t="shared" si="111"/>
        <v>53527241</v>
      </c>
      <c r="Y187" s="35"/>
      <c r="Z187" s="35"/>
      <c r="AA187" s="35"/>
      <c r="AB187" s="40">
        <f t="shared" ref="AB187:AF187" si="129">SUM(Y187:AA187)</f>
        <v>0</v>
      </c>
      <c r="AC187" s="40">
        <f t="shared" si="129"/>
        <v>0</v>
      </c>
      <c r="AD187" s="40">
        <f t="shared" si="129"/>
        <v>0</v>
      </c>
      <c r="AE187" s="40">
        <f t="shared" si="129"/>
        <v>0</v>
      </c>
      <c r="AF187" s="40">
        <f t="shared" si="129"/>
        <v>0</v>
      </c>
      <c r="AG187" s="40">
        <f t="shared" si="110"/>
        <v>53527241</v>
      </c>
      <c r="AH187" s="41">
        <f t="shared" si="113"/>
        <v>1.0117553507907684E-2</v>
      </c>
      <c r="AI187" s="42" t="str">
        <f t="shared" si="114"/>
        <v>-</v>
      </c>
    </row>
    <row r="188" spans="1:35" ht="12.75" outlineLevel="1">
      <c r="A188" s="16">
        <v>18</v>
      </c>
      <c r="B188" s="131" t="s">
        <v>839</v>
      </c>
      <c r="C188" s="182"/>
      <c r="D188" s="183" t="s">
        <v>814</v>
      </c>
      <c r="E188" s="183" t="s">
        <v>879</v>
      </c>
      <c r="F188" s="131" t="s">
        <v>880</v>
      </c>
      <c r="G188" s="184">
        <v>41794</v>
      </c>
      <c r="H188" s="184"/>
      <c r="I188" s="187"/>
      <c r="J188" s="74">
        <v>41251181</v>
      </c>
      <c r="K188" s="148"/>
      <c r="L188" s="74"/>
      <c r="M188" s="74"/>
      <c r="N188" s="74"/>
      <c r="O188" s="19" t="s">
        <v>296</v>
      </c>
      <c r="P188" s="169"/>
      <c r="Q188" s="172"/>
      <c r="R188" s="107"/>
      <c r="S188" s="106"/>
      <c r="T188" s="40">
        <f t="shared" si="108"/>
        <v>0</v>
      </c>
      <c r="U188" s="106"/>
      <c r="V188" s="35">
        <v>41251181</v>
      </c>
      <c r="W188" s="35"/>
      <c r="X188" s="40">
        <f t="shared" si="111"/>
        <v>41251181</v>
      </c>
      <c r="Y188" s="35"/>
      <c r="Z188" s="35"/>
      <c r="AA188" s="35"/>
      <c r="AB188" s="40">
        <f t="shared" ref="AB188:AF188" si="130">SUM(Y188:AA188)</f>
        <v>0</v>
      </c>
      <c r="AC188" s="40">
        <f t="shared" si="130"/>
        <v>0</v>
      </c>
      <c r="AD188" s="40">
        <f t="shared" si="130"/>
        <v>0</v>
      </c>
      <c r="AE188" s="40">
        <f t="shared" si="130"/>
        <v>0</v>
      </c>
      <c r="AF188" s="40">
        <f t="shared" si="130"/>
        <v>0</v>
      </c>
      <c r="AG188" s="40">
        <f t="shared" si="110"/>
        <v>41251181</v>
      </c>
      <c r="AH188" s="41">
        <f t="shared" si="113"/>
        <v>7.7971706225599194E-3</v>
      </c>
      <c r="AI188" s="42" t="str">
        <f t="shared" si="114"/>
        <v>-</v>
      </c>
    </row>
    <row r="189" spans="1:35" ht="12.75" outlineLevel="1">
      <c r="A189" s="16">
        <v>19</v>
      </c>
      <c r="B189" s="131" t="s">
        <v>840</v>
      </c>
      <c r="C189" s="182"/>
      <c r="D189" s="183" t="s">
        <v>815</v>
      </c>
      <c r="E189" s="183" t="s">
        <v>879</v>
      </c>
      <c r="F189" s="131" t="s">
        <v>880</v>
      </c>
      <c r="G189" s="184">
        <v>41794</v>
      </c>
      <c r="H189" s="184"/>
      <c r="I189" s="187"/>
      <c r="J189" s="74">
        <v>41639127</v>
      </c>
      <c r="K189" s="148"/>
      <c r="L189" s="74"/>
      <c r="M189" s="74"/>
      <c r="N189" s="74"/>
      <c r="O189" s="19" t="s">
        <v>296</v>
      </c>
      <c r="P189" s="169"/>
      <c r="Q189" s="172"/>
      <c r="R189" s="107"/>
      <c r="S189" s="106"/>
      <c r="T189" s="40">
        <f t="shared" si="108"/>
        <v>0</v>
      </c>
      <c r="U189" s="106"/>
      <c r="V189" s="35">
        <v>41639127</v>
      </c>
      <c r="W189" s="35"/>
      <c r="X189" s="40">
        <f t="shared" si="111"/>
        <v>41639127</v>
      </c>
      <c r="Y189" s="35"/>
      <c r="Z189" s="35"/>
      <c r="AA189" s="35"/>
      <c r="AB189" s="40">
        <f t="shared" ref="AB189:AF189" si="131">SUM(Y189:AA189)</f>
        <v>0</v>
      </c>
      <c r="AC189" s="40">
        <f t="shared" si="131"/>
        <v>0</v>
      </c>
      <c r="AD189" s="40">
        <f t="shared" si="131"/>
        <v>0</v>
      </c>
      <c r="AE189" s="40">
        <f t="shared" si="131"/>
        <v>0</v>
      </c>
      <c r="AF189" s="40">
        <f t="shared" si="131"/>
        <v>0</v>
      </c>
      <c r="AG189" s="40">
        <f t="shared" si="110"/>
        <v>41639127</v>
      </c>
      <c r="AH189" s="41">
        <f t="shared" si="113"/>
        <v>7.8704989753733724E-3</v>
      </c>
      <c r="AI189" s="42" t="str">
        <f t="shared" si="114"/>
        <v>-</v>
      </c>
    </row>
    <row r="190" spans="1:35" ht="12.75" outlineLevel="1">
      <c r="A190" s="16">
        <v>20</v>
      </c>
      <c r="B190" s="131" t="s">
        <v>841</v>
      </c>
      <c r="C190" s="182"/>
      <c r="D190" s="183" t="s">
        <v>816</v>
      </c>
      <c r="E190" s="183" t="s">
        <v>879</v>
      </c>
      <c r="F190" s="131" t="s">
        <v>880</v>
      </c>
      <c r="G190" s="184">
        <v>41794</v>
      </c>
      <c r="H190" s="184"/>
      <c r="I190" s="187"/>
      <c r="J190" s="74">
        <v>100623781</v>
      </c>
      <c r="K190" s="148"/>
      <c r="L190" s="74"/>
      <c r="M190" s="74"/>
      <c r="N190" s="74"/>
      <c r="O190" s="19" t="s">
        <v>296</v>
      </c>
      <c r="P190" s="169"/>
      <c r="Q190" s="172"/>
      <c r="R190" s="107"/>
      <c r="S190" s="106"/>
      <c r="T190" s="40">
        <f t="shared" si="108"/>
        <v>0</v>
      </c>
      <c r="U190" s="106"/>
      <c r="V190" s="35">
        <v>100623781</v>
      </c>
      <c r="W190" s="35"/>
      <c r="X190" s="40">
        <f t="shared" si="111"/>
        <v>100623781</v>
      </c>
      <c r="Y190" s="35"/>
      <c r="Z190" s="35"/>
      <c r="AA190" s="35"/>
      <c r="AB190" s="40">
        <f t="shared" ref="AB190:AF190" si="132">SUM(Y190:AA190)</f>
        <v>0</v>
      </c>
      <c r="AC190" s="40">
        <f t="shared" si="132"/>
        <v>0</v>
      </c>
      <c r="AD190" s="40">
        <f t="shared" si="132"/>
        <v>0</v>
      </c>
      <c r="AE190" s="40">
        <f t="shared" si="132"/>
        <v>0</v>
      </c>
      <c r="AF190" s="40">
        <f t="shared" si="132"/>
        <v>0</v>
      </c>
      <c r="AG190" s="40">
        <f t="shared" si="110"/>
        <v>100623781</v>
      </c>
      <c r="AH190" s="41">
        <f t="shared" si="113"/>
        <v>1.9019595806095902E-2</v>
      </c>
      <c r="AI190" s="42" t="str">
        <f t="shared" si="114"/>
        <v>-</v>
      </c>
    </row>
    <row r="191" spans="1:35" ht="12.75" outlineLevel="1">
      <c r="A191" s="16">
        <v>21</v>
      </c>
      <c r="B191" s="131" t="s">
        <v>842</v>
      </c>
      <c r="C191" s="182"/>
      <c r="D191" s="183" t="s">
        <v>817</v>
      </c>
      <c r="E191" s="183" t="s">
        <v>879</v>
      </c>
      <c r="F191" s="131" t="s">
        <v>880</v>
      </c>
      <c r="G191" s="184">
        <v>41794</v>
      </c>
      <c r="H191" s="184"/>
      <c r="I191" s="187"/>
      <c r="J191" s="74">
        <v>20516222</v>
      </c>
      <c r="K191" s="148"/>
      <c r="L191" s="74"/>
      <c r="M191" s="74"/>
      <c r="N191" s="74"/>
      <c r="O191" s="19" t="s">
        <v>296</v>
      </c>
      <c r="P191" s="169"/>
      <c r="Q191" s="172"/>
      <c r="R191" s="107"/>
      <c r="S191" s="106"/>
      <c r="T191" s="40">
        <f t="shared" si="108"/>
        <v>0</v>
      </c>
      <c r="U191" s="106"/>
      <c r="V191" s="35">
        <v>20516222</v>
      </c>
      <c r="W191" s="35"/>
      <c r="X191" s="40">
        <f t="shared" si="111"/>
        <v>20516222</v>
      </c>
      <c r="Y191" s="35"/>
      <c r="Z191" s="35"/>
      <c r="AA191" s="35"/>
      <c r="AB191" s="40">
        <f t="shared" ref="AB191:AF191" si="133">SUM(Y191:AA191)</f>
        <v>0</v>
      </c>
      <c r="AC191" s="40">
        <f t="shared" si="133"/>
        <v>0</v>
      </c>
      <c r="AD191" s="40">
        <f t="shared" si="133"/>
        <v>0</v>
      </c>
      <c r="AE191" s="40">
        <f t="shared" si="133"/>
        <v>0</v>
      </c>
      <c r="AF191" s="40">
        <f t="shared" si="133"/>
        <v>0</v>
      </c>
      <c r="AG191" s="40">
        <f t="shared" si="110"/>
        <v>20516222</v>
      </c>
      <c r="AH191" s="41">
        <f t="shared" si="113"/>
        <v>3.8779128157401727E-3</v>
      </c>
      <c r="AI191" s="42" t="str">
        <f t="shared" si="114"/>
        <v>-</v>
      </c>
    </row>
    <row r="192" spans="1:35" ht="12.75" outlineLevel="1">
      <c r="A192" s="16">
        <v>22</v>
      </c>
      <c r="B192" s="131" t="s">
        <v>843</v>
      </c>
      <c r="C192" s="182"/>
      <c r="D192" s="183" t="s">
        <v>818</v>
      </c>
      <c r="E192" s="183" t="s">
        <v>879</v>
      </c>
      <c r="F192" s="131" t="s">
        <v>880</v>
      </c>
      <c r="G192" s="184">
        <v>41795</v>
      </c>
      <c r="H192" s="184"/>
      <c r="I192" s="187"/>
      <c r="J192" s="74">
        <v>116720282</v>
      </c>
      <c r="K192" s="148"/>
      <c r="L192" s="74"/>
      <c r="M192" s="74"/>
      <c r="N192" s="74"/>
      <c r="O192" s="19" t="s">
        <v>296</v>
      </c>
      <c r="P192" s="169"/>
      <c r="Q192" s="172"/>
      <c r="R192" s="107"/>
      <c r="S192" s="106"/>
      <c r="T192" s="40">
        <f t="shared" si="108"/>
        <v>0</v>
      </c>
      <c r="U192" s="106"/>
      <c r="V192" s="35">
        <v>116720282</v>
      </c>
      <c r="W192" s="35"/>
      <c r="X192" s="40">
        <f t="shared" si="111"/>
        <v>116720282</v>
      </c>
      <c r="Y192" s="35"/>
      <c r="Z192" s="35"/>
      <c r="AA192" s="35"/>
      <c r="AB192" s="40">
        <f t="shared" ref="AB192:AF192" si="134">SUM(Y192:AA192)</f>
        <v>0</v>
      </c>
      <c r="AC192" s="40">
        <f t="shared" si="134"/>
        <v>0</v>
      </c>
      <c r="AD192" s="40">
        <f t="shared" si="134"/>
        <v>0</v>
      </c>
      <c r="AE192" s="40">
        <f t="shared" si="134"/>
        <v>0</v>
      </c>
      <c r="AF192" s="40">
        <f t="shared" si="134"/>
        <v>0</v>
      </c>
      <c r="AG192" s="40">
        <f t="shared" si="110"/>
        <v>116720282</v>
      </c>
      <c r="AH192" s="41">
        <f t="shared" si="113"/>
        <v>2.206210663077281E-2</v>
      </c>
      <c r="AI192" s="42" t="str">
        <f t="shared" si="114"/>
        <v>-</v>
      </c>
    </row>
    <row r="193" spans="1:35" ht="12.75" outlineLevel="1">
      <c r="A193" s="16">
        <v>23</v>
      </c>
      <c r="B193" s="131" t="s">
        <v>844</v>
      </c>
      <c r="C193" s="182"/>
      <c r="D193" s="183" t="s">
        <v>819</v>
      </c>
      <c r="E193" s="183" t="s">
        <v>879</v>
      </c>
      <c r="F193" s="131" t="s">
        <v>880</v>
      </c>
      <c r="G193" s="184">
        <v>41795</v>
      </c>
      <c r="H193" s="184"/>
      <c r="I193" s="187"/>
      <c r="J193" s="74">
        <v>122905074</v>
      </c>
      <c r="K193" s="148"/>
      <c r="L193" s="74"/>
      <c r="M193" s="74"/>
      <c r="N193" s="74"/>
      <c r="O193" s="19" t="s">
        <v>296</v>
      </c>
      <c r="P193" s="169"/>
      <c r="Q193" s="172"/>
      <c r="R193" s="107"/>
      <c r="S193" s="106"/>
      <c r="T193" s="40">
        <f t="shared" si="108"/>
        <v>0</v>
      </c>
      <c r="U193" s="106"/>
      <c r="V193" s="35">
        <v>122905074</v>
      </c>
      <c r="W193" s="35"/>
      <c r="X193" s="40">
        <f t="shared" si="111"/>
        <v>122905074</v>
      </c>
      <c r="Y193" s="35"/>
      <c r="Z193" s="35"/>
      <c r="AA193" s="35"/>
      <c r="AB193" s="40">
        <f t="shared" ref="AB193:AF193" si="135">SUM(Y193:AA193)</f>
        <v>0</v>
      </c>
      <c r="AC193" s="40">
        <f t="shared" si="135"/>
        <v>0</v>
      </c>
      <c r="AD193" s="40">
        <f t="shared" si="135"/>
        <v>0</v>
      </c>
      <c r="AE193" s="40">
        <f t="shared" si="135"/>
        <v>0</v>
      </c>
      <c r="AF193" s="40">
        <f t="shared" si="135"/>
        <v>0</v>
      </c>
      <c r="AG193" s="40">
        <f t="shared" si="110"/>
        <v>122905074</v>
      </c>
      <c r="AH193" s="41">
        <f t="shared" si="113"/>
        <v>2.3231136882028977E-2</v>
      </c>
      <c r="AI193" s="42" t="str">
        <f t="shared" si="114"/>
        <v>-</v>
      </c>
    </row>
    <row r="194" spans="1:35" ht="12.75" outlineLevel="1">
      <c r="A194" s="16">
        <v>24</v>
      </c>
      <c r="B194" s="131" t="s">
        <v>845</v>
      </c>
      <c r="C194" s="182"/>
      <c r="D194" s="183" t="s">
        <v>820</v>
      </c>
      <c r="E194" s="183" t="s">
        <v>879</v>
      </c>
      <c r="F194" s="131" t="s">
        <v>880</v>
      </c>
      <c r="G194" s="184">
        <v>41795</v>
      </c>
      <c r="H194" s="184"/>
      <c r="I194" s="187"/>
      <c r="J194" s="74">
        <v>10113000</v>
      </c>
      <c r="K194" s="148"/>
      <c r="L194" s="74"/>
      <c r="M194" s="74"/>
      <c r="N194" s="74"/>
      <c r="O194" s="19" t="s">
        <v>296</v>
      </c>
      <c r="P194" s="169"/>
      <c r="Q194" s="172"/>
      <c r="R194" s="107"/>
      <c r="S194" s="106"/>
      <c r="T194" s="40">
        <f t="shared" si="108"/>
        <v>0</v>
      </c>
      <c r="U194" s="106"/>
      <c r="V194" s="35">
        <v>10113000</v>
      </c>
      <c r="W194" s="35"/>
      <c r="X194" s="40">
        <f t="shared" si="111"/>
        <v>10113000</v>
      </c>
      <c r="Y194" s="35"/>
      <c r="Z194" s="35"/>
      <c r="AA194" s="35"/>
      <c r="AB194" s="40">
        <f t="shared" ref="AB194:AF194" si="136">SUM(Y194:AA194)</f>
        <v>0</v>
      </c>
      <c r="AC194" s="40">
        <f t="shared" si="136"/>
        <v>0</v>
      </c>
      <c r="AD194" s="40">
        <f t="shared" si="136"/>
        <v>0</v>
      </c>
      <c r="AE194" s="40">
        <f t="shared" si="136"/>
        <v>0</v>
      </c>
      <c r="AF194" s="40">
        <f t="shared" si="136"/>
        <v>0</v>
      </c>
      <c r="AG194" s="40">
        <f t="shared" si="110"/>
        <v>10113000</v>
      </c>
      <c r="AH194" s="41">
        <f t="shared" si="113"/>
        <v>1.9115279755493174E-3</v>
      </c>
      <c r="AI194" s="42" t="str">
        <f t="shared" si="114"/>
        <v>-</v>
      </c>
    </row>
    <row r="195" spans="1:35" outlineLevel="1">
      <c r="A195" s="16">
        <v>25</v>
      </c>
      <c r="B195" s="131" t="s">
        <v>846</v>
      </c>
      <c r="C195" s="182"/>
      <c r="D195" s="183" t="s">
        <v>821</v>
      </c>
      <c r="E195" s="183" t="s">
        <v>879</v>
      </c>
      <c r="F195" s="131" t="s">
        <v>880</v>
      </c>
      <c r="G195" s="184">
        <v>41795</v>
      </c>
      <c r="H195" s="184"/>
      <c r="I195" s="187"/>
      <c r="J195" s="74">
        <v>45057460</v>
      </c>
      <c r="K195" s="181"/>
      <c r="L195" s="74"/>
      <c r="M195" s="74"/>
      <c r="N195" s="74"/>
      <c r="O195" s="19" t="s">
        <v>296</v>
      </c>
      <c r="P195" s="169"/>
      <c r="Q195" s="172"/>
      <c r="R195" s="107"/>
      <c r="S195" s="106"/>
      <c r="T195" s="40">
        <f t="shared" si="108"/>
        <v>0</v>
      </c>
      <c r="U195" s="106"/>
      <c r="V195" s="35">
        <v>45057460</v>
      </c>
      <c r="W195" s="35"/>
      <c r="X195" s="40">
        <f t="shared" si="111"/>
        <v>45057460</v>
      </c>
      <c r="Y195" s="35"/>
      <c r="Z195" s="35"/>
      <c r="AA195" s="35"/>
      <c r="AB195" s="40">
        <f t="shared" ref="AB195:AF195" si="137">SUM(Y195:AA195)</f>
        <v>0</v>
      </c>
      <c r="AC195" s="40">
        <f t="shared" si="137"/>
        <v>0</v>
      </c>
      <c r="AD195" s="40">
        <f t="shared" si="137"/>
        <v>0</v>
      </c>
      <c r="AE195" s="40">
        <f t="shared" si="137"/>
        <v>0</v>
      </c>
      <c r="AF195" s="40">
        <f t="shared" si="137"/>
        <v>0</v>
      </c>
      <c r="AG195" s="40">
        <f t="shared" si="110"/>
        <v>45057460</v>
      </c>
      <c r="AH195" s="41">
        <f t="shared" si="113"/>
        <v>8.5166217044590469E-3</v>
      </c>
      <c r="AI195" s="42" t="str">
        <f t="shared" si="114"/>
        <v>-</v>
      </c>
    </row>
    <row r="196" spans="1:35" ht="12.75" outlineLevel="1">
      <c r="A196" s="16">
        <v>26</v>
      </c>
      <c r="B196" s="131" t="s">
        <v>847</v>
      </c>
      <c r="C196" s="182"/>
      <c r="D196" s="183" t="s">
        <v>822</v>
      </c>
      <c r="E196" s="183" t="s">
        <v>879</v>
      </c>
      <c r="F196" s="131" t="s">
        <v>880</v>
      </c>
      <c r="G196" s="184">
        <v>41795</v>
      </c>
      <c r="H196" s="184"/>
      <c r="I196" s="187"/>
      <c r="J196" s="74">
        <v>37732480</v>
      </c>
      <c r="K196" s="148"/>
      <c r="L196" s="74"/>
      <c r="M196" s="74"/>
      <c r="N196" s="74"/>
      <c r="O196" s="19" t="s">
        <v>296</v>
      </c>
      <c r="P196" s="169"/>
      <c r="Q196" s="172"/>
      <c r="R196" s="107"/>
      <c r="S196" s="106"/>
      <c r="T196" s="40">
        <f t="shared" si="108"/>
        <v>0</v>
      </c>
      <c r="U196" s="106"/>
      <c r="V196" s="35">
        <v>37732480</v>
      </c>
      <c r="W196" s="35"/>
      <c r="X196" s="40">
        <f t="shared" si="111"/>
        <v>37732480</v>
      </c>
      <c r="Y196" s="35"/>
      <c r="Z196" s="35"/>
      <c r="AA196" s="35"/>
      <c r="AB196" s="40">
        <f t="shared" ref="AB196:AF196" si="138">SUM(Y196:AA196)</f>
        <v>0</v>
      </c>
      <c r="AC196" s="40">
        <f t="shared" si="138"/>
        <v>0</v>
      </c>
      <c r="AD196" s="40">
        <f t="shared" si="138"/>
        <v>0</v>
      </c>
      <c r="AE196" s="40">
        <f t="shared" si="138"/>
        <v>0</v>
      </c>
      <c r="AF196" s="40">
        <f t="shared" si="138"/>
        <v>0</v>
      </c>
      <c r="AG196" s="40">
        <f t="shared" si="110"/>
        <v>37732480</v>
      </c>
      <c r="AH196" s="41">
        <f t="shared" si="113"/>
        <v>7.1320766446015139E-3</v>
      </c>
      <c r="AI196" s="42" t="str">
        <f t="shared" si="114"/>
        <v>-</v>
      </c>
    </row>
    <row r="197" spans="1:35" ht="12.75" outlineLevel="1">
      <c r="A197" s="16">
        <v>27</v>
      </c>
      <c r="B197" s="131" t="s">
        <v>848</v>
      </c>
      <c r="C197" s="182"/>
      <c r="D197" s="183" t="s">
        <v>823</v>
      </c>
      <c r="E197" s="183" t="s">
        <v>879</v>
      </c>
      <c r="F197" s="131" t="s">
        <v>880</v>
      </c>
      <c r="G197" s="184">
        <v>41799</v>
      </c>
      <c r="H197" s="184"/>
      <c r="I197" s="187"/>
      <c r="J197" s="74">
        <v>27495000</v>
      </c>
      <c r="K197" s="148"/>
      <c r="L197" s="74"/>
      <c r="M197" s="74"/>
      <c r="N197" s="74"/>
      <c r="O197" s="19" t="s">
        <v>296</v>
      </c>
      <c r="P197" s="169"/>
      <c r="Q197" s="172"/>
      <c r="R197" s="107"/>
      <c r="S197" s="106"/>
      <c r="T197" s="40">
        <f t="shared" si="108"/>
        <v>0</v>
      </c>
      <c r="U197" s="106"/>
      <c r="V197" s="167"/>
      <c r="W197" s="35">
        <v>27495000</v>
      </c>
      <c r="X197" s="40">
        <f t="shared" si="111"/>
        <v>27495000</v>
      </c>
      <c r="Y197" s="35"/>
      <c r="Z197" s="35"/>
      <c r="AA197" s="35"/>
      <c r="AB197" s="40">
        <f t="shared" ref="AB197:AF197" si="139">SUM(Y197:AA197)</f>
        <v>0</v>
      </c>
      <c r="AC197" s="40">
        <f t="shared" si="139"/>
        <v>0</v>
      </c>
      <c r="AD197" s="40">
        <f t="shared" si="139"/>
        <v>0</v>
      </c>
      <c r="AE197" s="40">
        <f t="shared" si="139"/>
        <v>0</v>
      </c>
      <c r="AF197" s="40">
        <f t="shared" si="139"/>
        <v>0</v>
      </c>
      <c r="AG197" s="40">
        <f t="shared" si="110"/>
        <v>27495000</v>
      </c>
      <c r="AH197" s="41">
        <f t="shared" si="113"/>
        <v>5.197019844529663E-3</v>
      </c>
      <c r="AI197" s="42" t="str">
        <f t="shared" si="114"/>
        <v>-</v>
      </c>
    </row>
    <row r="198" spans="1:35" ht="12.75" outlineLevel="1">
      <c r="A198" s="16">
        <v>28</v>
      </c>
      <c r="B198" s="131" t="s">
        <v>849</v>
      </c>
      <c r="C198" s="182"/>
      <c r="D198" s="183" t="s">
        <v>824</v>
      </c>
      <c r="E198" s="183" t="s">
        <v>879</v>
      </c>
      <c r="F198" s="131" t="s">
        <v>880</v>
      </c>
      <c r="G198" s="184">
        <v>41799</v>
      </c>
      <c r="H198" s="184"/>
      <c r="I198" s="187"/>
      <c r="J198" s="74">
        <v>110468122</v>
      </c>
      <c r="K198" s="148"/>
      <c r="L198" s="74"/>
      <c r="M198" s="74"/>
      <c r="N198" s="74"/>
      <c r="O198" s="19" t="s">
        <v>296</v>
      </c>
      <c r="P198" s="169"/>
      <c r="Q198" s="172"/>
      <c r="R198" s="107"/>
      <c r="S198" s="106"/>
      <c r="T198" s="40">
        <f t="shared" si="108"/>
        <v>0</v>
      </c>
      <c r="U198" s="106"/>
      <c r="V198" s="167"/>
      <c r="W198" s="35">
        <v>110468122</v>
      </c>
      <c r="X198" s="40">
        <f t="shared" si="111"/>
        <v>110468122</v>
      </c>
      <c r="Y198" s="35"/>
      <c r="Z198" s="35"/>
      <c r="AA198" s="35"/>
      <c r="AB198" s="40">
        <f t="shared" ref="AB198:AF198" si="140">SUM(Y198:AA198)</f>
        <v>0</v>
      </c>
      <c r="AC198" s="40">
        <f t="shared" si="140"/>
        <v>0</v>
      </c>
      <c r="AD198" s="40">
        <f t="shared" si="140"/>
        <v>0</v>
      </c>
      <c r="AE198" s="40">
        <f t="shared" si="140"/>
        <v>0</v>
      </c>
      <c r="AF198" s="40">
        <f t="shared" si="140"/>
        <v>0</v>
      </c>
      <c r="AG198" s="40">
        <f t="shared" si="110"/>
        <v>110468122</v>
      </c>
      <c r="AH198" s="41">
        <f t="shared" si="113"/>
        <v>2.0880342688558786E-2</v>
      </c>
      <c r="AI198" s="42" t="str">
        <f t="shared" si="114"/>
        <v>-</v>
      </c>
    </row>
    <row r="199" spans="1:35" ht="12.75" outlineLevel="1">
      <c r="A199" s="16">
        <v>29</v>
      </c>
      <c r="B199" s="131" t="s">
        <v>850</v>
      </c>
      <c r="C199" s="182"/>
      <c r="D199" s="183" t="s">
        <v>825</v>
      </c>
      <c r="E199" s="183" t="s">
        <v>879</v>
      </c>
      <c r="F199" s="131" t="s">
        <v>880</v>
      </c>
      <c r="G199" s="184">
        <v>41800</v>
      </c>
      <c r="H199" s="184"/>
      <c r="I199" s="187"/>
      <c r="J199" s="74">
        <v>15510000</v>
      </c>
      <c r="K199" s="148"/>
      <c r="L199" s="74"/>
      <c r="M199" s="74"/>
      <c r="N199" s="74"/>
      <c r="O199" s="19" t="s">
        <v>296</v>
      </c>
      <c r="P199" s="169"/>
      <c r="Q199" s="172"/>
      <c r="R199" s="107"/>
      <c r="S199" s="106"/>
      <c r="T199" s="40">
        <f t="shared" si="108"/>
        <v>0</v>
      </c>
      <c r="U199" s="106"/>
      <c r="V199" s="167"/>
      <c r="W199" s="35">
        <v>15510000</v>
      </c>
      <c r="X199" s="40">
        <f t="shared" si="111"/>
        <v>15510000</v>
      </c>
      <c r="Y199" s="35"/>
      <c r="Z199" s="35"/>
      <c r="AA199" s="35"/>
      <c r="AB199" s="40">
        <f t="shared" ref="AB199:AF199" si="141">SUM(Y199:AA199)</f>
        <v>0</v>
      </c>
      <c r="AC199" s="40">
        <f t="shared" si="141"/>
        <v>0</v>
      </c>
      <c r="AD199" s="40">
        <f t="shared" si="141"/>
        <v>0</v>
      </c>
      <c r="AE199" s="40">
        <f t="shared" si="141"/>
        <v>0</v>
      </c>
      <c r="AF199" s="40">
        <f t="shared" si="141"/>
        <v>0</v>
      </c>
      <c r="AG199" s="40">
        <f t="shared" si="110"/>
        <v>15510000</v>
      </c>
      <c r="AH199" s="41">
        <f t="shared" si="113"/>
        <v>2.9316522199910921E-3</v>
      </c>
      <c r="AI199" s="42" t="str">
        <f t="shared" si="114"/>
        <v>-</v>
      </c>
    </row>
    <row r="200" spans="1:35" outlineLevel="1">
      <c r="A200" s="16">
        <v>30</v>
      </c>
      <c r="B200" s="131" t="s">
        <v>851</v>
      </c>
      <c r="C200" s="182"/>
      <c r="D200" s="183" t="s">
        <v>821</v>
      </c>
      <c r="E200" s="183" t="s">
        <v>879</v>
      </c>
      <c r="F200" s="131" t="s">
        <v>880</v>
      </c>
      <c r="G200" s="184">
        <v>41801</v>
      </c>
      <c r="H200" s="184"/>
      <c r="I200" s="187"/>
      <c r="J200" s="74">
        <v>34561183</v>
      </c>
      <c r="K200" s="181"/>
      <c r="L200" s="74"/>
      <c r="M200" s="74"/>
      <c r="N200" s="74"/>
      <c r="O200" s="19" t="s">
        <v>296</v>
      </c>
      <c r="P200" s="169"/>
      <c r="Q200" s="172"/>
      <c r="R200" s="107"/>
      <c r="S200" s="106"/>
      <c r="T200" s="40">
        <f t="shared" si="108"/>
        <v>0</v>
      </c>
      <c r="U200" s="106"/>
      <c r="V200" s="167"/>
      <c r="W200" s="35">
        <v>34561183</v>
      </c>
      <c r="X200" s="40">
        <f t="shared" si="111"/>
        <v>34561183</v>
      </c>
      <c r="Y200" s="35"/>
      <c r="Z200" s="35"/>
      <c r="AA200" s="35"/>
      <c r="AB200" s="40">
        <f t="shared" ref="AB200:AF200" si="142">SUM(Y200:AA200)</f>
        <v>0</v>
      </c>
      <c r="AC200" s="40">
        <f t="shared" si="142"/>
        <v>0</v>
      </c>
      <c r="AD200" s="40">
        <f t="shared" si="142"/>
        <v>0</v>
      </c>
      <c r="AE200" s="40">
        <f t="shared" si="142"/>
        <v>0</v>
      </c>
      <c r="AF200" s="40">
        <f t="shared" si="142"/>
        <v>0</v>
      </c>
      <c r="AG200" s="40">
        <f t="shared" si="110"/>
        <v>34561183</v>
      </c>
      <c r="AH200" s="41">
        <f t="shared" si="113"/>
        <v>6.5326478960327774E-3</v>
      </c>
      <c r="AI200" s="42" t="str">
        <f t="shared" si="114"/>
        <v>-</v>
      </c>
    </row>
    <row r="201" spans="1:35" outlineLevel="1">
      <c r="A201" s="16">
        <v>31</v>
      </c>
      <c r="B201" s="131" t="s">
        <v>852</v>
      </c>
      <c r="C201" s="182"/>
      <c r="D201" s="183" t="s">
        <v>821</v>
      </c>
      <c r="E201" s="183" t="s">
        <v>879</v>
      </c>
      <c r="F201" s="131" t="s">
        <v>880</v>
      </c>
      <c r="G201" s="184">
        <v>41806</v>
      </c>
      <c r="H201" s="184"/>
      <c r="I201" s="187"/>
      <c r="J201" s="74">
        <v>54068952</v>
      </c>
      <c r="K201" s="181"/>
      <c r="L201" s="74"/>
      <c r="M201" s="74"/>
      <c r="N201" s="74"/>
      <c r="O201" s="19" t="s">
        <v>296</v>
      </c>
      <c r="P201" s="169"/>
      <c r="Q201" s="172"/>
      <c r="R201" s="107"/>
      <c r="S201" s="106"/>
      <c r="T201" s="40">
        <f t="shared" si="108"/>
        <v>0</v>
      </c>
      <c r="U201" s="106"/>
      <c r="V201" s="167"/>
      <c r="W201" s="35">
        <v>54068952</v>
      </c>
      <c r="X201" s="40">
        <f t="shared" si="111"/>
        <v>54068952</v>
      </c>
      <c r="Y201" s="35"/>
      <c r="Z201" s="35"/>
      <c r="AA201" s="35"/>
      <c r="AB201" s="40">
        <f t="shared" ref="AB201:AF201" si="143">SUM(Y201:AA201)</f>
        <v>0</v>
      </c>
      <c r="AC201" s="40">
        <f t="shared" si="143"/>
        <v>0</v>
      </c>
      <c r="AD201" s="40">
        <f t="shared" si="143"/>
        <v>0</v>
      </c>
      <c r="AE201" s="40">
        <f t="shared" si="143"/>
        <v>0</v>
      </c>
      <c r="AF201" s="40">
        <f t="shared" si="143"/>
        <v>0</v>
      </c>
      <c r="AG201" s="40">
        <f t="shared" si="110"/>
        <v>54068952</v>
      </c>
      <c r="AH201" s="41">
        <f t="shared" si="113"/>
        <v>1.0219946045350857E-2</v>
      </c>
      <c r="AI201" s="42" t="str">
        <f t="shared" si="114"/>
        <v>-</v>
      </c>
    </row>
    <row r="202" spans="1:35" ht="12.75" outlineLevel="1">
      <c r="A202" s="16">
        <v>32</v>
      </c>
      <c r="B202" s="131" t="s">
        <v>853</v>
      </c>
      <c r="C202" s="182"/>
      <c r="D202" s="183" t="s">
        <v>821</v>
      </c>
      <c r="E202" s="183" t="s">
        <v>879</v>
      </c>
      <c r="F202" s="131" t="s">
        <v>880</v>
      </c>
      <c r="G202" s="184">
        <v>41806</v>
      </c>
      <c r="H202" s="184"/>
      <c r="I202" s="187"/>
      <c r="J202" s="74">
        <v>46016129</v>
      </c>
      <c r="K202" s="148"/>
      <c r="L202" s="74"/>
      <c r="M202" s="74"/>
      <c r="N202" s="74"/>
      <c r="O202" s="19" t="s">
        <v>296</v>
      </c>
      <c r="P202" s="169"/>
      <c r="Q202" s="172"/>
      <c r="R202" s="107"/>
      <c r="S202" s="106"/>
      <c r="T202" s="40">
        <f t="shared" si="108"/>
        <v>0</v>
      </c>
      <c r="U202" s="106"/>
      <c r="V202" s="167"/>
      <c r="W202" s="35">
        <v>46016129</v>
      </c>
      <c r="X202" s="40">
        <f t="shared" si="111"/>
        <v>46016129</v>
      </c>
      <c r="Y202" s="35"/>
      <c r="Z202" s="35"/>
      <c r="AA202" s="35"/>
      <c r="AB202" s="40">
        <f t="shared" ref="AB202:AF202" si="144">SUM(Y202:AA202)</f>
        <v>0</v>
      </c>
      <c r="AC202" s="40">
        <f t="shared" si="144"/>
        <v>0</v>
      </c>
      <c r="AD202" s="40">
        <f t="shared" si="144"/>
        <v>0</v>
      </c>
      <c r="AE202" s="40">
        <f t="shared" si="144"/>
        <v>0</v>
      </c>
      <c r="AF202" s="40">
        <f t="shared" si="144"/>
        <v>0</v>
      </c>
      <c r="AG202" s="40">
        <f t="shared" si="110"/>
        <v>46016129</v>
      </c>
      <c r="AH202" s="41">
        <f t="shared" si="113"/>
        <v>8.6978263532073805E-3</v>
      </c>
      <c r="AI202" s="42" t="str">
        <f t="shared" si="114"/>
        <v>-</v>
      </c>
    </row>
    <row r="203" spans="1:35" ht="12.75" outlineLevel="1">
      <c r="A203" s="16">
        <v>33</v>
      </c>
      <c r="B203" s="131" t="s">
        <v>854</v>
      </c>
      <c r="C203" s="182"/>
      <c r="D203" s="183" t="s">
        <v>820</v>
      </c>
      <c r="E203" s="183" t="s">
        <v>879</v>
      </c>
      <c r="F203" s="131" t="s">
        <v>880</v>
      </c>
      <c r="G203" s="184">
        <v>41806</v>
      </c>
      <c r="H203" s="184"/>
      <c r="I203" s="187"/>
      <c r="J203" s="74">
        <v>7877419</v>
      </c>
      <c r="K203" s="148"/>
      <c r="L203" s="74"/>
      <c r="M203" s="74"/>
      <c r="N203" s="74"/>
      <c r="O203" s="19" t="s">
        <v>296</v>
      </c>
      <c r="P203" s="169"/>
      <c r="Q203" s="172"/>
      <c r="R203" s="107"/>
      <c r="S203" s="106"/>
      <c r="T203" s="40">
        <f t="shared" si="108"/>
        <v>0</v>
      </c>
      <c r="U203" s="106"/>
      <c r="V203" s="167"/>
      <c r="W203" s="35">
        <v>7877419</v>
      </c>
      <c r="X203" s="40">
        <f t="shared" si="111"/>
        <v>7877419</v>
      </c>
      <c r="Y203" s="35"/>
      <c r="Z203" s="35"/>
      <c r="AA203" s="35"/>
      <c r="AB203" s="40">
        <f t="shared" ref="AB203:AF203" si="145">SUM(Y203:AA203)</f>
        <v>0</v>
      </c>
      <c r="AC203" s="40">
        <f t="shared" si="145"/>
        <v>0</v>
      </c>
      <c r="AD203" s="40">
        <f t="shared" si="145"/>
        <v>0</v>
      </c>
      <c r="AE203" s="40">
        <f t="shared" si="145"/>
        <v>0</v>
      </c>
      <c r="AF203" s="40">
        <f t="shared" si="145"/>
        <v>0</v>
      </c>
      <c r="AG203" s="40">
        <f t="shared" si="110"/>
        <v>7877419</v>
      </c>
      <c r="AH203" s="41">
        <f t="shared" si="113"/>
        <v>1.4889653706737593E-3</v>
      </c>
      <c r="AI203" s="42" t="str">
        <f t="shared" si="114"/>
        <v>-</v>
      </c>
    </row>
    <row r="204" spans="1:35" outlineLevel="1">
      <c r="A204" s="16">
        <v>34</v>
      </c>
      <c r="B204" s="131" t="s">
        <v>855</v>
      </c>
      <c r="C204" s="182"/>
      <c r="D204" s="183" t="s">
        <v>826</v>
      </c>
      <c r="E204" s="183" t="s">
        <v>879</v>
      </c>
      <c r="F204" s="131" t="s">
        <v>880</v>
      </c>
      <c r="G204" s="184">
        <v>41806</v>
      </c>
      <c r="H204" s="184"/>
      <c r="I204" s="187"/>
      <c r="J204" s="74">
        <v>30493002</v>
      </c>
      <c r="K204" s="181"/>
      <c r="L204" s="74"/>
      <c r="M204" s="74"/>
      <c r="N204" s="74"/>
      <c r="O204" s="19" t="s">
        <v>296</v>
      </c>
      <c r="P204" s="169"/>
      <c r="Q204" s="172"/>
      <c r="R204" s="107"/>
      <c r="S204" s="106"/>
      <c r="T204" s="40">
        <f t="shared" si="108"/>
        <v>0</v>
      </c>
      <c r="U204" s="106"/>
      <c r="V204" s="167"/>
      <c r="W204" s="35">
        <v>30493002</v>
      </c>
      <c r="X204" s="40">
        <f t="shared" si="111"/>
        <v>30493002</v>
      </c>
      <c r="Y204" s="35"/>
      <c r="Z204" s="35"/>
      <c r="AA204" s="35"/>
      <c r="AB204" s="40">
        <f t="shared" ref="AB204:AF204" si="146">SUM(Y204:AA204)</f>
        <v>0</v>
      </c>
      <c r="AC204" s="40">
        <f t="shared" si="146"/>
        <v>0</v>
      </c>
      <c r="AD204" s="40">
        <f t="shared" si="146"/>
        <v>0</v>
      </c>
      <c r="AE204" s="40">
        <f t="shared" si="146"/>
        <v>0</v>
      </c>
      <c r="AF204" s="40">
        <f t="shared" si="146"/>
        <v>0</v>
      </c>
      <c r="AG204" s="40">
        <f t="shared" si="110"/>
        <v>30493002</v>
      </c>
      <c r="AH204" s="41">
        <f t="shared" si="113"/>
        <v>5.7636929082845135E-3</v>
      </c>
      <c r="AI204" s="42" t="str">
        <f t="shared" si="114"/>
        <v>-</v>
      </c>
    </row>
    <row r="205" spans="1:35" outlineLevel="1">
      <c r="A205" s="16">
        <v>35</v>
      </c>
      <c r="B205" s="131" t="s">
        <v>856</v>
      </c>
      <c r="C205" s="182"/>
      <c r="D205" s="183" t="s">
        <v>826</v>
      </c>
      <c r="E205" s="183" t="s">
        <v>879</v>
      </c>
      <c r="F205" s="131" t="s">
        <v>880</v>
      </c>
      <c r="G205" s="184">
        <v>41806</v>
      </c>
      <c r="H205" s="184"/>
      <c r="I205" s="187"/>
      <c r="J205" s="74">
        <v>21766974</v>
      </c>
      <c r="K205" s="181"/>
      <c r="L205" s="74"/>
      <c r="M205" s="74"/>
      <c r="N205" s="74"/>
      <c r="O205" s="19" t="s">
        <v>296</v>
      </c>
      <c r="P205" s="169"/>
      <c r="Q205" s="172"/>
      <c r="R205" s="107"/>
      <c r="S205" s="106"/>
      <c r="T205" s="40">
        <f t="shared" si="108"/>
        <v>0</v>
      </c>
      <c r="U205" s="106"/>
      <c r="V205" s="167"/>
      <c r="W205" s="35">
        <v>21766974</v>
      </c>
      <c r="X205" s="40">
        <f t="shared" si="111"/>
        <v>21766974</v>
      </c>
      <c r="Y205" s="35"/>
      <c r="Z205" s="35"/>
      <c r="AA205" s="35"/>
      <c r="AB205" s="40">
        <f t="shared" ref="AB205:AF205" si="147">SUM(Y205:AA205)</f>
        <v>0</v>
      </c>
      <c r="AC205" s="40">
        <f t="shared" si="147"/>
        <v>0</v>
      </c>
      <c r="AD205" s="40">
        <f t="shared" si="147"/>
        <v>0</v>
      </c>
      <c r="AE205" s="40">
        <f t="shared" si="147"/>
        <v>0</v>
      </c>
      <c r="AF205" s="40">
        <f t="shared" si="147"/>
        <v>0</v>
      </c>
      <c r="AG205" s="40">
        <f t="shared" si="110"/>
        <v>21766974</v>
      </c>
      <c r="AH205" s="41">
        <f t="shared" si="113"/>
        <v>4.114326089593061E-3</v>
      </c>
      <c r="AI205" s="42" t="str">
        <f t="shared" si="114"/>
        <v>-</v>
      </c>
    </row>
    <row r="206" spans="1:35" outlineLevel="1">
      <c r="A206" s="16">
        <v>36</v>
      </c>
      <c r="B206" s="131" t="s">
        <v>857</v>
      </c>
      <c r="C206" s="182"/>
      <c r="D206" s="183" t="s">
        <v>826</v>
      </c>
      <c r="E206" s="183" t="s">
        <v>879</v>
      </c>
      <c r="F206" s="131" t="s">
        <v>880</v>
      </c>
      <c r="G206" s="184">
        <v>41806</v>
      </c>
      <c r="H206" s="184"/>
      <c r="I206" s="187"/>
      <c r="J206" s="74">
        <v>52478647</v>
      </c>
      <c r="K206" s="181"/>
      <c r="L206" s="74"/>
      <c r="M206" s="74"/>
      <c r="N206" s="74"/>
      <c r="O206" s="19" t="s">
        <v>296</v>
      </c>
      <c r="P206" s="169"/>
      <c r="Q206" s="172"/>
      <c r="R206" s="107"/>
      <c r="S206" s="106"/>
      <c r="T206" s="40">
        <f t="shared" si="108"/>
        <v>0</v>
      </c>
      <c r="U206" s="106"/>
      <c r="V206" s="167"/>
      <c r="W206" s="35">
        <v>52478647</v>
      </c>
      <c r="X206" s="40">
        <f t="shared" si="111"/>
        <v>52478647</v>
      </c>
      <c r="Y206" s="35"/>
      <c r="Z206" s="35"/>
      <c r="AA206" s="35"/>
      <c r="AB206" s="40">
        <f t="shared" ref="AB206:AF206" si="148">SUM(Y206:AA206)</f>
        <v>0</v>
      </c>
      <c r="AC206" s="40">
        <f t="shared" si="148"/>
        <v>0</v>
      </c>
      <c r="AD206" s="40">
        <f t="shared" si="148"/>
        <v>0</v>
      </c>
      <c r="AE206" s="40">
        <f t="shared" si="148"/>
        <v>0</v>
      </c>
      <c r="AF206" s="40">
        <f t="shared" si="148"/>
        <v>0</v>
      </c>
      <c r="AG206" s="40">
        <f t="shared" si="110"/>
        <v>52478647</v>
      </c>
      <c r="AH206" s="41">
        <f t="shared" si="113"/>
        <v>9.9193515138413183E-3</v>
      </c>
      <c r="AI206" s="42" t="str">
        <f t="shared" si="114"/>
        <v>-</v>
      </c>
    </row>
    <row r="207" spans="1:35" outlineLevel="1">
      <c r="A207" s="16">
        <v>37</v>
      </c>
      <c r="B207" s="131" t="s">
        <v>858</v>
      </c>
      <c r="C207" s="182"/>
      <c r="D207" s="183" t="s">
        <v>826</v>
      </c>
      <c r="E207" s="183" t="s">
        <v>879</v>
      </c>
      <c r="F207" s="131" t="s">
        <v>880</v>
      </c>
      <c r="G207" s="184">
        <v>41806</v>
      </c>
      <c r="H207" s="184"/>
      <c r="I207" s="187"/>
      <c r="J207" s="74">
        <v>7503119</v>
      </c>
      <c r="K207" s="181"/>
      <c r="L207" s="74"/>
      <c r="M207" s="74"/>
      <c r="N207" s="74"/>
      <c r="O207" s="19" t="s">
        <v>296</v>
      </c>
      <c r="P207" s="169"/>
      <c r="Q207" s="172"/>
      <c r="R207" s="107"/>
      <c r="S207" s="106"/>
      <c r="T207" s="40">
        <f t="shared" si="108"/>
        <v>0</v>
      </c>
      <c r="U207" s="106"/>
      <c r="V207" s="167"/>
      <c r="W207" s="35">
        <v>7503119</v>
      </c>
      <c r="X207" s="40">
        <f t="shared" si="111"/>
        <v>7503119</v>
      </c>
      <c r="Y207" s="35"/>
      <c r="Z207" s="35"/>
      <c r="AA207" s="35"/>
      <c r="AB207" s="40">
        <f t="shared" ref="AB207:AF207" si="149">SUM(Y207:AA207)</f>
        <v>0</v>
      </c>
      <c r="AC207" s="40">
        <f t="shared" si="149"/>
        <v>0</v>
      </c>
      <c r="AD207" s="40">
        <f t="shared" si="149"/>
        <v>0</v>
      </c>
      <c r="AE207" s="40">
        <f t="shared" si="149"/>
        <v>0</v>
      </c>
      <c r="AF207" s="40">
        <f t="shared" si="149"/>
        <v>0</v>
      </c>
      <c r="AG207" s="40">
        <f t="shared" si="110"/>
        <v>7503119</v>
      </c>
      <c r="AH207" s="41">
        <f t="shared" si="113"/>
        <v>1.4182163425665597E-3</v>
      </c>
      <c r="AI207" s="42" t="str">
        <f t="shared" si="114"/>
        <v>-</v>
      </c>
    </row>
    <row r="208" spans="1:35" ht="12.75" outlineLevel="1">
      <c r="A208" s="16">
        <v>38</v>
      </c>
      <c r="B208" s="131" t="s">
        <v>859</v>
      </c>
      <c r="C208" s="182"/>
      <c r="D208" s="183" t="s">
        <v>827</v>
      </c>
      <c r="E208" s="183" t="s">
        <v>879</v>
      </c>
      <c r="F208" s="131" t="s">
        <v>880</v>
      </c>
      <c r="G208" s="184">
        <v>41806</v>
      </c>
      <c r="H208" s="184"/>
      <c r="I208" s="187"/>
      <c r="J208" s="74">
        <v>41639127</v>
      </c>
      <c r="K208" s="148"/>
      <c r="L208" s="74"/>
      <c r="M208" s="74"/>
      <c r="N208" s="74"/>
      <c r="O208" s="19" t="s">
        <v>296</v>
      </c>
      <c r="P208" s="169"/>
      <c r="Q208" s="172"/>
      <c r="R208" s="107"/>
      <c r="S208" s="106"/>
      <c r="T208" s="40">
        <f t="shared" si="108"/>
        <v>0</v>
      </c>
      <c r="U208" s="106"/>
      <c r="V208" s="167"/>
      <c r="W208" s="35">
        <v>41639127</v>
      </c>
      <c r="X208" s="40">
        <f t="shared" si="111"/>
        <v>41639127</v>
      </c>
      <c r="Y208" s="35"/>
      <c r="Z208" s="35"/>
      <c r="AA208" s="35"/>
      <c r="AB208" s="40">
        <f t="shared" ref="AB208:AF208" si="150">SUM(Y208:AA208)</f>
        <v>0</v>
      </c>
      <c r="AC208" s="40">
        <f t="shared" si="150"/>
        <v>0</v>
      </c>
      <c r="AD208" s="40">
        <f t="shared" si="150"/>
        <v>0</v>
      </c>
      <c r="AE208" s="40">
        <f t="shared" si="150"/>
        <v>0</v>
      </c>
      <c r="AF208" s="40">
        <f t="shared" si="150"/>
        <v>0</v>
      </c>
      <c r="AG208" s="40">
        <f t="shared" si="110"/>
        <v>41639127</v>
      </c>
      <c r="AH208" s="41">
        <f t="shared" si="113"/>
        <v>7.8704989753733724E-3</v>
      </c>
      <c r="AI208" s="42" t="str">
        <f t="shared" si="114"/>
        <v>-</v>
      </c>
    </row>
    <row r="209" spans="1:35" ht="12.75" outlineLevel="1">
      <c r="A209" s="16">
        <v>39</v>
      </c>
      <c r="B209" s="131" t="s">
        <v>860</v>
      </c>
      <c r="C209" s="182"/>
      <c r="D209" s="183" t="s">
        <v>828</v>
      </c>
      <c r="E209" s="183" t="s">
        <v>879</v>
      </c>
      <c r="F209" s="131" t="s">
        <v>880</v>
      </c>
      <c r="G209" s="184">
        <v>41807</v>
      </c>
      <c r="H209" s="184"/>
      <c r="I209" s="187"/>
      <c r="J209" s="74">
        <v>54068952</v>
      </c>
      <c r="K209" s="148"/>
      <c r="L209" s="74"/>
      <c r="M209" s="74"/>
      <c r="N209" s="74"/>
      <c r="O209" s="19" t="s">
        <v>296</v>
      </c>
      <c r="P209" s="169"/>
      <c r="Q209" s="172"/>
      <c r="R209" s="107"/>
      <c r="S209" s="106"/>
      <c r="T209" s="40">
        <f t="shared" si="108"/>
        <v>0</v>
      </c>
      <c r="U209" s="106"/>
      <c r="V209" s="167"/>
      <c r="W209" s="35">
        <v>54068952</v>
      </c>
      <c r="X209" s="40">
        <f t="shared" si="111"/>
        <v>54068952</v>
      </c>
      <c r="Y209" s="35"/>
      <c r="Z209" s="35"/>
      <c r="AA209" s="35"/>
      <c r="AB209" s="40">
        <f t="shared" ref="AB209:AF209" si="151">SUM(Y209:AA209)</f>
        <v>0</v>
      </c>
      <c r="AC209" s="40">
        <f t="shared" si="151"/>
        <v>0</v>
      </c>
      <c r="AD209" s="40">
        <f t="shared" si="151"/>
        <v>0</v>
      </c>
      <c r="AE209" s="40">
        <f t="shared" si="151"/>
        <v>0</v>
      </c>
      <c r="AF209" s="40">
        <f t="shared" si="151"/>
        <v>0</v>
      </c>
      <c r="AG209" s="40">
        <f t="shared" si="110"/>
        <v>54068952</v>
      </c>
      <c r="AH209" s="41">
        <f t="shared" si="113"/>
        <v>1.0219946045350857E-2</v>
      </c>
      <c r="AI209" s="42" t="str">
        <f t="shared" si="114"/>
        <v>-</v>
      </c>
    </row>
    <row r="210" spans="1:35" outlineLevel="1">
      <c r="A210" s="16">
        <v>40</v>
      </c>
      <c r="B210" s="131" t="s">
        <v>861</v>
      </c>
      <c r="C210" s="182"/>
      <c r="D210" s="183" t="s">
        <v>829</v>
      </c>
      <c r="E210" s="183" t="s">
        <v>879</v>
      </c>
      <c r="F210" s="131" t="s">
        <v>880</v>
      </c>
      <c r="G210" s="184">
        <v>41807</v>
      </c>
      <c r="H210" s="184"/>
      <c r="I210" s="187"/>
      <c r="J210" s="74">
        <v>19635000</v>
      </c>
      <c r="K210" s="181"/>
      <c r="L210" s="74"/>
      <c r="M210" s="74"/>
      <c r="N210" s="74"/>
      <c r="O210" s="19" t="s">
        <v>296</v>
      </c>
      <c r="P210" s="169"/>
      <c r="Q210" s="172"/>
      <c r="R210" s="107"/>
      <c r="S210" s="106"/>
      <c r="T210" s="40">
        <f t="shared" si="108"/>
        <v>0</v>
      </c>
      <c r="U210" s="106"/>
      <c r="V210" s="167"/>
      <c r="W210" s="35">
        <v>19635000</v>
      </c>
      <c r="X210" s="40">
        <f t="shared" si="111"/>
        <v>19635000</v>
      </c>
      <c r="Y210" s="35"/>
      <c r="Z210" s="35"/>
      <c r="AA210" s="35"/>
      <c r="AB210" s="40">
        <f t="shared" ref="AB210:AF210" si="152">SUM(Y210:AA210)</f>
        <v>0</v>
      </c>
      <c r="AC210" s="40">
        <f t="shared" si="152"/>
        <v>0</v>
      </c>
      <c r="AD210" s="40">
        <f t="shared" si="152"/>
        <v>0</v>
      </c>
      <c r="AE210" s="40">
        <f t="shared" si="152"/>
        <v>0</v>
      </c>
      <c r="AF210" s="40">
        <f t="shared" si="152"/>
        <v>0</v>
      </c>
      <c r="AG210" s="40">
        <f t="shared" si="110"/>
        <v>19635000</v>
      </c>
      <c r="AH210" s="41">
        <f t="shared" si="113"/>
        <v>3.711346959350425E-3</v>
      </c>
      <c r="AI210" s="42" t="str">
        <f t="shared" si="114"/>
        <v>-</v>
      </c>
    </row>
    <row r="211" spans="1:35" outlineLevel="1">
      <c r="A211" s="16">
        <v>41</v>
      </c>
      <c r="B211" s="131" t="s">
        <v>862</v>
      </c>
      <c r="C211" s="182"/>
      <c r="D211" s="183" t="s">
        <v>830</v>
      </c>
      <c r="E211" s="183" t="s">
        <v>879</v>
      </c>
      <c r="F211" s="131" t="s">
        <v>880</v>
      </c>
      <c r="G211" s="184">
        <v>41807</v>
      </c>
      <c r="H211" s="184"/>
      <c r="I211" s="187"/>
      <c r="J211" s="74">
        <v>19635000</v>
      </c>
      <c r="K211" s="181"/>
      <c r="L211" s="74"/>
      <c r="M211" s="74"/>
      <c r="N211" s="74"/>
      <c r="O211" s="19" t="s">
        <v>296</v>
      </c>
      <c r="P211" s="169"/>
      <c r="Q211" s="172"/>
      <c r="R211" s="107"/>
      <c r="S211" s="106"/>
      <c r="T211" s="40">
        <f t="shared" si="108"/>
        <v>0</v>
      </c>
      <c r="U211" s="106"/>
      <c r="V211" s="167"/>
      <c r="W211" s="35">
        <v>19635000</v>
      </c>
      <c r="X211" s="40">
        <f t="shared" si="111"/>
        <v>19635000</v>
      </c>
      <c r="Y211" s="35"/>
      <c r="Z211" s="35"/>
      <c r="AA211" s="35"/>
      <c r="AB211" s="40">
        <f t="shared" ref="AB211:AF211" si="153">SUM(Y211:AA211)</f>
        <v>0</v>
      </c>
      <c r="AC211" s="40">
        <f t="shared" si="153"/>
        <v>0</v>
      </c>
      <c r="AD211" s="40">
        <f t="shared" si="153"/>
        <v>0</v>
      </c>
      <c r="AE211" s="40">
        <f t="shared" si="153"/>
        <v>0</v>
      </c>
      <c r="AF211" s="40">
        <f t="shared" si="153"/>
        <v>0</v>
      </c>
      <c r="AG211" s="40">
        <f t="shared" si="110"/>
        <v>19635000</v>
      </c>
      <c r="AH211" s="41">
        <f t="shared" si="113"/>
        <v>3.711346959350425E-3</v>
      </c>
      <c r="AI211" s="42" t="str">
        <f t="shared" si="114"/>
        <v>-</v>
      </c>
    </row>
    <row r="212" spans="1:35" ht="12.75" outlineLevel="1">
      <c r="A212" s="16">
        <v>42</v>
      </c>
      <c r="B212" s="131" t="s">
        <v>863</v>
      </c>
      <c r="C212" s="182"/>
      <c r="D212" s="183" t="s">
        <v>831</v>
      </c>
      <c r="E212" s="183" t="s">
        <v>879</v>
      </c>
      <c r="F212" s="131" t="s">
        <v>880</v>
      </c>
      <c r="G212" s="184">
        <v>41810</v>
      </c>
      <c r="H212" s="184"/>
      <c r="I212" s="187"/>
      <c r="J212" s="74">
        <v>19635000</v>
      </c>
      <c r="K212" s="148"/>
      <c r="L212" s="74"/>
      <c r="M212" s="74"/>
      <c r="N212" s="74"/>
      <c r="O212" s="19" t="s">
        <v>296</v>
      </c>
      <c r="P212" s="169"/>
      <c r="Q212" s="172"/>
      <c r="R212" s="107"/>
      <c r="S212" s="106"/>
      <c r="T212" s="40">
        <f t="shared" si="108"/>
        <v>0</v>
      </c>
      <c r="U212" s="106"/>
      <c r="V212" s="167"/>
      <c r="W212" s="35">
        <v>19635000</v>
      </c>
      <c r="X212" s="40">
        <f t="shared" si="111"/>
        <v>19635000</v>
      </c>
      <c r="Y212" s="35"/>
      <c r="Z212" s="35"/>
      <c r="AA212" s="35"/>
      <c r="AB212" s="40">
        <f t="shared" ref="AB212:AF212" si="154">SUM(Y212:AA212)</f>
        <v>0</v>
      </c>
      <c r="AC212" s="40">
        <f t="shared" si="154"/>
        <v>0</v>
      </c>
      <c r="AD212" s="40">
        <f t="shared" si="154"/>
        <v>0</v>
      </c>
      <c r="AE212" s="40">
        <f t="shared" si="154"/>
        <v>0</v>
      </c>
      <c r="AF212" s="40">
        <f t="shared" si="154"/>
        <v>0</v>
      </c>
      <c r="AG212" s="40">
        <f t="shared" si="110"/>
        <v>19635000</v>
      </c>
      <c r="AH212" s="41">
        <f t="shared" si="113"/>
        <v>3.711346959350425E-3</v>
      </c>
      <c r="AI212" s="42" t="str">
        <f t="shared" si="114"/>
        <v>-</v>
      </c>
    </row>
    <row r="213" spans="1:35" ht="12.75" outlineLevel="1">
      <c r="A213" s="16">
        <v>43</v>
      </c>
      <c r="B213" s="131" t="s">
        <v>864</v>
      </c>
      <c r="C213" s="182"/>
      <c r="D213" s="183" t="s">
        <v>832</v>
      </c>
      <c r="E213" s="183" t="s">
        <v>879</v>
      </c>
      <c r="F213" s="131" t="s">
        <v>880</v>
      </c>
      <c r="G213" s="184">
        <v>41813</v>
      </c>
      <c r="H213" s="184"/>
      <c r="I213" s="187"/>
      <c r="J213" s="74">
        <v>22518001</v>
      </c>
      <c r="K213" s="148"/>
      <c r="L213" s="74"/>
      <c r="M213" s="74"/>
      <c r="N213" s="74"/>
      <c r="O213" s="19" t="s">
        <v>296</v>
      </c>
      <c r="P213" s="169"/>
      <c r="Q213" s="172"/>
      <c r="R213" s="107"/>
      <c r="S213" s="106"/>
      <c r="T213" s="40">
        <f t="shared" si="108"/>
        <v>0</v>
      </c>
      <c r="U213" s="106"/>
      <c r="V213" s="167"/>
      <c r="W213" s="35">
        <v>22518001</v>
      </c>
      <c r="X213" s="40">
        <f t="shared" si="111"/>
        <v>22518001</v>
      </c>
      <c r="Y213" s="35"/>
      <c r="Z213" s="35"/>
      <c r="AA213" s="35"/>
      <c r="AB213" s="40">
        <f t="shared" ref="AB213:AF213" si="155">SUM(Y213:AA213)</f>
        <v>0</v>
      </c>
      <c r="AC213" s="40">
        <f t="shared" si="155"/>
        <v>0</v>
      </c>
      <c r="AD213" s="40">
        <f t="shared" si="155"/>
        <v>0</v>
      </c>
      <c r="AE213" s="40">
        <f t="shared" si="155"/>
        <v>0</v>
      </c>
      <c r="AF213" s="40">
        <f t="shared" si="155"/>
        <v>0</v>
      </c>
      <c r="AG213" s="40">
        <f t="shared" si="110"/>
        <v>22518001</v>
      </c>
      <c r="AH213" s="41">
        <f t="shared" si="113"/>
        <v>4.2562828898395633E-3</v>
      </c>
      <c r="AI213" s="42" t="str">
        <f t="shared" si="114"/>
        <v>-</v>
      </c>
    </row>
    <row r="214" spans="1:35" ht="12.75" outlineLevel="1">
      <c r="A214" s="16">
        <v>44</v>
      </c>
      <c r="B214" s="131" t="s">
        <v>865</v>
      </c>
      <c r="C214" s="182"/>
      <c r="D214" s="183" t="s">
        <v>833</v>
      </c>
      <c r="E214" s="183" t="s">
        <v>879</v>
      </c>
      <c r="F214" s="131" t="s">
        <v>880</v>
      </c>
      <c r="G214" s="184">
        <v>41815</v>
      </c>
      <c r="H214" s="184"/>
      <c r="I214" s="187"/>
      <c r="J214" s="74">
        <v>19635000</v>
      </c>
      <c r="K214" s="148"/>
      <c r="L214" s="74"/>
      <c r="M214" s="74"/>
      <c r="N214" s="74"/>
      <c r="O214" s="19" t="s">
        <v>296</v>
      </c>
      <c r="P214" s="169"/>
      <c r="Q214" s="172"/>
      <c r="R214" s="107"/>
      <c r="S214" s="106"/>
      <c r="T214" s="40">
        <f t="shared" si="108"/>
        <v>0</v>
      </c>
      <c r="U214" s="106"/>
      <c r="V214" s="167"/>
      <c r="W214" s="35">
        <v>19635000</v>
      </c>
      <c r="X214" s="40">
        <f t="shared" si="111"/>
        <v>19635000</v>
      </c>
      <c r="Y214" s="35"/>
      <c r="Z214" s="35"/>
      <c r="AA214" s="35"/>
      <c r="AB214" s="40">
        <f t="shared" ref="AB214:AF214" si="156">SUM(Y214:AA214)</f>
        <v>0</v>
      </c>
      <c r="AC214" s="40">
        <f t="shared" si="156"/>
        <v>0</v>
      </c>
      <c r="AD214" s="40">
        <f t="shared" si="156"/>
        <v>0</v>
      </c>
      <c r="AE214" s="40">
        <f t="shared" si="156"/>
        <v>0</v>
      </c>
      <c r="AF214" s="40">
        <f t="shared" si="156"/>
        <v>0</v>
      </c>
      <c r="AG214" s="40">
        <f t="shared" si="110"/>
        <v>19635000</v>
      </c>
      <c r="AH214" s="41">
        <f t="shared" si="113"/>
        <v>3.711346959350425E-3</v>
      </c>
      <c r="AI214" s="42" t="str">
        <f t="shared" si="114"/>
        <v>-</v>
      </c>
    </row>
    <row r="215" spans="1:35" ht="12.75" outlineLevel="1">
      <c r="A215" s="16">
        <v>45</v>
      </c>
      <c r="B215" s="131" t="s">
        <v>866</v>
      </c>
      <c r="C215" s="182"/>
      <c r="D215" s="183" t="s">
        <v>834</v>
      </c>
      <c r="E215" s="183" t="s">
        <v>879</v>
      </c>
      <c r="F215" s="131" t="s">
        <v>880</v>
      </c>
      <c r="G215" s="184">
        <v>41815</v>
      </c>
      <c r="H215" s="184"/>
      <c r="I215" s="187"/>
      <c r="J215" s="74">
        <v>38227685</v>
      </c>
      <c r="K215" s="148"/>
      <c r="L215" s="74"/>
      <c r="M215" s="74"/>
      <c r="N215" s="74"/>
      <c r="O215" s="19" t="s">
        <v>296</v>
      </c>
      <c r="P215" s="169"/>
      <c r="Q215" s="172"/>
      <c r="R215" s="107"/>
      <c r="S215" s="106"/>
      <c r="T215" s="40">
        <f t="shared" si="108"/>
        <v>0</v>
      </c>
      <c r="U215" s="106"/>
      <c r="V215" s="167"/>
      <c r="W215" s="35">
        <v>38227685</v>
      </c>
      <c r="X215" s="40">
        <f t="shared" si="111"/>
        <v>38227685</v>
      </c>
      <c r="Y215" s="35"/>
      <c r="Z215" s="35"/>
      <c r="AA215" s="35"/>
      <c r="AB215" s="40">
        <f t="shared" ref="AB215:AF215" si="157">SUM(Y215:AA215)</f>
        <v>0</v>
      </c>
      <c r="AC215" s="40">
        <f t="shared" si="157"/>
        <v>0</v>
      </c>
      <c r="AD215" s="40">
        <f t="shared" si="157"/>
        <v>0</v>
      </c>
      <c r="AE215" s="40">
        <f t="shared" si="157"/>
        <v>0</v>
      </c>
      <c r="AF215" s="40">
        <f t="shared" si="157"/>
        <v>0</v>
      </c>
      <c r="AG215" s="40">
        <f t="shared" si="110"/>
        <v>38227685</v>
      </c>
      <c r="AH215" s="41">
        <f t="shared" si="113"/>
        <v>7.2256787617904685E-3</v>
      </c>
      <c r="AI215" s="42" t="str">
        <f t="shared" si="114"/>
        <v>-</v>
      </c>
    </row>
    <row r="216" spans="1:35" ht="12.75" outlineLevel="1">
      <c r="A216" s="16">
        <v>46</v>
      </c>
      <c r="B216" s="131" t="s">
        <v>867</v>
      </c>
      <c r="C216" s="182"/>
      <c r="D216" s="183" t="s">
        <v>835</v>
      </c>
      <c r="E216" s="183" t="s">
        <v>879</v>
      </c>
      <c r="F216" s="131" t="s">
        <v>880</v>
      </c>
      <c r="G216" s="184">
        <v>41816</v>
      </c>
      <c r="H216" s="184"/>
      <c r="I216" s="187"/>
      <c r="J216" s="74">
        <v>22971764</v>
      </c>
      <c r="K216" s="148"/>
      <c r="L216" s="74"/>
      <c r="M216" s="74"/>
      <c r="N216" s="74"/>
      <c r="O216" s="19" t="s">
        <v>296</v>
      </c>
      <c r="P216" s="169"/>
      <c r="Q216" s="172"/>
      <c r="R216" s="107"/>
      <c r="S216" s="106"/>
      <c r="T216" s="40">
        <f t="shared" si="108"/>
        <v>0</v>
      </c>
      <c r="U216" s="106"/>
      <c r="V216" s="167"/>
      <c r="W216" s="35">
        <v>22971764</v>
      </c>
      <c r="X216" s="40">
        <f t="shared" si="111"/>
        <v>22971764</v>
      </c>
      <c r="Y216" s="35"/>
      <c r="Z216" s="35"/>
      <c r="AA216" s="35"/>
      <c r="AB216" s="40">
        <f t="shared" ref="AB216:AF216" si="158">SUM(Y216:AA216)</f>
        <v>0</v>
      </c>
      <c r="AC216" s="40">
        <f t="shared" si="158"/>
        <v>0</v>
      </c>
      <c r="AD216" s="40">
        <f t="shared" si="158"/>
        <v>0</v>
      </c>
      <c r="AE216" s="40">
        <f t="shared" si="158"/>
        <v>0</v>
      </c>
      <c r="AF216" s="40">
        <f t="shared" si="158"/>
        <v>0</v>
      </c>
      <c r="AG216" s="40">
        <f t="shared" si="110"/>
        <v>22971764</v>
      </c>
      <c r="AH216" s="41">
        <f t="shared" si="113"/>
        <v>4.3420517683888746E-3</v>
      </c>
      <c r="AI216" s="42" t="str">
        <f t="shared" si="114"/>
        <v>-</v>
      </c>
    </row>
    <row r="217" spans="1:35" ht="12.75" outlineLevel="1">
      <c r="A217" s="16">
        <v>47</v>
      </c>
      <c r="B217" s="131" t="s">
        <v>868</v>
      </c>
      <c r="C217" s="182"/>
      <c r="D217" s="183" t="s">
        <v>836</v>
      </c>
      <c r="E217" s="183" t="s">
        <v>879</v>
      </c>
      <c r="F217" s="131" t="s">
        <v>880</v>
      </c>
      <c r="G217" s="184">
        <v>41823</v>
      </c>
      <c r="H217" s="184"/>
      <c r="I217" s="187"/>
      <c r="J217" s="74">
        <v>40208000</v>
      </c>
      <c r="K217" s="148"/>
      <c r="L217" s="74"/>
      <c r="M217" s="74"/>
      <c r="N217" s="74"/>
      <c r="O217" s="19" t="s">
        <v>296</v>
      </c>
      <c r="P217" s="169"/>
      <c r="Q217" s="172"/>
      <c r="R217" s="107"/>
      <c r="S217" s="106"/>
      <c r="T217" s="40">
        <f t="shared" si="108"/>
        <v>0</v>
      </c>
      <c r="U217" s="106"/>
      <c r="V217" s="167"/>
      <c r="W217" s="35">
        <v>40208000</v>
      </c>
      <c r="X217" s="40">
        <f t="shared" si="111"/>
        <v>40208000</v>
      </c>
      <c r="Y217" s="35"/>
      <c r="Z217" s="35"/>
      <c r="AA217" s="35"/>
      <c r="AB217" s="40">
        <f t="shared" ref="AB217:AF217" si="159">SUM(Y217:AA217)</f>
        <v>0</v>
      </c>
      <c r="AC217" s="40">
        <f t="shared" si="159"/>
        <v>0</v>
      </c>
      <c r="AD217" s="40">
        <f t="shared" si="159"/>
        <v>0</v>
      </c>
      <c r="AE217" s="40">
        <f t="shared" si="159"/>
        <v>0</v>
      </c>
      <c r="AF217" s="40">
        <f t="shared" si="159"/>
        <v>0</v>
      </c>
      <c r="AG217" s="40">
        <f t="shared" si="110"/>
        <v>40208000</v>
      </c>
      <c r="AH217" s="41">
        <f t="shared" si="113"/>
        <v>7.5999917770084987E-3</v>
      </c>
      <c r="AI217" s="42" t="str">
        <f t="shared" si="114"/>
        <v>-</v>
      </c>
    </row>
    <row r="218" spans="1:35" ht="12.75" outlineLevel="1">
      <c r="A218" s="16">
        <v>48</v>
      </c>
      <c r="B218" s="131" t="s">
        <v>869</v>
      </c>
      <c r="C218" s="182"/>
      <c r="D218" s="183" t="s">
        <v>837</v>
      </c>
      <c r="E218" s="183" t="s">
        <v>879</v>
      </c>
      <c r="F218" s="131" t="s">
        <v>880</v>
      </c>
      <c r="G218" s="184">
        <v>41823</v>
      </c>
      <c r="H218" s="184"/>
      <c r="I218" s="187"/>
      <c r="J218" s="74">
        <v>23632258</v>
      </c>
      <c r="K218" s="148"/>
      <c r="L218" s="74"/>
      <c r="M218" s="74"/>
      <c r="N218" s="74"/>
      <c r="O218" s="19" t="s">
        <v>296</v>
      </c>
      <c r="P218" s="169"/>
      <c r="Q218" s="172"/>
      <c r="R218" s="107"/>
      <c r="S218" s="106"/>
      <c r="T218" s="40">
        <f t="shared" si="108"/>
        <v>0</v>
      </c>
      <c r="U218" s="106"/>
      <c r="V218" s="167"/>
      <c r="W218" s="35">
        <v>23632258</v>
      </c>
      <c r="X218" s="40">
        <f t="shared" si="111"/>
        <v>23632258</v>
      </c>
      <c r="Y218" s="35"/>
      <c r="Z218" s="35"/>
      <c r="AA218" s="35"/>
      <c r="AB218" s="40">
        <f t="shared" ref="AB218:AF218" si="160">SUM(Y218:AA218)</f>
        <v>0</v>
      </c>
      <c r="AC218" s="40">
        <f t="shared" si="160"/>
        <v>0</v>
      </c>
      <c r="AD218" s="40">
        <f t="shared" si="160"/>
        <v>0</v>
      </c>
      <c r="AE218" s="40">
        <f t="shared" si="160"/>
        <v>0</v>
      </c>
      <c r="AF218" s="40">
        <f t="shared" si="160"/>
        <v>0</v>
      </c>
      <c r="AG218" s="40">
        <f t="shared" si="110"/>
        <v>23632258</v>
      </c>
      <c r="AH218" s="41">
        <f t="shared" si="113"/>
        <v>4.4668963010381845E-3</v>
      </c>
      <c r="AI218" s="42" t="str">
        <f t="shared" si="114"/>
        <v>-</v>
      </c>
    </row>
    <row r="219" spans="1:35" ht="12.75" outlineLevel="1">
      <c r="A219" s="16">
        <v>49</v>
      </c>
      <c r="B219" s="131" t="s">
        <v>870</v>
      </c>
      <c r="C219" s="182"/>
      <c r="D219" s="183" t="s">
        <v>837</v>
      </c>
      <c r="E219" s="183" t="s">
        <v>879</v>
      </c>
      <c r="F219" s="131" t="s">
        <v>880</v>
      </c>
      <c r="G219" s="184">
        <v>41823</v>
      </c>
      <c r="H219" s="184"/>
      <c r="I219" s="187"/>
      <c r="J219" s="74">
        <v>22621302</v>
      </c>
      <c r="K219" s="148"/>
      <c r="L219" s="74"/>
      <c r="M219" s="74"/>
      <c r="N219" s="74"/>
      <c r="O219" s="19" t="s">
        <v>296</v>
      </c>
      <c r="P219" s="169"/>
      <c r="Q219" s="172"/>
      <c r="R219" s="107"/>
      <c r="S219" s="106"/>
      <c r="T219" s="40">
        <f t="shared" si="108"/>
        <v>0</v>
      </c>
      <c r="U219" s="106"/>
      <c r="V219" s="167"/>
      <c r="W219" s="35">
        <v>22621302</v>
      </c>
      <c r="X219" s="40">
        <f t="shared" si="111"/>
        <v>22621302</v>
      </c>
      <c r="Y219" s="35"/>
      <c r="Z219" s="35"/>
      <c r="AA219" s="35"/>
      <c r="AB219" s="40">
        <f t="shared" ref="AB219:AF219" si="161">SUM(Y219:AA219)</f>
        <v>0</v>
      </c>
      <c r="AC219" s="40">
        <f t="shared" si="161"/>
        <v>0</v>
      </c>
      <c r="AD219" s="40">
        <f t="shared" si="161"/>
        <v>0</v>
      </c>
      <c r="AE219" s="40">
        <f t="shared" si="161"/>
        <v>0</v>
      </c>
      <c r="AF219" s="40">
        <f t="shared" si="161"/>
        <v>0</v>
      </c>
      <c r="AG219" s="40">
        <f t="shared" si="110"/>
        <v>22621302</v>
      </c>
      <c r="AH219" s="41">
        <f t="shared" si="113"/>
        <v>4.2758085252990923E-3</v>
      </c>
      <c r="AI219" s="42" t="str">
        <f t="shared" si="114"/>
        <v>-</v>
      </c>
    </row>
    <row r="220" spans="1:35" outlineLevel="1">
      <c r="A220" s="16">
        <v>50</v>
      </c>
      <c r="B220" s="131" t="s">
        <v>881</v>
      </c>
      <c r="C220" s="182"/>
      <c r="D220" s="183" t="s">
        <v>872</v>
      </c>
      <c r="E220" s="183" t="s">
        <v>879</v>
      </c>
      <c r="F220" s="131" t="s">
        <v>880</v>
      </c>
      <c r="G220" s="184"/>
      <c r="H220" s="184"/>
      <c r="I220" s="187"/>
      <c r="J220" s="74">
        <v>22971765</v>
      </c>
      <c r="K220" s="185"/>
      <c r="L220" s="74"/>
      <c r="M220" s="74"/>
      <c r="N220" s="74"/>
      <c r="O220" s="19"/>
      <c r="P220" s="169"/>
      <c r="Q220" s="172"/>
      <c r="R220" s="107"/>
      <c r="S220" s="106"/>
      <c r="T220" s="40">
        <f t="shared" si="108"/>
        <v>0</v>
      </c>
      <c r="U220" s="106"/>
      <c r="V220" s="167"/>
      <c r="W220" s="35">
        <v>22971765</v>
      </c>
      <c r="X220" s="40">
        <f t="shared" si="111"/>
        <v>22971765</v>
      </c>
      <c r="Y220" s="35"/>
      <c r="Z220" s="35"/>
      <c r="AA220" s="35"/>
      <c r="AB220" s="40">
        <f t="shared" ref="AB220:AF220" si="162">SUM(Y220:AA220)</f>
        <v>0</v>
      </c>
      <c r="AC220" s="40">
        <f t="shared" si="162"/>
        <v>0</v>
      </c>
      <c r="AD220" s="40">
        <f t="shared" si="162"/>
        <v>0</v>
      </c>
      <c r="AE220" s="40">
        <f t="shared" si="162"/>
        <v>0</v>
      </c>
      <c r="AF220" s="40">
        <f t="shared" si="162"/>
        <v>0</v>
      </c>
      <c r="AG220" s="40">
        <f t="shared" si="110"/>
        <v>22971765</v>
      </c>
      <c r="AH220" s="41">
        <f t="shared" si="113"/>
        <v>4.3420519574057809E-3</v>
      </c>
      <c r="AI220" s="42" t="str">
        <f t="shared" si="114"/>
        <v>-</v>
      </c>
    </row>
    <row r="221" spans="1:35" outlineLevel="1">
      <c r="A221" s="16">
        <v>51</v>
      </c>
      <c r="B221" s="131" t="s">
        <v>881</v>
      </c>
      <c r="C221" s="182"/>
      <c r="D221" s="183" t="s">
        <v>160</v>
      </c>
      <c r="E221" s="183" t="s">
        <v>879</v>
      </c>
      <c r="F221" s="131" t="s">
        <v>880</v>
      </c>
      <c r="G221" s="184"/>
      <c r="H221" s="184"/>
      <c r="I221" s="187"/>
      <c r="J221" s="74">
        <v>15461390</v>
      </c>
      <c r="K221" s="185"/>
      <c r="L221" s="74"/>
      <c r="M221" s="74"/>
      <c r="N221" s="74"/>
      <c r="O221" s="19" t="s">
        <v>296</v>
      </c>
      <c r="P221" s="169"/>
      <c r="Q221" s="172"/>
      <c r="R221" s="107"/>
      <c r="S221" s="106"/>
      <c r="T221" s="40">
        <f t="shared" si="108"/>
        <v>0</v>
      </c>
      <c r="U221" s="106"/>
      <c r="V221" s="167"/>
      <c r="W221" s="35"/>
      <c r="X221" s="40">
        <f t="shared" si="111"/>
        <v>0</v>
      </c>
      <c r="Y221" s="35"/>
      <c r="Z221" s="35"/>
      <c r="AA221" s="35"/>
      <c r="AB221" s="40">
        <f t="shared" ref="AB221:AF221" si="163">SUM(Y221:AA221)</f>
        <v>0</v>
      </c>
      <c r="AC221" s="40">
        <f t="shared" si="163"/>
        <v>0</v>
      </c>
      <c r="AD221" s="40">
        <f t="shared" si="163"/>
        <v>0</v>
      </c>
      <c r="AE221" s="40">
        <f t="shared" si="163"/>
        <v>0</v>
      </c>
      <c r="AF221" s="40">
        <f t="shared" si="163"/>
        <v>0</v>
      </c>
      <c r="AG221" s="40">
        <f t="shared" si="110"/>
        <v>0</v>
      </c>
      <c r="AH221" s="41">
        <f t="shared" si="113"/>
        <v>0</v>
      </c>
      <c r="AI221" s="42" t="str">
        <f t="shared" si="114"/>
        <v>-</v>
      </c>
    </row>
    <row r="222" spans="1:35" outlineLevel="1">
      <c r="A222" s="16">
        <v>52</v>
      </c>
      <c r="B222" s="131" t="s">
        <v>881</v>
      </c>
      <c r="C222" s="182"/>
      <c r="D222" s="183" t="s">
        <v>871</v>
      </c>
      <c r="E222" s="183" t="s">
        <v>879</v>
      </c>
      <c r="F222" s="131" t="s">
        <v>880</v>
      </c>
      <c r="G222" s="184"/>
      <c r="H222" s="184"/>
      <c r="I222" s="187"/>
      <c r="J222" s="74">
        <v>40052606</v>
      </c>
      <c r="K222" s="185"/>
      <c r="L222" s="74"/>
      <c r="M222" s="74"/>
      <c r="N222" s="74"/>
      <c r="O222" s="19" t="s">
        <v>296</v>
      </c>
      <c r="P222" s="169"/>
      <c r="Q222" s="172"/>
      <c r="R222" s="107"/>
      <c r="S222" s="106"/>
      <c r="T222" s="40">
        <f t="shared" si="108"/>
        <v>0</v>
      </c>
      <c r="U222" s="106"/>
      <c r="V222" s="35"/>
      <c r="W222" s="35"/>
      <c r="X222" s="40">
        <f t="shared" si="111"/>
        <v>0</v>
      </c>
      <c r="Y222" s="35"/>
      <c r="Z222" s="35"/>
      <c r="AA222" s="35"/>
      <c r="AB222" s="40">
        <f t="shared" ref="AB222:AF222" si="164">SUM(Y222:AA222)</f>
        <v>0</v>
      </c>
      <c r="AC222" s="40">
        <f t="shared" si="164"/>
        <v>0</v>
      </c>
      <c r="AD222" s="40">
        <f t="shared" si="164"/>
        <v>0</v>
      </c>
      <c r="AE222" s="40">
        <f t="shared" si="164"/>
        <v>0</v>
      </c>
      <c r="AF222" s="40">
        <f t="shared" si="164"/>
        <v>0</v>
      </c>
      <c r="AG222" s="40">
        <f t="shared" si="110"/>
        <v>0</v>
      </c>
      <c r="AH222" s="41">
        <f t="shared" si="113"/>
        <v>0</v>
      </c>
      <c r="AI222" s="42" t="str">
        <f t="shared" si="114"/>
        <v>-</v>
      </c>
    </row>
    <row r="223" spans="1:35" outlineLevel="1">
      <c r="A223" s="16">
        <v>53</v>
      </c>
      <c r="B223" s="131" t="s">
        <v>881</v>
      </c>
      <c r="C223" s="182"/>
      <c r="D223" s="183" t="s">
        <v>873</v>
      </c>
      <c r="E223" s="183" t="s">
        <v>879</v>
      </c>
      <c r="F223" s="131" t="s">
        <v>880</v>
      </c>
      <c r="G223" s="184"/>
      <c r="H223" s="184"/>
      <c r="I223" s="187"/>
      <c r="J223" s="74">
        <v>17892146</v>
      </c>
      <c r="K223" s="185"/>
      <c r="L223" s="74"/>
      <c r="M223" s="74"/>
      <c r="N223" s="74"/>
      <c r="O223" s="19" t="s">
        <v>296</v>
      </c>
      <c r="P223" s="169"/>
      <c r="Q223" s="172"/>
      <c r="R223" s="107"/>
      <c r="S223" s="106"/>
      <c r="T223" s="40">
        <f t="shared" si="108"/>
        <v>0</v>
      </c>
      <c r="U223" s="106"/>
      <c r="V223" s="35"/>
      <c r="W223" s="35"/>
      <c r="X223" s="40">
        <f t="shared" si="111"/>
        <v>0</v>
      </c>
      <c r="Y223" s="35"/>
      <c r="Z223" s="35"/>
      <c r="AA223" s="35"/>
      <c r="AB223" s="40">
        <f t="shared" ref="AB223:AF223" si="165">SUM(Y223:AA223)</f>
        <v>0</v>
      </c>
      <c r="AC223" s="40">
        <f t="shared" si="165"/>
        <v>0</v>
      </c>
      <c r="AD223" s="40">
        <f t="shared" si="165"/>
        <v>0</v>
      </c>
      <c r="AE223" s="40">
        <f t="shared" si="165"/>
        <v>0</v>
      </c>
      <c r="AF223" s="40">
        <f t="shared" si="165"/>
        <v>0</v>
      </c>
      <c r="AG223" s="40">
        <f t="shared" si="110"/>
        <v>0</v>
      </c>
      <c r="AH223" s="41">
        <f t="shared" si="113"/>
        <v>0</v>
      </c>
      <c r="AI223" s="42" t="str">
        <f t="shared" si="114"/>
        <v>-</v>
      </c>
    </row>
    <row r="224" spans="1:35" outlineLevel="1">
      <c r="A224" s="16">
        <v>54</v>
      </c>
      <c r="B224" s="131" t="s">
        <v>881</v>
      </c>
      <c r="C224" s="182"/>
      <c r="D224" s="183" t="s">
        <v>874</v>
      </c>
      <c r="E224" s="183" t="s">
        <v>879</v>
      </c>
      <c r="F224" s="131" t="s">
        <v>880</v>
      </c>
      <c r="G224" s="184"/>
      <c r="H224" s="184"/>
      <c r="I224" s="187"/>
      <c r="J224" s="74">
        <v>19693548</v>
      </c>
      <c r="K224" s="185"/>
      <c r="L224" s="74"/>
      <c r="M224" s="74"/>
      <c r="N224" s="74"/>
      <c r="O224" s="19" t="s">
        <v>296</v>
      </c>
      <c r="P224" s="169"/>
      <c r="Q224" s="172"/>
      <c r="R224" s="107"/>
      <c r="S224" s="106"/>
      <c r="T224" s="40">
        <f t="shared" si="108"/>
        <v>0</v>
      </c>
      <c r="U224" s="106"/>
      <c r="V224" s="35"/>
      <c r="W224" s="35"/>
      <c r="X224" s="40">
        <f t="shared" si="111"/>
        <v>0</v>
      </c>
      <c r="Y224" s="35"/>
      <c r="Z224" s="35"/>
      <c r="AA224" s="35"/>
      <c r="AB224" s="40">
        <f t="shared" ref="AB224:AF224" si="166">SUM(Y224:AA224)</f>
        <v>0</v>
      </c>
      <c r="AC224" s="40">
        <f t="shared" si="166"/>
        <v>0</v>
      </c>
      <c r="AD224" s="40">
        <f t="shared" si="166"/>
        <v>0</v>
      </c>
      <c r="AE224" s="40">
        <f t="shared" si="166"/>
        <v>0</v>
      </c>
      <c r="AF224" s="40">
        <f t="shared" si="166"/>
        <v>0</v>
      </c>
      <c r="AG224" s="40">
        <f t="shared" si="110"/>
        <v>0</v>
      </c>
      <c r="AH224" s="41">
        <f t="shared" si="113"/>
        <v>0</v>
      </c>
      <c r="AI224" s="42" t="str">
        <f t="shared" si="114"/>
        <v>-</v>
      </c>
    </row>
    <row r="225" spans="1:35" outlineLevel="1">
      <c r="A225" s="16">
        <v>55</v>
      </c>
      <c r="B225" s="131" t="s">
        <v>881</v>
      </c>
      <c r="C225" s="182"/>
      <c r="D225" s="183" t="s">
        <v>875</v>
      </c>
      <c r="E225" s="183" t="s">
        <v>879</v>
      </c>
      <c r="F225" s="131" t="s">
        <v>880</v>
      </c>
      <c r="G225" s="184"/>
      <c r="H225" s="184"/>
      <c r="I225" s="187"/>
      <c r="J225" s="74">
        <v>18850990</v>
      </c>
      <c r="K225" s="185"/>
      <c r="L225" s="74"/>
      <c r="M225" s="74"/>
      <c r="N225" s="74"/>
      <c r="O225" s="19" t="s">
        <v>296</v>
      </c>
      <c r="P225" s="169"/>
      <c r="Q225" s="172"/>
      <c r="R225" s="107"/>
      <c r="S225" s="106"/>
      <c r="T225" s="40">
        <f t="shared" si="108"/>
        <v>0</v>
      </c>
      <c r="U225" s="106"/>
      <c r="V225" s="35"/>
      <c r="W225" s="35"/>
      <c r="X225" s="40">
        <f t="shared" si="111"/>
        <v>0</v>
      </c>
      <c r="Y225" s="35"/>
      <c r="Z225" s="35"/>
      <c r="AA225" s="35"/>
      <c r="AB225" s="40">
        <f t="shared" ref="AB225:AF225" si="167">SUM(Y225:AA225)</f>
        <v>0</v>
      </c>
      <c r="AC225" s="40">
        <f t="shared" si="167"/>
        <v>0</v>
      </c>
      <c r="AD225" s="40">
        <f t="shared" si="167"/>
        <v>0</v>
      </c>
      <c r="AE225" s="40">
        <f t="shared" si="167"/>
        <v>0</v>
      </c>
      <c r="AF225" s="40">
        <f t="shared" si="167"/>
        <v>0</v>
      </c>
      <c r="AG225" s="40">
        <f t="shared" si="110"/>
        <v>0</v>
      </c>
      <c r="AH225" s="41">
        <f t="shared" si="113"/>
        <v>0</v>
      </c>
      <c r="AI225" s="42" t="str">
        <f t="shared" si="114"/>
        <v>-</v>
      </c>
    </row>
    <row r="226" spans="1:35" ht="12.75" outlineLevel="1">
      <c r="A226" s="16">
        <v>56</v>
      </c>
      <c r="B226" s="131" t="s">
        <v>881</v>
      </c>
      <c r="C226" s="182"/>
      <c r="D226" s="183" t="s">
        <v>876</v>
      </c>
      <c r="E226" s="183" t="s">
        <v>879</v>
      </c>
      <c r="F226" s="131" t="s">
        <v>880</v>
      </c>
      <c r="G226" s="184"/>
      <c r="H226" s="184"/>
      <c r="I226" s="187"/>
      <c r="J226" s="74">
        <v>27814447</v>
      </c>
      <c r="K226" s="168"/>
      <c r="L226" s="74"/>
      <c r="M226" s="74"/>
      <c r="N226" s="74"/>
      <c r="O226" s="19" t="s">
        <v>296</v>
      </c>
      <c r="P226" s="169"/>
      <c r="Q226" s="172"/>
      <c r="R226" s="107"/>
      <c r="S226" s="106"/>
      <c r="T226" s="40">
        <f t="shared" si="108"/>
        <v>0</v>
      </c>
      <c r="U226" s="106"/>
      <c r="V226" s="35"/>
      <c r="W226" s="35"/>
      <c r="X226" s="40">
        <f t="shared" si="111"/>
        <v>0</v>
      </c>
      <c r="Y226" s="35"/>
      <c r="Z226" s="35"/>
      <c r="AA226" s="35"/>
      <c r="AB226" s="40">
        <f t="shared" ref="AB226:AF226" si="168">SUM(Y226:AA226)</f>
        <v>0</v>
      </c>
      <c r="AC226" s="40">
        <f t="shared" si="168"/>
        <v>0</v>
      </c>
      <c r="AD226" s="40">
        <f t="shared" si="168"/>
        <v>0</v>
      </c>
      <c r="AE226" s="40">
        <f t="shared" si="168"/>
        <v>0</v>
      </c>
      <c r="AF226" s="40">
        <f t="shared" si="168"/>
        <v>0</v>
      </c>
      <c r="AG226" s="40">
        <f t="shared" si="110"/>
        <v>0</v>
      </c>
      <c r="AH226" s="41">
        <f t="shared" si="113"/>
        <v>0</v>
      </c>
      <c r="AI226" s="42" t="str">
        <f t="shared" si="114"/>
        <v>-</v>
      </c>
    </row>
    <row r="227" spans="1:35" outlineLevel="1">
      <c r="A227" s="16">
        <v>57</v>
      </c>
      <c r="B227" s="131" t="s">
        <v>881</v>
      </c>
      <c r="C227" s="182"/>
      <c r="D227" s="183" t="s">
        <v>877</v>
      </c>
      <c r="E227" s="183" t="s">
        <v>879</v>
      </c>
      <c r="F227" s="131" t="s">
        <v>880</v>
      </c>
      <c r="G227" s="184"/>
      <c r="H227" s="184"/>
      <c r="I227" s="187"/>
      <c r="J227" s="74">
        <v>19693548</v>
      </c>
      <c r="K227" s="185"/>
      <c r="L227" s="74"/>
      <c r="M227" s="74"/>
      <c r="N227" s="74"/>
      <c r="O227" s="19" t="s">
        <v>296</v>
      </c>
      <c r="P227" s="169"/>
      <c r="Q227" s="172"/>
      <c r="R227" s="107"/>
      <c r="S227" s="106"/>
      <c r="T227" s="40">
        <f t="shared" si="108"/>
        <v>0</v>
      </c>
      <c r="U227" s="106"/>
      <c r="V227" s="35"/>
      <c r="W227" s="35"/>
      <c r="X227" s="40">
        <f t="shared" si="111"/>
        <v>0</v>
      </c>
      <c r="Y227" s="35"/>
      <c r="Z227" s="35"/>
      <c r="AA227" s="35"/>
      <c r="AB227" s="40">
        <f t="shared" ref="AB227:AF227" si="169">SUM(Y227:AA227)</f>
        <v>0</v>
      </c>
      <c r="AC227" s="40">
        <f t="shared" si="169"/>
        <v>0</v>
      </c>
      <c r="AD227" s="40">
        <f t="shared" si="169"/>
        <v>0</v>
      </c>
      <c r="AE227" s="40">
        <f t="shared" si="169"/>
        <v>0</v>
      </c>
      <c r="AF227" s="40">
        <f t="shared" si="169"/>
        <v>0</v>
      </c>
      <c r="AG227" s="40">
        <f t="shared" si="110"/>
        <v>0</v>
      </c>
      <c r="AH227" s="41">
        <f t="shared" si="113"/>
        <v>0</v>
      </c>
      <c r="AI227" s="42" t="str">
        <f t="shared" si="114"/>
        <v>-</v>
      </c>
    </row>
    <row r="228" spans="1:35" outlineLevel="1">
      <c r="A228" s="16">
        <v>58</v>
      </c>
      <c r="B228" s="131" t="s">
        <v>881</v>
      </c>
      <c r="C228" s="182"/>
      <c r="D228" s="183" t="s">
        <v>878</v>
      </c>
      <c r="E228" s="183" t="s">
        <v>879</v>
      </c>
      <c r="F228" s="131" t="s">
        <v>880</v>
      </c>
      <c r="G228" s="184"/>
      <c r="H228" s="184"/>
      <c r="I228" s="187"/>
      <c r="J228" s="74">
        <v>27954149</v>
      </c>
      <c r="K228" s="185"/>
      <c r="L228" s="74"/>
      <c r="M228" s="74"/>
      <c r="N228" s="74"/>
      <c r="O228" s="19"/>
      <c r="P228" s="169"/>
      <c r="Q228" s="172"/>
      <c r="R228" s="107"/>
      <c r="S228" s="106"/>
      <c r="T228" s="40">
        <f t="shared" si="108"/>
        <v>0</v>
      </c>
      <c r="U228" s="106"/>
      <c r="V228" s="35"/>
      <c r="W228" s="35"/>
      <c r="X228" s="40">
        <f t="shared" si="111"/>
        <v>0</v>
      </c>
      <c r="Y228" s="35"/>
      <c r="Z228" s="35"/>
      <c r="AA228" s="35"/>
      <c r="AB228" s="40">
        <f t="shared" ref="AB228:AF228" si="170">SUM(Y228:AA228)</f>
        <v>0</v>
      </c>
      <c r="AC228" s="40">
        <f t="shared" si="170"/>
        <v>0</v>
      </c>
      <c r="AD228" s="40">
        <f t="shared" si="170"/>
        <v>0</v>
      </c>
      <c r="AE228" s="40">
        <f t="shared" si="170"/>
        <v>0</v>
      </c>
      <c r="AF228" s="40">
        <f t="shared" si="170"/>
        <v>0</v>
      </c>
      <c r="AG228" s="40">
        <f t="shared" si="110"/>
        <v>0</v>
      </c>
      <c r="AH228" s="41">
        <f t="shared" si="113"/>
        <v>0</v>
      </c>
      <c r="AI228" s="42" t="str">
        <f t="shared" si="114"/>
        <v>-</v>
      </c>
    </row>
    <row r="229" spans="1:35" outlineLevel="1">
      <c r="A229" s="16">
        <v>59</v>
      </c>
      <c r="B229" s="131" t="s">
        <v>881</v>
      </c>
      <c r="C229" s="182"/>
      <c r="D229" s="183" t="s">
        <v>878</v>
      </c>
      <c r="E229" s="183" t="s">
        <v>879</v>
      </c>
      <c r="F229" s="131" t="s">
        <v>880</v>
      </c>
      <c r="G229" s="184"/>
      <c r="H229" s="184"/>
      <c r="I229" s="187"/>
      <c r="J229" s="74">
        <v>45000000</v>
      </c>
      <c r="K229" s="185"/>
      <c r="L229" s="74"/>
      <c r="M229" s="74"/>
      <c r="N229" s="74"/>
      <c r="O229" s="19"/>
      <c r="P229" s="169"/>
      <c r="Q229" s="172"/>
      <c r="R229" s="107"/>
      <c r="S229" s="106"/>
      <c r="T229" s="40">
        <f t="shared" si="108"/>
        <v>0</v>
      </c>
      <c r="U229" s="106"/>
      <c r="V229" s="35"/>
      <c r="W229" s="35"/>
      <c r="X229" s="40">
        <f t="shared" si="111"/>
        <v>0</v>
      </c>
      <c r="Y229" s="35"/>
      <c r="Z229" s="35"/>
      <c r="AA229" s="35"/>
      <c r="AB229" s="40">
        <f t="shared" ref="AB229:AF229" si="171">SUM(Y229:AA229)</f>
        <v>0</v>
      </c>
      <c r="AC229" s="40">
        <f t="shared" si="171"/>
        <v>0</v>
      </c>
      <c r="AD229" s="40">
        <f t="shared" si="171"/>
        <v>0</v>
      </c>
      <c r="AE229" s="40">
        <f t="shared" si="171"/>
        <v>0</v>
      </c>
      <c r="AF229" s="40">
        <f t="shared" si="171"/>
        <v>0</v>
      </c>
      <c r="AG229" s="40">
        <f t="shared" si="110"/>
        <v>0</v>
      </c>
      <c r="AH229" s="41">
        <f t="shared" si="113"/>
        <v>0</v>
      </c>
      <c r="AI229" s="42" t="str">
        <f t="shared" si="114"/>
        <v>-</v>
      </c>
    </row>
    <row r="230" spans="1:35" outlineLevel="1">
      <c r="A230" s="16">
        <v>60</v>
      </c>
      <c r="B230" s="131" t="s">
        <v>881</v>
      </c>
      <c r="C230" s="182"/>
      <c r="D230" s="183" t="s">
        <v>878</v>
      </c>
      <c r="E230" s="183" t="s">
        <v>879</v>
      </c>
      <c r="F230" s="131" t="s">
        <v>880</v>
      </c>
      <c r="G230" s="184"/>
      <c r="H230" s="184"/>
      <c r="I230" s="187"/>
      <c r="J230" s="74">
        <v>23632258</v>
      </c>
      <c r="K230" s="185"/>
      <c r="L230" s="74"/>
      <c r="M230" s="74"/>
      <c r="N230" s="74"/>
      <c r="O230" s="19"/>
      <c r="P230" s="169"/>
      <c r="Q230" s="172"/>
      <c r="R230" s="107"/>
      <c r="S230" s="106"/>
      <c r="T230" s="40">
        <f t="shared" si="108"/>
        <v>0</v>
      </c>
      <c r="U230" s="106"/>
      <c r="V230" s="35"/>
      <c r="W230" s="35"/>
      <c r="X230" s="40">
        <f t="shared" si="111"/>
        <v>0</v>
      </c>
      <c r="Y230" s="35"/>
      <c r="Z230" s="35"/>
      <c r="AA230" s="35"/>
      <c r="AB230" s="40">
        <f t="shared" ref="AB230:AF230" si="172">SUM(Y230:AA230)</f>
        <v>0</v>
      </c>
      <c r="AC230" s="40">
        <f t="shared" si="172"/>
        <v>0</v>
      </c>
      <c r="AD230" s="40">
        <f t="shared" si="172"/>
        <v>0</v>
      </c>
      <c r="AE230" s="40">
        <f t="shared" si="172"/>
        <v>0</v>
      </c>
      <c r="AF230" s="40">
        <f t="shared" si="172"/>
        <v>0</v>
      </c>
      <c r="AG230" s="40">
        <f t="shared" si="110"/>
        <v>0</v>
      </c>
      <c r="AH230" s="41">
        <f t="shared" si="113"/>
        <v>0</v>
      </c>
      <c r="AI230" s="42" t="str">
        <f t="shared" si="114"/>
        <v>-</v>
      </c>
    </row>
    <row r="231" spans="1:35" outlineLevel="1">
      <c r="A231" s="16">
        <v>61</v>
      </c>
      <c r="B231" s="131" t="s">
        <v>881</v>
      </c>
      <c r="C231" s="182"/>
      <c r="D231" s="183" t="s">
        <v>878</v>
      </c>
      <c r="E231" s="183" t="s">
        <v>879</v>
      </c>
      <c r="F231" s="131" t="s">
        <v>880</v>
      </c>
      <c r="G231" s="184"/>
      <c r="H231" s="184"/>
      <c r="I231" s="187"/>
      <c r="J231" s="74">
        <v>28487167</v>
      </c>
      <c r="K231" s="185"/>
      <c r="L231" s="74"/>
      <c r="M231" s="74"/>
      <c r="N231" s="74"/>
      <c r="O231" s="19"/>
      <c r="P231" s="169"/>
      <c r="Q231" s="172"/>
      <c r="R231" s="107"/>
      <c r="S231" s="106"/>
      <c r="T231" s="40">
        <f t="shared" si="108"/>
        <v>0</v>
      </c>
      <c r="U231" s="106"/>
      <c r="V231" s="35"/>
      <c r="W231" s="35"/>
      <c r="X231" s="40">
        <f t="shared" si="111"/>
        <v>0</v>
      </c>
      <c r="Y231" s="35"/>
      <c r="Z231" s="35"/>
      <c r="AA231" s="35"/>
      <c r="AB231" s="40">
        <f t="shared" ref="AB231:AF231" si="173">SUM(Y231:AA231)</f>
        <v>0</v>
      </c>
      <c r="AC231" s="40">
        <f t="shared" si="173"/>
        <v>0</v>
      </c>
      <c r="AD231" s="40">
        <f t="shared" si="173"/>
        <v>0</v>
      </c>
      <c r="AE231" s="40">
        <f t="shared" si="173"/>
        <v>0</v>
      </c>
      <c r="AF231" s="40">
        <f t="shared" si="173"/>
        <v>0</v>
      </c>
      <c r="AG231" s="40">
        <f t="shared" si="110"/>
        <v>0</v>
      </c>
      <c r="AH231" s="41">
        <f t="shared" si="113"/>
        <v>0</v>
      </c>
      <c r="AI231" s="42" t="str">
        <f t="shared" si="114"/>
        <v>-</v>
      </c>
    </row>
    <row r="232" spans="1:35" outlineLevel="1">
      <c r="A232" s="16">
        <v>62</v>
      </c>
      <c r="B232" s="131" t="s">
        <v>881</v>
      </c>
      <c r="C232" s="182"/>
      <c r="D232" s="183" t="s">
        <v>878</v>
      </c>
      <c r="E232" s="183" t="s">
        <v>879</v>
      </c>
      <c r="F232" s="131" t="s">
        <v>880</v>
      </c>
      <c r="G232" s="184"/>
      <c r="H232" s="184"/>
      <c r="I232" s="187"/>
      <c r="J232" s="74">
        <v>9636176</v>
      </c>
      <c r="K232" s="185"/>
      <c r="L232" s="74"/>
      <c r="M232" s="74"/>
      <c r="N232" s="74"/>
      <c r="O232" s="19"/>
      <c r="P232" s="169"/>
      <c r="Q232" s="172"/>
      <c r="R232" s="107"/>
      <c r="S232" s="106"/>
      <c r="T232" s="40">
        <f t="shared" si="108"/>
        <v>0</v>
      </c>
      <c r="U232" s="106"/>
      <c r="V232" s="35"/>
      <c r="W232" s="35"/>
      <c r="X232" s="40">
        <f t="shared" si="111"/>
        <v>0</v>
      </c>
      <c r="Y232" s="35"/>
      <c r="Z232" s="35"/>
      <c r="AA232" s="35"/>
      <c r="AB232" s="40">
        <f t="shared" ref="AB232:AF232" si="174">SUM(Y232:AA232)</f>
        <v>0</v>
      </c>
      <c r="AC232" s="40">
        <f t="shared" si="174"/>
        <v>0</v>
      </c>
      <c r="AD232" s="40">
        <f t="shared" si="174"/>
        <v>0</v>
      </c>
      <c r="AE232" s="40">
        <f t="shared" si="174"/>
        <v>0</v>
      </c>
      <c r="AF232" s="40">
        <f t="shared" si="174"/>
        <v>0</v>
      </c>
      <c r="AG232" s="40">
        <f t="shared" si="110"/>
        <v>0</v>
      </c>
      <c r="AH232" s="41">
        <f t="shared" si="113"/>
        <v>0</v>
      </c>
      <c r="AI232" s="42" t="str">
        <f t="shared" si="114"/>
        <v>-</v>
      </c>
    </row>
    <row r="233" spans="1:35" outlineLevel="1">
      <c r="A233" s="16">
        <v>63</v>
      </c>
      <c r="B233" s="131"/>
      <c r="C233" s="182"/>
      <c r="D233" s="120"/>
      <c r="E233" s="183"/>
      <c r="F233" s="131"/>
      <c r="G233" s="184"/>
      <c r="H233" s="184"/>
      <c r="I233" s="187"/>
      <c r="J233" s="74">
        <v>90074189</v>
      </c>
      <c r="K233" s="185" t="s">
        <v>84</v>
      </c>
      <c r="L233" s="74"/>
      <c r="M233" s="74"/>
      <c r="N233" s="74"/>
      <c r="O233" s="19"/>
      <c r="P233" s="169"/>
      <c r="Q233" s="172"/>
      <c r="R233" s="107"/>
      <c r="S233" s="106"/>
      <c r="T233" s="40">
        <f t="shared" si="108"/>
        <v>0</v>
      </c>
      <c r="U233" s="106"/>
      <c r="V233" s="35"/>
      <c r="W233" s="35"/>
      <c r="X233" s="40">
        <f t="shared" si="111"/>
        <v>0</v>
      </c>
      <c r="Y233" s="35"/>
      <c r="Z233" s="35"/>
      <c r="AA233" s="35"/>
      <c r="AB233" s="40">
        <f t="shared" ref="AB233:AF233" si="175">SUM(Y233:AA233)</f>
        <v>0</v>
      </c>
      <c r="AC233" s="40">
        <f t="shared" si="175"/>
        <v>0</v>
      </c>
      <c r="AD233" s="40">
        <f t="shared" si="175"/>
        <v>0</v>
      </c>
      <c r="AE233" s="40">
        <f t="shared" si="175"/>
        <v>0</v>
      </c>
      <c r="AF233" s="40">
        <f t="shared" si="175"/>
        <v>0</v>
      </c>
      <c r="AG233" s="40">
        <f t="shared" si="110"/>
        <v>0</v>
      </c>
      <c r="AH233" s="41">
        <f t="shared" si="113"/>
        <v>0</v>
      </c>
      <c r="AI233" s="42" t="str">
        <f t="shared" si="114"/>
        <v>-</v>
      </c>
    </row>
    <row r="234" spans="1:35" outlineLevel="1">
      <c r="A234" s="16">
        <v>64</v>
      </c>
      <c r="B234" s="131"/>
      <c r="C234" s="182"/>
      <c r="D234" s="120"/>
      <c r="E234" s="183"/>
      <c r="F234" s="131"/>
      <c r="G234" s="184"/>
      <c r="H234" s="184"/>
      <c r="I234" s="187"/>
      <c r="J234" s="74">
        <v>73386470</v>
      </c>
      <c r="K234" s="185" t="s">
        <v>85</v>
      </c>
      <c r="L234" s="74"/>
      <c r="M234" s="74"/>
      <c r="N234" s="74"/>
      <c r="O234" s="19"/>
      <c r="P234" s="169"/>
      <c r="Q234" s="105">
        <v>114516</v>
      </c>
      <c r="R234" s="101">
        <v>6114516</v>
      </c>
      <c r="S234" s="106">
        <v>19731623</v>
      </c>
      <c r="T234" s="40">
        <f t="shared" si="108"/>
        <v>25960655</v>
      </c>
      <c r="U234" s="106">
        <v>2976792</v>
      </c>
      <c r="V234" s="106">
        <v>6349118</v>
      </c>
      <c r="W234" s="106">
        <v>14755632</v>
      </c>
      <c r="X234" s="40">
        <f t="shared" si="111"/>
        <v>24081542</v>
      </c>
      <c r="Y234" s="35"/>
      <c r="Z234" s="35"/>
      <c r="AA234" s="35"/>
      <c r="AB234" s="40">
        <f t="shared" ref="AB234:AF234" si="176">SUM(Y234:AA234)</f>
        <v>0</v>
      </c>
      <c r="AC234" s="40">
        <f t="shared" si="176"/>
        <v>0</v>
      </c>
      <c r="AD234" s="40">
        <f t="shared" si="176"/>
        <v>0</v>
      </c>
      <c r="AE234" s="40">
        <f t="shared" si="176"/>
        <v>0</v>
      </c>
      <c r="AF234" s="40">
        <f t="shared" si="176"/>
        <v>0</v>
      </c>
      <c r="AG234" s="40">
        <f t="shared" si="110"/>
        <v>50042197</v>
      </c>
      <c r="AH234" s="41">
        <f t="shared" si="113"/>
        <v>9.4588212719717308E-3</v>
      </c>
      <c r="AI234" s="42" t="str">
        <f t="shared" si="114"/>
        <v>-</v>
      </c>
    </row>
    <row r="235" spans="1:35" outlineLevel="1">
      <c r="A235" s="16">
        <v>65</v>
      </c>
      <c r="B235" s="131"/>
      <c r="C235" s="182"/>
      <c r="D235" s="120"/>
      <c r="E235" s="183"/>
      <c r="F235" s="131"/>
      <c r="G235" s="184"/>
      <c r="H235" s="184"/>
      <c r="I235" s="188"/>
      <c r="J235" s="74">
        <v>2128087743</v>
      </c>
      <c r="K235" s="185" t="s">
        <v>342</v>
      </c>
      <c r="L235" s="74"/>
      <c r="M235" s="74"/>
      <c r="N235" s="74"/>
      <c r="O235" s="19"/>
      <c r="P235" s="169"/>
      <c r="Q235" s="172"/>
      <c r="R235" s="107">
        <v>2026073</v>
      </c>
      <c r="S235" s="106">
        <v>104542</v>
      </c>
      <c r="T235" s="40">
        <f t="shared" ref="T235" si="177">SUM(Q235:S235)</f>
        <v>2130615</v>
      </c>
      <c r="U235" s="106">
        <v>6818297</v>
      </c>
      <c r="V235" s="106">
        <v>2670085</v>
      </c>
      <c r="W235" s="106">
        <v>79742</v>
      </c>
      <c r="X235" s="40">
        <f t="shared" si="111"/>
        <v>9568124</v>
      </c>
      <c r="Y235" s="35"/>
      <c r="Z235" s="35"/>
      <c r="AA235" s="35"/>
      <c r="AB235" s="40">
        <f t="shared" ref="AB235:AF235" si="178">SUM(Y235:AA235)</f>
        <v>0</v>
      </c>
      <c r="AC235" s="40">
        <f t="shared" si="178"/>
        <v>0</v>
      </c>
      <c r="AD235" s="40">
        <f t="shared" si="178"/>
        <v>0</v>
      </c>
      <c r="AE235" s="40">
        <f t="shared" si="178"/>
        <v>0</v>
      </c>
      <c r="AF235" s="40">
        <f t="shared" si="178"/>
        <v>0</v>
      </c>
      <c r="AG235" s="40">
        <f t="shared" ref="AG235" si="179">SUM(T235,X235,AB235,AF235)</f>
        <v>11698739</v>
      </c>
      <c r="AH235" s="41">
        <f t="shared" si="113"/>
        <v>2.2112594558637245E-3</v>
      </c>
      <c r="AI235" s="42" t="str">
        <f t="shared" si="114"/>
        <v>-</v>
      </c>
    </row>
    <row r="236" spans="1:35" s="17" customFormat="1">
      <c r="A236" s="210" t="s">
        <v>50</v>
      </c>
      <c r="B236" s="211"/>
      <c r="C236" s="211"/>
      <c r="D236" s="211"/>
      <c r="E236" s="211"/>
      <c r="F236" s="211"/>
      <c r="G236" s="211"/>
      <c r="H236" s="212"/>
      <c r="I236" s="55">
        <f>I170</f>
        <v>5290532040</v>
      </c>
      <c r="J236" s="55">
        <f>SUM(J171:J235)</f>
        <v>4973697679</v>
      </c>
      <c r="K236" s="56"/>
      <c r="L236" s="55">
        <f t="shared" ref="L236:N236" si="180">SUM(L171:L235)</f>
        <v>0</v>
      </c>
      <c r="M236" s="55">
        <f t="shared" si="180"/>
        <v>0</v>
      </c>
      <c r="N236" s="55">
        <f t="shared" si="180"/>
        <v>0</v>
      </c>
      <c r="O236" s="57"/>
      <c r="P236" s="59"/>
      <c r="Q236" s="55">
        <f>SUM(Q171:Q235)</f>
        <v>114516</v>
      </c>
      <c r="R236" s="55">
        <f t="shared" ref="R236:S236" si="181">SUM(R171:R235)</f>
        <v>8140589</v>
      </c>
      <c r="S236" s="55">
        <f t="shared" si="181"/>
        <v>19836165</v>
      </c>
      <c r="T236" s="60">
        <f>SUM(T171:T235)</f>
        <v>28091270</v>
      </c>
      <c r="U236" s="55">
        <f t="shared" ref="U236:AF236" si="182">SUM(U171:U235)</f>
        <v>9795089</v>
      </c>
      <c r="V236" s="55">
        <f t="shared" si="182"/>
        <v>1621362654</v>
      </c>
      <c r="W236" s="55">
        <f t="shared" si="182"/>
        <v>790472775</v>
      </c>
      <c r="X236" s="60">
        <f t="shared" si="182"/>
        <v>2421630518</v>
      </c>
      <c r="Y236" s="60">
        <f t="shared" si="182"/>
        <v>0</v>
      </c>
      <c r="Z236" s="60">
        <f t="shared" si="182"/>
        <v>0</v>
      </c>
      <c r="AA236" s="60">
        <f t="shared" si="182"/>
        <v>0</v>
      </c>
      <c r="AB236" s="60">
        <f t="shared" si="182"/>
        <v>0</v>
      </c>
      <c r="AC236" s="60">
        <f t="shared" si="182"/>
        <v>0</v>
      </c>
      <c r="AD236" s="60">
        <f t="shared" si="182"/>
        <v>0</v>
      </c>
      <c r="AE236" s="60">
        <f t="shared" si="182"/>
        <v>0</v>
      </c>
      <c r="AF236" s="60">
        <f t="shared" si="182"/>
        <v>0</v>
      </c>
      <c r="AG236" s="53">
        <f>SUM(AG171:AG235)</f>
        <v>2449721788</v>
      </c>
      <c r="AH236" s="54">
        <f>IF(ISERROR(AG236/I236),0,AG236/I236)</f>
        <v>0.4630388341812216</v>
      </c>
      <c r="AI236" s="54">
        <f>IF(ISERROR(AG236/$AG$237),0,AG236/$AG$237)</f>
        <v>0.99532956209186341</v>
      </c>
    </row>
    <row r="237" spans="1:35">
      <c r="A237" s="216" t="str">
        <f>"TOTAL ASIG."&amp;" "&amp;$A$5</f>
        <v>TOTAL ASIG. 24-03-998 PROGRAMA NOCHE DIGNA</v>
      </c>
      <c r="B237" s="217"/>
      <c r="C237" s="217"/>
      <c r="D237" s="217"/>
      <c r="E237" s="217"/>
      <c r="F237" s="217"/>
      <c r="G237" s="217"/>
      <c r="H237" s="218"/>
      <c r="I237" s="62">
        <f>+I19+I31+I12610+I55+I58+I70+I82+I85+I97+I109+I121+I133+I169+I145+I157+I236</f>
        <v>5315314000</v>
      </c>
      <c r="J237" s="60">
        <f>+J19+J31+J43+J55+J58+J70+J82+J85+J97+J109+J121+J133+J169+J145+J157+J236</f>
        <v>4997552639</v>
      </c>
      <c r="K237" s="63"/>
      <c r="L237" s="60">
        <f>+L19+L31+L43+L55+L58+L70+L82+L85+L97+L109+L121+L133+L169+L145+L157+L236</f>
        <v>0</v>
      </c>
      <c r="M237" s="60">
        <f>+M19+M31+M43+M55+M58+M70+M82+M85+M97+M109+M121+M133+M169+M145+M157+M236</f>
        <v>0</v>
      </c>
      <c r="N237" s="60">
        <f>+N19+N31+N43+N55+N58+N70+N82+N85+N97+N109+N121+N133+N169+N145+N157+N236</f>
        <v>0</v>
      </c>
      <c r="O237" s="64"/>
      <c r="P237" s="65"/>
      <c r="Q237" s="60">
        <f t="shared" ref="Q237:AG237" si="183">+Q19+Q31+Q43+Q55+Q58+Q70+Q82+Q85+Q97+Q109+Q121+Q133+Q169+Q145+Q157+Q236</f>
        <v>114516</v>
      </c>
      <c r="R237" s="60">
        <f t="shared" si="183"/>
        <v>12260589</v>
      </c>
      <c r="S237" s="60">
        <f t="shared" si="183"/>
        <v>21896165</v>
      </c>
      <c r="T237" s="60">
        <f t="shared" si="183"/>
        <v>34271270</v>
      </c>
      <c r="U237" s="60">
        <f t="shared" si="183"/>
        <v>11367716</v>
      </c>
      <c r="V237" s="60">
        <f t="shared" si="183"/>
        <v>1624074987</v>
      </c>
      <c r="W237" s="60">
        <f t="shared" si="183"/>
        <v>791502775</v>
      </c>
      <c r="X237" s="60">
        <f t="shared" si="183"/>
        <v>2426945478</v>
      </c>
      <c r="Y237" s="60">
        <f t="shared" si="183"/>
        <v>0</v>
      </c>
      <c r="Z237" s="60">
        <f t="shared" si="183"/>
        <v>0</v>
      </c>
      <c r="AA237" s="60">
        <f t="shared" si="183"/>
        <v>0</v>
      </c>
      <c r="AB237" s="60">
        <f t="shared" si="183"/>
        <v>0</v>
      </c>
      <c r="AC237" s="60">
        <f t="shared" si="183"/>
        <v>0</v>
      </c>
      <c r="AD237" s="60">
        <f t="shared" si="183"/>
        <v>0</v>
      </c>
      <c r="AE237" s="60">
        <f t="shared" si="183"/>
        <v>0</v>
      </c>
      <c r="AF237" s="60">
        <f t="shared" si="183"/>
        <v>0</v>
      </c>
      <c r="AG237" s="60">
        <f t="shared" si="183"/>
        <v>2461216748</v>
      </c>
      <c r="AH237" s="61">
        <f>IF(ISERROR(AG237/I237),"-",AG237/I237)</f>
        <v>0.46304258751223354</v>
      </c>
      <c r="AI237" s="61">
        <f>IF(ISERROR(AG237/$AG$237),"-",AG237/$AG$237)</f>
        <v>1</v>
      </c>
    </row>
    <row r="238" spans="1:35">
      <c r="I238" s="4"/>
      <c r="Q238" s="4"/>
      <c r="R238" s="4"/>
      <c r="S238" s="4"/>
      <c r="U238" s="4"/>
      <c r="V238" s="4"/>
      <c r="W238" s="4"/>
      <c r="Y238" s="4"/>
      <c r="Z238" s="4"/>
      <c r="AA238" s="4"/>
      <c r="AC238" s="4"/>
      <c r="AD238" s="4"/>
      <c r="AE238" s="4"/>
    </row>
    <row r="239" spans="1:35">
      <c r="I239" s="4"/>
      <c r="Q239" s="4"/>
      <c r="R239" s="4"/>
      <c r="S239" s="4"/>
      <c r="U239" s="4"/>
      <c r="V239" s="4"/>
      <c r="W239" s="4"/>
      <c r="Y239" s="4"/>
      <c r="Z239" s="4"/>
      <c r="AA239" s="4"/>
      <c r="AC239" s="4"/>
      <c r="AD239" s="4"/>
      <c r="AE239" s="4"/>
    </row>
    <row r="240" spans="1:35" ht="12.75">
      <c r="I240" s="125"/>
      <c r="J240"/>
      <c r="Q240" s="4"/>
      <c r="R240" s="4"/>
      <c r="S240" s="4"/>
      <c r="U240" s="4"/>
      <c r="V240" s="4"/>
      <c r="W240" s="4"/>
      <c r="Y240" s="4"/>
      <c r="Z240" s="4"/>
      <c r="AA240" s="4"/>
      <c r="AC240" s="4"/>
      <c r="AD240" s="4"/>
      <c r="AE240" s="4"/>
    </row>
    <row r="241" spans="9:31">
      <c r="I241" s="4"/>
      <c r="Q241" s="4"/>
      <c r="R241" s="4"/>
      <c r="S241" s="4"/>
      <c r="U241" s="4"/>
      <c r="V241" s="4"/>
      <c r="W241" s="4"/>
      <c r="Y241" s="4"/>
      <c r="Z241" s="4"/>
      <c r="AA241" s="4"/>
      <c r="AC241" s="4"/>
      <c r="AD241" s="4"/>
      <c r="AE241" s="4"/>
    </row>
    <row r="242" spans="9:31">
      <c r="I242" s="4"/>
      <c r="Q242" s="4"/>
      <c r="R242" s="4"/>
      <c r="S242" s="4"/>
      <c r="U242" s="4"/>
      <c r="V242" s="4"/>
      <c r="W242" s="4"/>
      <c r="Y242" s="4"/>
      <c r="Z242" s="4"/>
      <c r="AA242" s="4"/>
      <c r="AC242" s="4"/>
      <c r="AD242" s="4"/>
      <c r="AE242" s="4"/>
    </row>
    <row r="243" spans="9:31">
      <c r="I243" s="4"/>
      <c r="Q243" s="4"/>
      <c r="R243" s="4"/>
      <c r="S243" s="4"/>
      <c r="U243" s="4"/>
      <c r="V243" s="4"/>
      <c r="W243" s="4"/>
      <c r="Y243" s="4"/>
      <c r="Z243" s="4"/>
      <c r="AA243" s="4"/>
      <c r="AC243" s="4"/>
      <c r="AD243" s="4"/>
      <c r="AE243" s="4"/>
    </row>
    <row r="244" spans="9:31">
      <c r="I244" s="4"/>
      <c r="Q244" s="4"/>
      <c r="R244" s="4"/>
      <c r="S244" s="4"/>
      <c r="U244" s="4"/>
      <c r="V244" s="4"/>
      <c r="W244" s="4"/>
      <c r="Y244" s="4"/>
      <c r="Z244" s="4"/>
      <c r="AA244" s="4"/>
      <c r="AC244" s="4"/>
      <c r="AD244" s="4"/>
      <c r="AE244" s="4"/>
    </row>
    <row r="245" spans="9:31">
      <c r="I245" s="4"/>
      <c r="Q245" s="4"/>
      <c r="R245" s="4"/>
      <c r="S245" s="4"/>
      <c r="U245" s="4"/>
      <c r="V245" s="4"/>
      <c r="W245" s="4"/>
      <c r="Y245" s="4"/>
      <c r="Z245" s="4"/>
      <c r="AA245" s="4"/>
      <c r="AC245" s="4"/>
      <c r="AD245" s="4"/>
      <c r="AE245" s="4"/>
    </row>
    <row r="246" spans="9:31">
      <c r="I246" s="4"/>
      <c r="Q246" s="4"/>
      <c r="R246" s="4"/>
      <c r="S246" s="4"/>
      <c r="U246" s="4"/>
      <c r="V246" s="4"/>
      <c r="W246" s="4"/>
      <c r="Y246" s="4"/>
      <c r="Z246" s="4"/>
      <c r="AA246" s="4"/>
      <c r="AC246" s="4"/>
      <c r="AD246" s="4"/>
      <c r="AE246" s="4"/>
    </row>
  </sheetData>
  <sheetProtection insertRows="0" autoFilter="0"/>
  <dataConsolidate/>
  <mergeCells count="63">
    <mergeCell ref="A6:A7"/>
    <mergeCell ref="C6:C7"/>
    <mergeCell ref="D6:D7"/>
    <mergeCell ref="E6:E7"/>
    <mergeCell ref="F6:F7"/>
    <mergeCell ref="A1:AI1"/>
    <mergeCell ref="A2:AI2"/>
    <mergeCell ref="A3:AI3"/>
    <mergeCell ref="A4:AI4"/>
    <mergeCell ref="A5:T5"/>
    <mergeCell ref="X6:X7"/>
    <mergeCell ref="Y6:AA6"/>
    <mergeCell ref="G6:H6"/>
    <mergeCell ref="I6:I7"/>
    <mergeCell ref="J6:J7"/>
    <mergeCell ref="K6:K7"/>
    <mergeCell ref="L6:N6"/>
    <mergeCell ref="O6:O7"/>
    <mergeCell ref="B8:D8"/>
    <mergeCell ref="P6:P7"/>
    <mergeCell ref="Q6:S6"/>
    <mergeCell ref="T6:T7"/>
    <mergeCell ref="U6:W6"/>
    <mergeCell ref="AB6:AB7"/>
    <mergeCell ref="AC6:AE6"/>
    <mergeCell ref="AF6:AF7"/>
    <mergeCell ref="AG6:AG7"/>
    <mergeCell ref="AH6:AI6"/>
    <mergeCell ref="B44:D44"/>
    <mergeCell ref="A55:H55"/>
    <mergeCell ref="B56:D56"/>
    <mergeCell ref="A58:H58"/>
    <mergeCell ref="B59:D59"/>
    <mergeCell ref="A19:H19"/>
    <mergeCell ref="B20:D20"/>
    <mergeCell ref="A31:H31"/>
    <mergeCell ref="B32:D32"/>
    <mergeCell ref="A43:H43"/>
    <mergeCell ref="I56:I57"/>
    <mergeCell ref="I83:I84"/>
    <mergeCell ref="B122:D122"/>
    <mergeCell ref="A133:H133"/>
    <mergeCell ref="B71:D71"/>
    <mergeCell ref="A70:H70"/>
    <mergeCell ref="A97:H97"/>
    <mergeCell ref="B98:D98"/>
    <mergeCell ref="I170:I235"/>
    <mergeCell ref="A236:H236"/>
    <mergeCell ref="A237:H237"/>
    <mergeCell ref="A145:H145"/>
    <mergeCell ref="B146:D146"/>
    <mergeCell ref="A157:H157"/>
    <mergeCell ref="B158:D158"/>
    <mergeCell ref="A169:H169"/>
    <mergeCell ref="B170:D170"/>
    <mergeCell ref="B134:D134"/>
    <mergeCell ref="A82:H82"/>
    <mergeCell ref="B83:D83"/>
    <mergeCell ref="A85:H85"/>
    <mergeCell ref="B86:D86"/>
    <mergeCell ref="A109:H109"/>
    <mergeCell ref="B110:D110"/>
    <mergeCell ref="A121:H121"/>
  </mergeCells>
  <dataValidations count="8">
    <dataValidation type="textLength" operator="lessThanOrEqual" allowBlank="1" showInputMessage="1" showErrorMessage="1" errorTitle="MÁXIMO DE CARACTERES SOBREPASADO" error="Sólo 255 caracteres por celdas" sqref="K227:K235 E171:F235 K220:K225 D87:F96 O99:P108 K99:K108 D99:F108 O111:P120 K111:K120 D111:F120 O123:P132 K123:K132 D123:F132 O135:P144 K135:K144 D135:F144 O147:P156 K147:K156 D147:F156 O159:P168 K159:K168 D159:F168 O87:P96 O60:P69 K87:K96 B135:B144 B147:B156 B159:B168 B123:B132 B111:B120 B99:B108 B87:B96 K84 O45:P54 K45:K54 D45:F54 O33:P42 K33:K42 D33:F42 O21:P30 K21:K30 D21:F30 O9:P18 K9:K18 O57:P57 B9:B18 D57:F57 B57 B45:B54 B33:B42 B21:B30 K57 B60:B69 B72:B81 B84 D84:F84 D9:F18 O84:P84 D72:F81 K72:K81 O72:P81 D60:F69 K60:K69 P171:P235 D171:D232 B171:B235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71:H235 G159:H160 G114:H120 G111:H112 G162:H168 G87:H88 G102:H108 G99:H100 G135:H136 G147:H148 G126:H132 G123:H124 G138:H144 H150:H156 G150:G151 G153:G156 G48:H54 G45:H46 G36:H42 G33:H34 G24:H30 G21:H22 G12:H18 G9:H10 G57:H57 G84:H84 G72:H73 G75:H81 G60:H61 G63:H69 G90:H96">
      <formula1>41275</formula1>
    </dataValidation>
    <dataValidation type="date" operator="greaterThan" allowBlank="1" showInputMessage="1" showErrorMessage="1" errorTitle="Error en Ingresos de Fechas" error="La fecha debe corresponder al Año 2014." sqref="C171:C235 C111:C120 C123:C132 C135:C144 C147:C156 C159:C168 C99:C108 C9:C18 C21:C30 C33:C42 C45:C54 C57 C84 C72:C81 C60:C69 C87:C96">
      <formula1>41275</formula1>
    </dataValidation>
    <dataValidation type="decimal" allowBlank="1" showInputMessage="1" showErrorMessage="1" errorTitle="Sólo números" error="Sólo ingresar números sin letras_x000a_" sqref="W171:W196 W221:W233 Q171:Q233 L72:M81 L171:M235 L135:M144 L99:M108 L111:M120 L87:M96 L123:M132 L147:M156 Q87:S96 AC87:AE96 Y87:AA96 U87:W96 Q99:S108 AC99:AE108 Y99:AA108 U99:W108 Q111:S120 AC111:AE120 Y111:AA120 U111:W120 Q123:S132 AC123:AE132 Y123:AA132 U123:W132 Q135:S144 AC135:AE144 Y135:AA144 U135:W144 Q147:S156 AC147:AE156 Y147:AA156 U147:W156 Q159:S168 AC159:AE168 Y159:AA168 U159:W168 L159:M168 Q235 Y171:AA235 S57 Q57 Q45:S54 AC45:AE54 Y45:AA54 U45:W54 L57:M57 L45:M54 AC33:AE42 Y33:AA42 U33:W42 Q21:S30 L33:M42 Y21:AA30 AC21:AE30 U9:W18 Q9:S18 U21:W30 L21:M30 AC9:AE18 Y9:AA18 Q33:S42 AC57:AE57 Y57:AA57 U57:W57 L9:M18 U84:W84 Y84:AA84 AC84:AE84 Q84:S84 U72:W81 Y72:AA81 AC72:AE81 Q72:S81 U60:W69 Y60:AA69 AC60:AE69 Q60:S69 L84:M84 L60:M69">
      <formula1>-100000000</formula1>
      <formula2>10000000000</formula2>
    </dataValidation>
    <dataValidation type="textLength" operator="lessThanOrEqual" allowBlank="1" showInputMessage="1" showErrorMessage="1" sqref="J87:J96 J60:J69 J123:J132 J135:J144 J99:J108 J147:J156 J111:J120 J159:J168 J9:J18 J45:J54 J33:J42 J21:J30 J72:J81">
      <formula1>255</formula1>
    </dataValidation>
    <dataValidation type="date" allowBlank="1" showInputMessage="1" showErrorMessage="1" errorTitle="SÓLO FECHAS" error="Las fechas corresponden a las del Año 2013" sqref="G89:H89 G161:H161 G113:H113 G101:H101 G149:H149 G125:H125 G137:H137 G47:H47 G35:H35 G23:H23 G11:H11 G74:H74 G62:H62">
      <formula1>41275</formula1>
      <formula2>41639</formula2>
    </dataValidation>
    <dataValidation allowBlank="1" showInputMessage="1" showErrorMessage="1" errorTitle="Sólo números" error="Sólo ingresar números sin letras_x000a_" sqref="N86:N96 N98:N108 N110:N120 N122:N132 N134:N144 N146:N156 N158:N168 N170:N235 N8:N18 N20:N30 N32:N42 N44:N54 N56:N57 N83:N84 N71:N81 N59:N69"/>
    <dataValidation type="date" errorStyle="information" operator="greaterThan" allowBlank="1" showInputMessage="1" showErrorMessage="1" errorTitle="SÓLO FECHAS" error="Las fechas corresponden al Presupuesto 2014" sqref="G152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1" fitToHeight="20" orientation="landscape" r:id="rId1"/>
  <headerFooter alignWithMargins="0"/>
  <ignoredErrors>
    <ignoredError sqref="AI23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24-03-315</vt:lpstr>
      <vt:lpstr>24-03-315 res</vt:lpstr>
      <vt:lpstr>24-03-341</vt:lpstr>
      <vt:lpstr>24-03-341 res </vt:lpstr>
      <vt:lpstr>24-03-342</vt:lpstr>
      <vt:lpstr>24-03-342 res </vt:lpstr>
      <vt:lpstr>24-03-409</vt:lpstr>
      <vt:lpstr>24-03-409 res </vt:lpstr>
      <vt:lpstr>24-03-998</vt:lpstr>
      <vt:lpstr>24-03-998 res</vt:lpstr>
      <vt:lpstr>'24-03-315'!Área_de_impresión</vt:lpstr>
      <vt:lpstr>'24-03-315 res'!Área_de_impresión</vt:lpstr>
      <vt:lpstr>'24-03-341'!Área_de_impresión</vt:lpstr>
      <vt:lpstr>'24-03-341 res '!Área_de_impresión</vt:lpstr>
      <vt:lpstr>'24-03-342'!Área_de_impresión</vt:lpstr>
      <vt:lpstr>'24-03-342 res '!Área_de_impresión</vt:lpstr>
      <vt:lpstr>'24-03-409'!Área_de_impresión</vt:lpstr>
      <vt:lpstr>'24-03-409 res '!Área_de_impresión</vt:lpstr>
      <vt:lpstr>'24-03-998'!Área_de_impresión</vt:lpstr>
      <vt:lpstr>'24-03-998 res'!Área_de_impresión</vt:lpstr>
      <vt:lpstr>'24-03-315'!Títulos_a_imprimir</vt:lpstr>
      <vt:lpstr>'24-03-315 res'!Títulos_a_imprimir</vt:lpstr>
      <vt:lpstr>'24-03-341'!Títulos_a_imprimir</vt:lpstr>
      <vt:lpstr>'24-03-341 res '!Títulos_a_imprimir</vt:lpstr>
      <vt:lpstr>'24-03-342'!Títulos_a_imprimir</vt:lpstr>
      <vt:lpstr>'24-03-342 res '!Títulos_a_imprimir</vt:lpstr>
      <vt:lpstr>'24-03-409'!Títulos_a_imprimir</vt:lpstr>
      <vt:lpstr>'24-03-409 res '!Títulos_a_imprimir</vt:lpstr>
      <vt:lpstr>'24-03-998'!Títulos_a_imprimir</vt:lpstr>
      <vt:lpstr>'24-03-998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2014-07-23T16:45:32Z</cp:lastPrinted>
  <dcterms:created xsi:type="dcterms:W3CDTF">2007-09-25T20:17:44Z</dcterms:created>
  <dcterms:modified xsi:type="dcterms:W3CDTF">2014-07-23T16:45:33Z</dcterms:modified>
</cp:coreProperties>
</file>